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queryTables/queryTable3.xml" ContentType="application/vnd.openxmlformats-officedocument.spreadsheetml.queryTab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pavandijk/LEARNING/Ironhack/week 7 project/"/>
    </mc:Choice>
  </mc:AlternateContent>
  <xr:revisionPtr revIDLastSave="0" documentId="13_ncr:1_{4620D7CE-B6F3-6845-B4E6-8DB1A22FFD7A}" xr6:coauthVersionLast="45" xr6:coauthVersionMax="45" xr10:uidLastSave="{00000000-0000-0000-0000-000000000000}"/>
  <bookViews>
    <workbookView xWindow="6440" yWindow="3140" windowWidth="36960" windowHeight="20640" xr2:uid="{9F6AAF14-1FDE-E342-ABFB-0397C25A0250}"/>
  </bookViews>
  <sheets>
    <sheet name="EUROSTAT data" sheetId="1" r:id="rId1"/>
    <sheet name="prices selected by SQL" sheetId="5" r:id="rId2"/>
    <sheet name="Calculations" sheetId="4" r:id="rId3"/>
    <sheet name="data_for_python_EU28" sheetId="6" r:id="rId4"/>
    <sheet name="data_for_python_PL_apples" sheetId="7" r:id="rId5"/>
    <sheet name="data_for_python_ES_cucumbers" sheetId="9" r:id="rId6"/>
    <sheet name="data_for_python_PL_chicken" sheetId="8" r:id="rId7"/>
    <sheet name="data_for_python_RO_soybeans" sheetId="10" r:id="rId8"/>
  </sheets>
  <definedNames>
    <definedName name="_xlnm._FilterDatabase" localSheetId="0" hidden="1">'EUROSTAT data'!$R$1:$AF$87</definedName>
    <definedName name="_xlnm._FilterDatabase" localSheetId="1" hidden="1">'prices selected by SQL'!$A$1:$H$902</definedName>
    <definedName name="data_eu_extra_numbers" localSheetId="0">'EUROSTAT data'!$A$1:$O$87</definedName>
    <definedName name="data_eu_intra_numbers" localSheetId="0">'EUROSTAT data'!$R$1:$AF$87</definedName>
    <definedName name="EU28_prices" localSheetId="1">'prices selected by SQL'!$A$1:$H$902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94" i="4" l="1"/>
  <c r="C93" i="4"/>
  <c r="C92" i="4"/>
  <c r="C90" i="4"/>
  <c r="C89" i="4"/>
  <c r="E94" i="4"/>
  <c r="E93" i="4"/>
  <c r="E92" i="4"/>
  <c r="E91" i="4"/>
  <c r="C91" i="4"/>
  <c r="E90" i="4"/>
  <c r="E89" i="4"/>
  <c r="E88" i="4"/>
  <c r="C88" i="4"/>
  <c r="E87" i="4"/>
  <c r="C87" i="4"/>
  <c r="E86" i="4"/>
  <c r="C86" i="4"/>
  <c r="E85" i="4"/>
  <c r="C85" i="4"/>
  <c r="C79" i="4"/>
  <c r="C78" i="4"/>
  <c r="C77" i="4"/>
  <c r="E79" i="4"/>
  <c r="E78" i="4"/>
  <c r="E77" i="4"/>
  <c r="E76" i="4"/>
  <c r="C76" i="4"/>
  <c r="E75" i="4"/>
  <c r="C75" i="4"/>
  <c r="E74" i="4"/>
  <c r="C74" i="4"/>
  <c r="E73" i="4"/>
  <c r="C73" i="4"/>
  <c r="E72" i="4"/>
  <c r="C72" i="4"/>
  <c r="E71" i="4"/>
  <c r="C71" i="4"/>
  <c r="E70" i="4"/>
  <c r="C70" i="4"/>
  <c r="E64" i="4"/>
  <c r="C64" i="4"/>
  <c r="E63" i="4"/>
  <c r="C63" i="4"/>
  <c r="E62" i="4"/>
  <c r="C62" i="4"/>
  <c r="E61" i="4"/>
  <c r="C61" i="4"/>
  <c r="E60" i="4"/>
  <c r="C60" i="4"/>
  <c r="E59" i="4"/>
  <c r="C59" i="4"/>
  <c r="E58" i="4"/>
  <c r="C58" i="4"/>
  <c r="E52" i="4"/>
  <c r="E51" i="4"/>
  <c r="E50" i="4"/>
  <c r="E49" i="4"/>
  <c r="E48" i="4"/>
  <c r="E47" i="4"/>
  <c r="E46" i="4"/>
  <c r="E45" i="4"/>
  <c r="E44" i="4"/>
  <c r="E43" i="4"/>
  <c r="C52" i="4"/>
  <c r="C51" i="4"/>
  <c r="C50" i="4"/>
  <c r="C10" i="4"/>
  <c r="C8" i="4"/>
  <c r="C7" i="4"/>
  <c r="C6" i="4"/>
  <c r="C5" i="4"/>
  <c r="C4" i="4"/>
  <c r="C3" i="4"/>
  <c r="C12" i="4"/>
  <c r="C11" i="4"/>
  <c r="C9" i="4"/>
  <c r="E12" i="4"/>
  <c r="E11" i="4"/>
  <c r="E10" i="4"/>
  <c r="E9" i="4"/>
  <c r="E8" i="4"/>
  <c r="E7" i="4"/>
  <c r="E6" i="4"/>
  <c r="E5" i="4"/>
  <c r="E4" i="4"/>
  <c r="E3" i="4"/>
  <c r="G12" i="4"/>
  <c r="G11" i="4"/>
  <c r="G10" i="4"/>
  <c r="G9" i="4"/>
  <c r="G8" i="4"/>
  <c r="G7" i="4"/>
  <c r="G6" i="4"/>
  <c r="G5" i="4"/>
  <c r="G4" i="4"/>
  <c r="G3" i="4"/>
  <c r="I12" i="4"/>
  <c r="I11" i="4"/>
  <c r="I10" i="4"/>
  <c r="I9" i="4"/>
  <c r="I8" i="4"/>
  <c r="I7" i="4"/>
  <c r="I6" i="4"/>
  <c r="I5" i="4"/>
  <c r="I4" i="4"/>
  <c r="I3" i="4"/>
  <c r="K12" i="4"/>
  <c r="K11" i="4"/>
  <c r="K10" i="4"/>
  <c r="K9" i="4"/>
  <c r="K8" i="4"/>
  <c r="K7" i="4"/>
  <c r="K6" i="4"/>
  <c r="K5" i="4"/>
  <c r="K4" i="4"/>
  <c r="K3" i="4"/>
  <c r="C46" i="4"/>
  <c r="C48" i="4"/>
  <c r="C47" i="4"/>
  <c r="C44" i="4"/>
  <c r="C43" i="4"/>
  <c r="O193" i="1"/>
  <c r="N193" i="1"/>
  <c r="M193" i="1"/>
  <c r="L193" i="1"/>
  <c r="K193" i="1"/>
  <c r="J193" i="1"/>
  <c r="I193" i="1"/>
  <c r="H193" i="1"/>
  <c r="G193" i="1"/>
  <c r="F193" i="1"/>
  <c r="E193" i="1"/>
  <c r="D193" i="1"/>
  <c r="O12" i="5"/>
  <c r="O11" i="5"/>
  <c r="O10" i="5"/>
  <c r="O9" i="5"/>
  <c r="O8" i="5"/>
  <c r="O7" i="5"/>
  <c r="O6" i="5"/>
  <c r="O5" i="5"/>
  <c r="O4" i="5"/>
  <c r="O3" i="5"/>
  <c r="O2" i="5"/>
  <c r="N12" i="5"/>
  <c r="N11" i="5"/>
  <c r="N10" i="5"/>
  <c r="N9" i="5"/>
  <c r="N8" i="5"/>
  <c r="N7" i="5"/>
  <c r="N6" i="5"/>
  <c r="N5" i="5"/>
  <c r="N4" i="5"/>
  <c r="N3" i="5"/>
  <c r="N2" i="5"/>
  <c r="M12" i="5"/>
  <c r="M11" i="5"/>
  <c r="M10" i="5"/>
  <c r="M9" i="5"/>
  <c r="M8" i="5"/>
  <c r="M7" i="5"/>
  <c r="M6" i="5"/>
  <c r="M5" i="5"/>
  <c r="M4" i="5"/>
  <c r="M3" i="5"/>
  <c r="M2" i="5"/>
  <c r="L12" i="5"/>
  <c r="L11" i="5"/>
  <c r="L10" i="5"/>
  <c r="L9" i="5"/>
  <c r="L8" i="5"/>
  <c r="L7" i="5"/>
  <c r="L6" i="5"/>
  <c r="L5" i="5"/>
  <c r="L4" i="5"/>
  <c r="L3" i="5"/>
  <c r="L2" i="5"/>
  <c r="D165" i="1"/>
  <c r="E165" i="1"/>
  <c r="F165" i="1"/>
  <c r="G165" i="1"/>
  <c r="H165" i="1"/>
  <c r="I165" i="1"/>
  <c r="J165" i="1"/>
  <c r="K165" i="1"/>
  <c r="L165" i="1"/>
  <c r="M165" i="1"/>
  <c r="N165" i="1"/>
  <c r="O165" i="1"/>
  <c r="D166" i="1"/>
  <c r="E166" i="1"/>
  <c r="F166" i="1"/>
  <c r="G166" i="1"/>
  <c r="H166" i="1"/>
  <c r="I166" i="1"/>
  <c r="J166" i="1"/>
  <c r="K166" i="1"/>
  <c r="L166" i="1"/>
  <c r="M166" i="1"/>
  <c r="N166" i="1"/>
  <c r="O166" i="1"/>
  <c r="D167" i="1"/>
  <c r="E167" i="1"/>
  <c r="F167" i="1"/>
  <c r="G167" i="1"/>
  <c r="H167" i="1"/>
  <c r="I167" i="1"/>
  <c r="J167" i="1"/>
  <c r="K167" i="1"/>
  <c r="L167" i="1"/>
  <c r="M167" i="1"/>
  <c r="N167" i="1"/>
  <c r="O167" i="1"/>
  <c r="D168" i="1"/>
  <c r="E168" i="1"/>
  <c r="F168" i="1"/>
  <c r="G168" i="1"/>
  <c r="H168" i="1"/>
  <c r="I168" i="1"/>
  <c r="J168" i="1"/>
  <c r="K168" i="1"/>
  <c r="L168" i="1"/>
  <c r="M168" i="1"/>
  <c r="N168" i="1"/>
  <c r="O168" i="1"/>
  <c r="D169" i="1"/>
  <c r="E169" i="1"/>
  <c r="F169" i="1"/>
  <c r="G169" i="1"/>
  <c r="H169" i="1"/>
  <c r="I169" i="1"/>
  <c r="J169" i="1"/>
  <c r="K169" i="1"/>
  <c r="L169" i="1"/>
  <c r="M169" i="1"/>
  <c r="N169" i="1"/>
  <c r="O169" i="1"/>
  <c r="D170" i="1"/>
  <c r="E170" i="1"/>
  <c r="F170" i="1"/>
  <c r="G170" i="1"/>
  <c r="H170" i="1"/>
  <c r="I170" i="1"/>
  <c r="J170" i="1"/>
  <c r="K170" i="1"/>
  <c r="L170" i="1"/>
  <c r="M170" i="1"/>
  <c r="N170" i="1"/>
  <c r="O170" i="1"/>
  <c r="D171" i="1"/>
  <c r="E171" i="1"/>
  <c r="F171" i="1"/>
  <c r="G171" i="1"/>
  <c r="H171" i="1"/>
  <c r="I171" i="1"/>
  <c r="J171" i="1"/>
  <c r="K171" i="1"/>
  <c r="L171" i="1"/>
  <c r="M171" i="1"/>
  <c r="N171" i="1"/>
  <c r="O171" i="1"/>
  <c r="D172" i="1"/>
  <c r="E172" i="1"/>
  <c r="F172" i="1"/>
  <c r="G172" i="1"/>
  <c r="H172" i="1"/>
  <c r="I172" i="1"/>
  <c r="J172" i="1"/>
  <c r="K172" i="1"/>
  <c r="L172" i="1"/>
  <c r="M172" i="1"/>
  <c r="N172" i="1"/>
  <c r="O172" i="1"/>
  <c r="D173" i="1"/>
  <c r="E173" i="1"/>
  <c r="F173" i="1"/>
  <c r="G173" i="1"/>
  <c r="H173" i="1"/>
  <c r="I173" i="1"/>
  <c r="J173" i="1"/>
  <c r="K173" i="1"/>
  <c r="L173" i="1"/>
  <c r="M173" i="1"/>
  <c r="N173" i="1"/>
  <c r="O173" i="1"/>
  <c r="D174" i="1"/>
  <c r="E174" i="1"/>
  <c r="F174" i="1"/>
  <c r="G174" i="1"/>
  <c r="H174" i="1"/>
  <c r="I174" i="1"/>
  <c r="J174" i="1"/>
  <c r="K174" i="1"/>
  <c r="L174" i="1"/>
  <c r="M174" i="1"/>
  <c r="N174" i="1"/>
  <c r="O174" i="1"/>
  <c r="D175" i="1"/>
  <c r="E175" i="1"/>
  <c r="F175" i="1"/>
  <c r="G175" i="1"/>
  <c r="H175" i="1"/>
  <c r="I175" i="1"/>
  <c r="J175" i="1"/>
  <c r="K175" i="1"/>
  <c r="L175" i="1"/>
  <c r="M175" i="1"/>
  <c r="N175" i="1"/>
  <c r="O175" i="1"/>
  <c r="D176" i="1"/>
  <c r="E176" i="1"/>
  <c r="F176" i="1"/>
  <c r="G176" i="1"/>
  <c r="H176" i="1"/>
  <c r="I176" i="1"/>
  <c r="J176" i="1"/>
  <c r="K176" i="1"/>
  <c r="L176" i="1"/>
  <c r="M176" i="1"/>
  <c r="N176" i="1"/>
  <c r="O176" i="1"/>
  <c r="D177" i="1"/>
  <c r="E177" i="1"/>
  <c r="F177" i="1"/>
  <c r="G177" i="1"/>
  <c r="H177" i="1"/>
  <c r="I177" i="1"/>
  <c r="J177" i="1"/>
  <c r="K177" i="1"/>
  <c r="L177" i="1"/>
  <c r="M177" i="1"/>
  <c r="N177" i="1"/>
  <c r="O177" i="1"/>
  <c r="D178" i="1"/>
  <c r="E178" i="1"/>
  <c r="F178" i="1"/>
  <c r="G178" i="1"/>
  <c r="H178" i="1"/>
  <c r="I178" i="1"/>
  <c r="J178" i="1"/>
  <c r="K178" i="1"/>
  <c r="L178" i="1"/>
  <c r="M178" i="1"/>
  <c r="N178" i="1"/>
  <c r="O178" i="1"/>
  <c r="D179" i="1"/>
  <c r="E179" i="1"/>
  <c r="F179" i="1"/>
  <c r="G179" i="1"/>
  <c r="H179" i="1"/>
  <c r="I179" i="1"/>
  <c r="J179" i="1"/>
  <c r="K179" i="1"/>
  <c r="L179" i="1"/>
  <c r="M179" i="1"/>
  <c r="N179" i="1"/>
  <c r="O179" i="1"/>
  <c r="D180" i="1"/>
  <c r="E180" i="1"/>
  <c r="F180" i="1"/>
  <c r="G180" i="1"/>
  <c r="H180" i="1"/>
  <c r="I180" i="1"/>
  <c r="J180" i="1"/>
  <c r="K180" i="1"/>
  <c r="L180" i="1"/>
  <c r="M180" i="1"/>
  <c r="N180" i="1"/>
  <c r="O180" i="1"/>
  <c r="D181" i="1"/>
  <c r="E181" i="1"/>
  <c r="F181" i="1"/>
  <c r="G181" i="1"/>
  <c r="H181" i="1"/>
  <c r="I181" i="1"/>
  <c r="J181" i="1"/>
  <c r="K181" i="1"/>
  <c r="L181" i="1"/>
  <c r="M181" i="1"/>
  <c r="N181" i="1"/>
  <c r="O181" i="1"/>
  <c r="D182" i="1"/>
  <c r="E182" i="1"/>
  <c r="F182" i="1"/>
  <c r="G182" i="1"/>
  <c r="H182" i="1"/>
  <c r="I182" i="1"/>
  <c r="J182" i="1"/>
  <c r="K182" i="1"/>
  <c r="L182" i="1"/>
  <c r="M182" i="1"/>
  <c r="N182" i="1"/>
  <c r="O182" i="1"/>
  <c r="D183" i="1"/>
  <c r="E183" i="1"/>
  <c r="F183" i="1"/>
  <c r="G183" i="1"/>
  <c r="H183" i="1"/>
  <c r="I183" i="1"/>
  <c r="J183" i="1"/>
  <c r="K183" i="1"/>
  <c r="L183" i="1"/>
  <c r="M183" i="1"/>
  <c r="N183" i="1"/>
  <c r="O183" i="1"/>
  <c r="D184" i="1"/>
  <c r="E184" i="1"/>
  <c r="F184" i="1"/>
  <c r="G184" i="1"/>
  <c r="H184" i="1"/>
  <c r="I184" i="1"/>
  <c r="J184" i="1"/>
  <c r="K184" i="1"/>
  <c r="L184" i="1"/>
  <c r="M184" i="1"/>
  <c r="N184" i="1"/>
  <c r="O184" i="1"/>
  <c r="D185" i="1"/>
  <c r="E185" i="1"/>
  <c r="F185" i="1"/>
  <c r="G185" i="1"/>
  <c r="H185" i="1"/>
  <c r="I185" i="1"/>
  <c r="J185" i="1"/>
  <c r="K185" i="1"/>
  <c r="L185" i="1"/>
  <c r="M185" i="1"/>
  <c r="N185" i="1"/>
  <c r="O185" i="1"/>
  <c r="D186" i="1"/>
  <c r="E186" i="1"/>
  <c r="F186" i="1"/>
  <c r="G186" i="1"/>
  <c r="H186" i="1"/>
  <c r="I186" i="1"/>
  <c r="J186" i="1"/>
  <c r="K186" i="1"/>
  <c r="L186" i="1"/>
  <c r="M186" i="1"/>
  <c r="N186" i="1"/>
  <c r="O186" i="1"/>
  <c r="D187" i="1"/>
  <c r="E187" i="1"/>
  <c r="F187" i="1"/>
  <c r="G187" i="1"/>
  <c r="H187" i="1"/>
  <c r="I187" i="1"/>
  <c r="J187" i="1"/>
  <c r="K187" i="1"/>
  <c r="L187" i="1"/>
  <c r="M187" i="1"/>
  <c r="N187" i="1"/>
  <c r="O187" i="1"/>
  <c r="D188" i="1"/>
  <c r="E188" i="1"/>
  <c r="F188" i="1"/>
  <c r="G188" i="1"/>
  <c r="H188" i="1"/>
  <c r="I188" i="1"/>
  <c r="J188" i="1"/>
  <c r="K188" i="1"/>
  <c r="L188" i="1"/>
  <c r="M188" i="1"/>
  <c r="N188" i="1"/>
  <c r="O188" i="1"/>
  <c r="D189" i="1"/>
  <c r="E189" i="1"/>
  <c r="F189" i="1"/>
  <c r="G189" i="1"/>
  <c r="H189" i="1"/>
  <c r="I189" i="1"/>
  <c r="J189" i="1"/>
  <c r="K189" i="1"/>
  <c r="L189" i="1"/>
  <c r="M189" i="1"/>
  <c r="N189" i="1"/>
  <c r="O189" i="1"/>
  <c r="D190" i="1"/>
  <c r="E190" i="1"/>
  <c r="F190" i="1"/>
  <c r="G190" i="1"/>
  <c r="H190" i="1"/>
  <c r="I190" i="1"/>
  <c r="J190" i="1"/>
  <c r="K190" i="1"/>
  <c r="L190" i="1"/>
  <c r="M190" i="1"/>
  <c r="N190" i="1"/>
  <c r="O190" i="1"/>
  <c r="D191" i="1"/>
  <c r="E191" i="1"/>
  <c r="F191" i="1"/>
  <c r="G191" i="1"/>
  <c r="H191" i="1"/>
  <c r="I191" i="1"/>
  <c r="J191" i="1"/>
  <c r="K191" i="1"/>
  <c r="L191" i="1"/>
  <c r="M191" i="1"/>
  <c r="N191" i="1"/>
  <c r="O191" i="1"/>
  <c r="E164" i="1"/>
  <c r="F164" i="1"/>
  <c r="G164" i="1"/>
  <c r="H164" i="1"/>
  <c r="I164" i="1"/>
  <c r="J164" i="1"/>
  <c r="K164" i="1"/>
  <c r="L164" i="1"/>
  <c r="M164" i="1"/>
  <c r="N164" i="1"/>
  <c r="O164" i="1"/>
  <c r="D164" i="1"/>
  <c r="C49" i="4" l="1"/>
  <c r="C45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83784FC-B89C-F445-80EA-08B21E0E8574}" name="data_eu_extra_numbers" type="6" refreshedVersion="6" background="1" saveData="1">
    <textPr codePage="10000" sourceFile="/Users/vpavandijk/LEARNING/Ironhack/week 7 project/data_eu_extra_numbers.csv" decimal="," thousands="." comma="1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671B4AC2-E8B8-5D41-A785-97E7839827BB}" name="data_eu_intra_numbers" type="6" refreshedVersion="6" background="1" saveData="1">
    <textPr codePage="10000" sourceFile="/Users/vpavandijk/LEARNING/Ironhack/week 7 project/data_eu_intra_numbers.csv" decimal="," thousands="." comma="1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xr16:uid="{4461C1AC-9BE8-5B4A-96E4-FB01D6F958E6}" name="EU28_prices" type="6" refreshedVersion="6" background="1" saveData="1">
    <textPr codePage="10000" sourceFile="/Users/vpavandijk/LEARNING/Ironhack/week 7 project/EU28_prices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<sst xmlns="http://schemas.openxmlformats.org/spreadsheetml/2006/main" count="7141" uniqueCount="2330">
  <si>
    <t>original_name</t>
  </si>
  <si>
    <t>Country</t>
  </si>
  <si>
    <t>MIO_BAL_VAL,TOTAL,EXT_EU28,AT</t>
  </si>
  <si>
    <t>AT</t>
  </si>
  <si>
    <t>5935.8</t>
  </si>
  <si>
    <t>4556.6</t>
  </si>
  <si>
    <t>5491.8</t>
  </si>
  <si>
    <t>5372.8</t>
  </si>
  <si>
    <t>6165.4</t>
  </si>
  <si>
    <t>7174.8</t>
  </si>
  <si>
    <t>8642.9</t>
  </si>
  <si>
    <t>8547.2</t>
  </si>
  <si>
    <t>9020.8</t>
  </si>
  <si>
    <t>7530.5</t>
  </si>
  <si>
    <t>8008.0</t>
  </si>
  <si>
    <t>10329.9</t>
  </si>
  <si>
    <t>MIO_BAL_VAL,TOTAL,EXT_EU28,BE</t>
  </si>
  <si>
    <t>BE</t>
  </si>
  <si>
    <t>-21443.7</t>
  </si>
  <si>
    <t>-10693.6</t>
  </si>
  <si>
    <t>-8179.7</t>
  </si>
  <si>
    <t>-12759.7</t>
  </si>
  <si>
    <t>-6805.6</t>
  </si>
  <si>
    <t>-8801.7</t>
  </si>
  <si>
    <t>-14937.9</t>
  </si>
  <si>
    <t>-24728.1</t>
  </si>
  <si>
    <t>-23590.2</t>
  </si>
  <si>
    <t>-23120.9</t>
  </si>
  <si>
    <t>-29127.9</t>
  </si>
  <si>
    <t>-26854.3</t>
  </si>
  <si>
    <t>MIO_BAL_VAL,TOTAL,EXT_EU28,BG</t>
  </si>
  <si>
    <t>BG</t>
  </si>
  <si>
    <t>-4842.7</t>
  </si>
  <si>
    <t>-2686.2</t>
  </si>
  <si>
    <t>-1942.8</t>
  </si>
  <si>
    <t>-1904.3</t>
  </si>
  <si>
    <t>-1966.0</t>
  </si>
  <si>
    <t>-1484.1</t>
  </si>
  <si>
    <t>-1727.2</t>
  </si>
  <si>
    <t>-1368.8</t>
  </si>
  <si>
    <t>-689.1</t>
  </si>
  <si>
    <t>-765.9</t>
  </si>
  <si>
    <t>-2459.0</t>
  </si>
  <si>
    <t>-2250.1</t>
  </si>
  <si>
    <t>MIO_BAL_VAL,TOTAL,EXT_EU28,CY</t>
  </si>
  <si>
    <t>CY</t>
  </si>
  <si>
    <t>-1973.2</t>
  </si>
  <si>
    <t>-1245.7</t>
  </si>
  <si>
    <t>-1553.3</t>
  </si>
  <si>
    <t>-1500.7</t>
  </si>
  <si>
    <t>-1216.8</t>
  </si>
  <si>
    <t>-764.2</t>
  </si>
  <si>
    <t>-1001.1</t>
  </si>
  <si>
    <t>-659.7</t>
  </si>
  <si>
    <t>-1015.1</t>
  </si>
  <si>
    <t>-1407.6</t>
  </si>
  <si>
    <t>-888.2</t>
  </si>
  <si>
    <t>-1101.7</t>
  </si>
  <si>
    <t>MIO_BAL_VAL,TOTAL,EXT_EU28,CZ</t>
  </si>
  <si>
    <t>CZ</t>
  </si>
  <si>
    <t>-7642.8</t>
  </si>
  <si>
    <t>-4434.8</t>
  </si>
  <si>
    <t>-8201.5</t>
  </si>
  <si>
    <t>-8235.1</t>
  </si>
  <si>
    <t>-4222.1</t>
  </si>
  <si>
    <t>-2097.4</t>
  </si>
  <si>
    <t>-2841.3</t>
  </si>
  <si>
    <t>-5168.0</t>
  </si>
  <si>
    <t>-3388.3</t>
  </si>
  <si>
    <t>-5746.5</t>
  </si>
  <si>
    <t>-9956.8</t>
  </si>
  <si>
    <t>-9601.8</t>
  </si>
  <si>
    <t>MIO_BAL_VAL,TOTAL,EXT_EU28,DE</t>
  </si>
  <si>
    <t>DE</t>
  </si>
  <si>
    <t>65462.9</t>
  </si>
  <si>
    <t>65411.1</t>
  </si>
  <si>
    <t>84616.0</t>
  </si>
  <si>
    <t>99936.8</t>
  </si>
  <si>
    <t>143318.8</t>
  </si>
  <si>
    <t>155105.7</t>
  </si>
  <si>
    <t>162679.8</t>
  </si>
  <si>
    <t>177009.2</t>
  </si>
  <si>
    <t>178303.8</t>
  </si>
  <si>
    <t>184558.2</t>
  </si>
  <si>
    <t>177099.8</t>
  </si>
  <si>
    <t>185899.8</t>
  </si>
  <si>
    <t>MIO_BAL_VAL,TOTAL,EXT_EU28,DK</t>
  </si>
  <si>
    <t>DK</t>
  </si>
  <si>
    <t>2820.6</t>
  </si>
  <si>
    <t>3859.2</t>
  </si>
  <si>
    <t>6091.1</t>
  </si>
  <si>
    <t>7531.7</t>
  </si>
  <si>
    <t>8966.2</t>
  </si>
  <si>
    <t>8539.9</t>
  </si>
  <si>
    <t>7583.8</t>
  </si>
  <si>
    <t>9716.3</t>
  </si>
  <si>
    <t>10841.9</t>
  </si>
  <si>
    <t>9803.5</t>
  </si>
  <si>
    <t>10012.0</t>
  </si>
  <si>
    <t>14843.4</t>
  </si>
  <si>
    <t>MIO_BAL_VAL,TOTAL,EXT_EU28,EE</t>
  </si>
  <si>
    <t>EE</t>
  </si>
  <si>
    <t>332.5</t>
  </si>
  <si>
    <t>549.8</t>
  </si>
  <si>
    <t>872.6</t>
  </si>
  <si>
    <t>1087.7</t>
  </si>
  <si>
    <t>1131.1</t>
  </si>
  <si>
    <t>1075.5</t>
  </si>
  <si>
    <t>835.3</t>
  </si>
  <si>
    <t>469.2</t>
  </si>
  <si>
    <t>633.4</t>
  </si>
  <si>
    <t>829.9</t>
  </si>
  <si>
    <t>817.3</t>
  </si>
  <si>
    <t>706.8</t>
  </si>
  <si>
    <t>MIO_BAL_VAL,TOTAL,EXT_EU28,EL</t>
  </si>
  <si>
    <t>EL</t>
  </si>
  <si>
    <t>-20501.2</t>
  </si>
  <si>
    <t>-15005.6</t>
  </si>
  <si>
    <t>-12675.6</t>
  </si>
  <si>
    <t>-11083.0</t>
  </si>
  <si>
    <t>-9899.3</t>
  </si>
  <si>
    <t>-9250.9</t>
  </si>
  <si>
    <t>-9404.3</t>
  </si>
  <si>
    <t>-7393.2</t>
  </si>
  <si>
    <t>-7048.7</t>
  </si>
  <si>
    <t>-7809.4</t>
  </si>
  <si>
    <t>-9879.2</t>
  </si>
  <si>
    <t>-11184.2</t>
  </si>
  <si>
    <t>MIO_BAL_VAL,TOTAL,EXT_EU28,ES</t>
  </si>
  <si>
    <t>ES</t>
  </si>
  <si>
    <t>-58506.1</t>
  </si>
  <si>
    <t>-30122.6</t>
  </si>
  <si>
    <t>-41136.1</t>
  </si>
  <si>
    <t>-43234.9</t>
  </si>
  <si>
    <t>-36705.5</t>
  </si>
  <si>
    <t>-25962.0</t>
  </si>
  <si>
    <t>-26841.4</t>
  </si>
  <si>
    <t>-21429.6</t>
  </si>
  <si>
    <t>-20178.9</t>
  </si>
  <si>
    <t>-30098.4</t>
  </si>
  <si>
    <t>-37865.0</t>
  </si>
  <si>
    <t>-38478.3</t>
  </si>
  <si>
    <t>MIO_BAL_VAL,TOTAL,EXT_EU28,EU28</t>
  </si>
  <si>
    <t>-276280.9</t>
  </si>
  <si>
    <t>-142114.5</t>
  </si>
  <si>
    <t>-175134.6</t>
  </si>
  <si>
    <t>-174950.2</t>
  </si>
  <si>
    <t>-112738.0</t>
  </si>
  <si>
    <t>49478.3</t>
  </si>
  <si>
    <t>16331.7</t>
  </si>
  <si>
    <t>65083.0</t>
  </si>
  <si>
    <t>38674.6</t>
  </si>
  <si>
    <t>24291.2</t>
  </si>
  <si>
    <t>-22045.3</t>
  </si>
  <si>
    <t>-14943.1</t>
  </si>
  <si>
    <t>MIO_BAL_VAL,TOTAL,EXT_EU28,FI</t>
  </si>
  <si>
    <t>FI</t>
  </si>
  <si>
    <t>5174.4</t>
  </si>
  <si>
    <t>4712.0</t>
  </si>
  <si>
    <t>5320.6</t>
  </si>
  <si>
    <t>1830.2</t>
  </si>
  <si>
    <t>4214.6</t>
  </si>
  <si>
    <t>5366.3</t>
  </si>
  <si>
    <t>5479.3</t>
  </si>
  <si>
    <t>7429.4</t>
  </si>
  <si>
    <t>6821.1</t>
  </si>
  <si>
    <t>6711.4</t>
  </si>
  <si>
    <t>6491.0</t>
  </si>
  <si>
    <t>8148.7</t>
  </si>
  <si>
    <t>MIO_BAL_VAL,TOTAL,EXT_EU28,FR</t>
  </si>
  <si>
    <t>FR</t>
  </si>
  <si>
    <t>-3994.8</t>
  </si>
  <si>
    <t>7067.4</t>
  </si>
  <si>
    <t>8801.4</t>
  </si>
  <si>
    <t>-1599.9</t>
  </si>
  <si>
    <t>8821.8</t>
  </si>
  <si>
    <t>12238.2</t>
  </si>
  <si>
    <t>13040.9</t>
  </si>
  <si>
    <t>28831.9</t>
  </si>
  <si>
    <t>29474.2</t>
  </si>
  <si>
    <t>28559.2</t>
  </si>
  <si>
    <t>26013.1</t>
  </si>
  <si>
    <t>29035.7</t>
  </si>
  <si>
    <t>MIO_BAL_VAL,TOTAL,EXT_EU28,HR</t>
  </si>
  <si>
    <t>HR</t>
  </si>
  <si>
    <t>-3724.9</t>
  </si>
  <si>
    <t>-2706.8</t>
  </si>
  <si>
    <t>-2561.4</t>
  </si>
  <si>
    <t>-2369.5</t>
  </si>
  <si>
    <t>-2053.9</t>
  </si>
  <si>
    <t>-1859.3</t>
  </si>
  <si>
    <t>-269.8</t>
  </si>
  <si>
    <t>-159.7</t>
  </si>
  <si>
    <t>-259.4</t>
  </si>
  <si>
    <t>218.9</t>
  </si>
  <si>
    <t>-580.3</t>
  </si>
  <si>
    <t>-116.5</t>
  </si>
  <si>
    <t>MIO_BAL_VAL,TOTAL,EXT_EU28,HU</t>
  </si>
  <si>
    <t>HU</t>
  </si>
  <si>
    <t>-8358.0</t>
  </si>
  <si>
    <t>-5524.1</t>
  </si>
  <si>
    <t>-5707.6</t>
  </si>
  <si>
    <t>-4031.8</t>
  </si>
  <si>
    <t>-3493.1</t>
  </si>
  <si>
    <t>-3377.7</t>
  </si>
  <si>
    <t>-2947.7</t>
  </si>
  <si>
    <t>-2820.6</t>
  </si>
  <si>
    <t>-1810.2</t>
  </si>
  <si>
    <t>-3850.6</t>
  </si>
  <si>
    <t>-6619.5</t>
  </si>
  <si>
    <t>-8197.0</t>
  </si>
  <si>
    <t>MIO_BAL_VAL,TOTAL,EXT_EU28,IE</t>
  </si>
  <si>
    <t>IE</t>
  </si>
  <si>
    <t>14562.8</t>
  </si>
  <si>
    <t>16726.3</t>
  </si>
  <si>
    <t>21236.0</t>
  </si>
  <si>
    <t>20729.7</t>
  </si>
  <si>
    <t>18228.6</t>
  </si>
  <si>
    <t>19579.4</t>
  </si>
  <si>
    <t>20664.0</t>
  </si>
  <si>
    <t>28739.6</t>
  </si>
  <si>
    <t>33635.3</t>
  </si>
  <si>
    <t>31166.2</t>
  </si>
  <si>
    <t>36581.9</t>
  </si>
  <si>
    <t>49011.0</t>
  </si>
  <si>
    <t>MIO_BAL_VAL,TOTAL,EXT_EU28,IT</t>
  </si>
  <si>
    <t>IT</t>
  </si>
  <si>
    <t>-23206.2</t>
  </si>
  <si>
    <t>-3963.9</t>
  </si>
  <si>
    <t>-22634.8</t>
  </si>
  <si>
    <t>-21213.7</t>
  </si>
  <si>
    <t>827.5</t>
  </si>
  <si>
    <t>19569.5</t>
  </si>
  <si>
    <t>26997.9</t>
  </si>
  <si>
    <t>33222.0</t>
  </si>
  <si>
    <t>39567.2</t>
  </si>
  <si>
    <t>38919.2</t>
  </si>
  <si>
    <t>26917.5</t>
  </si>
  <si>
    <t>37604.1</t>
  </si>
  <si>
    <t>MIO_BAL_VAL,TOTAL,EXT_EU28,LT</t>
  </si>
  <si>
    <t>LT</t>
  </si>
  <si>
    <t>-2595.8</t>
  </si>
  <si>
    <t>-1160.8</t>
  </si>
  <si>
    <t>-1562.6</t>
  </si>
  <si>
    <t>-2091.2</t>
  </si>
  <si>
    <t>-1415.7</t>
  </si>
  <si>
    <t>533.3</t>
  </si>
  <si>
    <t>2095.7</t>
  </si>
  <si>
    <t>654.5</t>
  </si>
  <si>
    <t>1726.0</t>
  </si>
  <si>
    <t>2628.9</t>
  </si>
  <si>
    <t>2013.5</t>
  </si>
  <si>
    <t>2251.5</t>
  </si>
  <si>
    <t>MIO_BAL_VAL,TOTAL,EXT_EU28,LU</t>
  </si>
  <si>
    <t>LU</t>
  </si>
  <si>
    <t>-3522.2</t>
  </si>
  <si>
    <t>-3251.1</t>
  </si>
  <si>
    <t>-1296.7</t>
  </si>
  <si>
    <t>-856.2</t>
  </si>
  <si>
    <t>-1805.5</t>
  </si>
  <si>
    <t>-1585.9</t>
  </si>
  <si>
    <t>-1489.8</t>
  </si>
  <si>
    <t>-3362.5</t>
  </si>
  <si>
    <t>-1991.0</t>
  </si>
  <si>
    <t>-1214.2</t>
  </si>
  <si>
    <t>-316.0</t>
  </si>
  <si>
    <t>-924.7</t>
  </si>
  <si>
    <t>MIO_BAL_VAL,TOTAL,EXT_EU28,LV</t>
  </si>
  <si>
    <t>LV</t>
  </si>
  <si>
    <t>-517.4</t>
  </si>
  <si>
    <t>62.0</t>
  </si>
  <si>
    <t>246.6</t>
  </si>
  <si>
    <t>590.5</t>
  </si>
  <si>
    <t>1075.3</t>
  </si>
  <si>
    <t>967.1</t>
  </si>
  <si>
    <t>803.9</t>
  </si>
  <si>
    <t>624.3</t>
  </si>
  <si>
    <t>776.1</t>
  </si>
  <si>
    <t>922.1</t>
  </si>
  <si>
    <t>357.0</t>
  </si>
  <si>
    <t>771.7</t>
  </si>
  <si>
    <t>MIO_BAL_VAL,TOTAL,EXT_EU28,MT</t>
  </si>
  <si>
    <t>MT</t>
  </si>
  <si>
    <t>562.4</t>
  </si>
  <si>
    <t>426.1</t>
  </si>
  <si>
    <t>451.5</t>
  </si>
  <si>
    <t>671.3</t>
  </si>
  <si>
    <t>837.8</t>
  </si>
  <si>
    <t>169.1</t>
  </si>
  <si>
    <t>-812.8</t>
  </si>
  <si>
    <t>-533.4</t>
  </si>
  <si>
    <t>-923.6</t>
  </si>
  <si>
    <t>-909.7</t>
  </si>
  <si>
    <t>-397.3</t>
  </si>
  <si>
    <t>-470.8</t>
  </si>
  <si>
    <t>MIO_BAL_VAL,TOTAL,EXT_EU28,NL</t>
  </si>
  <si>
    <t>NL</t>
  </si>
  <si>
    <t>-114064.4</t>
  </si>
  <si>
    <t>-81588.4</t>
  </si>
  <si>
    <t>-107068.0</t>
  </si>
  <si>
    <t>-118001.9</t>
  </si>
  <si>
    <t>-125490.3</t>
  </si>
  <si>
    <t>-115308.8</t>
  </si>
  <si>
    <t>-118223.9</t>
  </si>
  <si>
    <t>-125439.7</t>
  </si>
  <si>
    <t>-117060.4</t>
  </si>
  <si>
    <t>-131806.6</t>
  </si>
  <si>
    <t>-138679.1</t>
  </si>
  <si>
    <t>-142220.5</t>
  </si>
  <si>
    <t>MIO_BAL_VAL,TOTAL,EXT_EU28,PL</t>
  </si>
  <si>
    <t>PL</t>
  </si>
  <si>
    <t>-14500.4</t>
  </si>
  <si>
    <t>-9632.9</t>
  </si>
  <si>
    <t>-14265.4</t>
  </si>
  <si>
    <t>-15812.5</t>
  </si>
  <si>
    <t>-15687.8</t>
  </si>
  <si>
    <t>-9908.3</t>
  </si>
  <si>
    <t>-13675.1</t>
  </si>
  <si>
    <t>-14774.4</t>
  </si>
  <si>
    <t>-12372.7</t>
  </si>
  <si>
    <t>-16970.0</t>
  </si>
  <si>
    <t>-24960.2</t>
  </si>
  <si>
    <t>-25582.0</t>
  </si>
  <si>
    <t>MIO_BAL_VAL,TOTAL,EXT_EU28,PT</t>
  </si>
  <si>
    <t>PT</t>
  </si>
  <si>
    <t>-6260.7</t>
  </si>
  <si>
    <t>-3203.2</t>
  </si>
  <si>
    <t>-4692.3</t>
  </si>
  <si>
    <t>-4932.6</t>
  </si>
  <si>
    <t>-2993.0</t>
  </si>
  <si>
    <t>-1919.4</t>
  </si>
  <si>
    <t>-880.6</t>
  </si>
  <si>
    <t>-595.8</t>
  </si>
  <si>
    <t>-1158.7</t>
  </si>
  <si>
    <t>-2267.6</t>
  </si>
  <si>
    <t>-4355.3</t>
  </si>
  <si>
    <t>-5015.0</t>
  </si>
  <si>
    <t>MIO_BAL_VAL,TOTAL,EXT_EU28,RO</t>
  </si>
  <si>
    <t>RO</t>
  </si>
  <si>
    <t>-7436.6</t>
  </si>
  <si>
    <t>-3018.4</t>
  </si>
  <si>
    <t>-2534.7</t>
  </si>
  <si>
    <t>-1924.2</t>
  </si>
  <si>
    <t>-1089.4</t>
  </si>
  <si>
    <t>1650.7</t>
  </si>
  <si>
    <t>754.1</t>
  </si>
  <si>
    <t>-18.5</t>
  </si>
  <si>
    <t>-1100.3</t>
  </si>
  <si>
    <t>-3154.7</t>
  </si>
  <si>
    <t>-5511.6</t>
  </si>
  <si>
    <t>-6009.0</t>
  </si>
  <si>
    <t>MIO_BAL_VAL,TOTAL,EXT_EU28,SE</t>
  </si>
  <si>
    <t>SE</t>
  </si>
  <si>
    <t>14318.3</t>
  </si>
  <si>
    <t>11413.2</t>
  </si>
  <si>
    <t>14219.5</t>
  </si>
  <si>
    <t>18503.4</t>
  </si>
  <si>
    <t>15910.5</t>
  </si>
  <si>
    <t>15712.8</t>
  </si>
  <si>
    <t>13326.8</t>
  </si>
  <si>
    <t>14981.7</t>
  </si>
  <si>
    <t>14581.5</t>
  </si>
  <si>
    <t>16471.2</t>
  </si>
  <si>
    <t>13619.9</t>
  </si>
  <si>
    <t>18198.4</t>
  </si>
  <si>
    <t>MIO_BAL_VAL,TOTAL,EXT_EU28,SI</t>
  </si>
  <si>
    <t>SI</t>
  </si>
  <si>
    <t>-710.6</t>
  </si>
  <si>
    <t>-400.2</t>
  </si>
  <si>
    <t>-1304.2</t>
  </si>
  <si>
    <t>-1442.1</t>
  </si>
  <si>
    <t>-717.1</t>
  </si>
  <si>
    <t>-1080.2</t>
  </si>
  <si>
    <t>-1199.0</t>
  </si>
  <si>
    <t>-1151.5</t>
  </si>
  <si>
    <t>-695.7</t>
  </si>
  <si>
    <t>-1518.4</t>
  </si>
  <si>
    <t>-2837.8</t>
  </si>
  <si>
    <t>-3838.0</t>
  </si>
  <si>
    <t>MIO_BAL_VAL,TOTAL,EXT_EU28,SK</t>
  </si>
  <si>
    <t>SK</t>
  </si>
  <si>
    <t>-6618.9</t>
  </si>
  <si>
    <t>-4460.6</t>
  </si>
  <si>
    <t>-6297.9</t>
  </si>
  <si>
    <t>-6757.0</t>
  </si>
  <si>
    <t>-5778.6</t>
  </si>
  <si>
    <t>-4871.7</t>
  </si>
  <si>
    <t>-4279.1</t>
  </si>
  <si>
    <t>-4085.2</t>
  </si>
  <si>
    <t>-3232.6</t>
  </si>
  <si>
    <t>-3675.7</t>
  </si>
  <si>
    <t>-4454.9</t>
  </si>
  <si>
    <t>-3323.4</t>
  </si>
  <si>
    <t>MIO_BAL_VAL,TOTAL,EXT_EU28,UK</t>
  </si>
  <si>
    <t>UK</t>
  </si>
  <si>
    <t>-75030.0</t>
  </si>
  <si>
    <t>-73799.3</t>
  </si>
  <si>
    <t>-78867.0</t>
  </si>
  <si>
    <t>-71454.1</t>
  </si>
  <si>
    <t>-100895.8</t>
  </si>
  <si>
    <t>-9932.4</t>
  </si>
  <si>
    <t>-46041.8</t>
  </si>
  <si>
    <t>-31453.5</t>
  </si>
  <si>
    <t>-90191.9</t>
  </si>
  <si>
    <t>-69711.9</t>
  </si>
  <si>
    <t>-51088.4</t>
  </si>
  <si>
    <t>-86576.9</t>
  </si>
  <si>
    <t>MIO_EXP_VAL,TOTAL,EXT_EU28,AT</t>
  </si>
  <si>
    <t>32668.8</t>
  </si>
  <si>
    <t>26687.6</t>
  </si>
  <si>
    <t>31929.4</t>
  </si>
  <si>
    <t>36518.6</t>
  </si>
  <si>
    <t>38834.3</t>
  </si>
  <si>
    <t>39451.6</t>
  </si>
  <si>
    <t>40398.2</t>
  </si>
  <si>
    <t>41237.4</t>
  </si>
  <si>
    <t>40336.7</t>
  </si>
  <si>
    <t>42852.8</t>
  </si>
  <si>
    <t>44755.7</t>
  </si>
  <si>
    <t>46709.8</t>
  </si>
  <si>
    <t>MIO_EXP_VAL,TOTAL,EXT_EU28,BE</t>
  </si>
  <si>
    <t>73961.4</t>
  </si>
  <si>
    <t>64707.2</t>
  </si>
  <si>
    <t>82933.6</t>
  </si>
  <si>
    <t>95676.2</t>
  </si>
  <si>
    <t>104037.5</t>
  </si>
  <si>
    <t>105383.3</t>
  </si>
  <si>
    <t>104691.3</t>
  </si>
  <si>
    <t>101257.5</t>
  </si>
  <si>
    <t>100609.6</t>
  </si>
  <si>
    <t>105685.3</t>
  </si>
  <si>
    <t>107201.0</t>
  </si>
  <si>
    <t>109421.9</t>
  </si>
  <si>
    <t>MIO_EXP_VAL,TOTAL,EXT_EU28,BG</t>
  </si>
  <si>
    <t>5959.1</t>
  </si>
  <si>
    <t>4035.2</t>
  </si>
  <si>
    <t>6010.2</t>
  </si>
  <si>
    <t>7576.0</t>
  </si>
  <si>
    <t>8533.1</t>
  </si>
  <si>
    <t>8921.2</t>
  </si>
  <si>
    <t>8278.9</t>
  </si>
  <si>
    <t>8024.7</t>
  </si>
  <si>
    <t>8090.9</t>
  </si>
  <si>
    <t>10116.2</t>
  </si>
  <si>
    <t>9219.7</t>
  </si>
  <si>
    <t>9927.1</t>
  </si>
  <si>
    <t>MIO_EXP_VAL,TOTAL,EXT_EU28,CY</t>
  </si>
  <si>
    <t>339.5</t>
  </si>
  <si>
    <t>297.1</t>
  </si>
  <si>
    <t>356.3</t>
  </si>
  <si>
    <t>417.1</t>
  </si>
  <si>
    <t>532.3</t>
  </si>
  <si>
    <t>639.5</t>
  </si>
  <si>
    <t>1136.3</t>
  </si>
  <si>
    <t>1651.8</t>
  </si>
  <si>
    <t>1377.5</t>
  </si>
  <si>
    <t>1792.8</t>
  </si>
  <si>
    <t>3001.3</t>
  </si>
  <si>
    <t>1635.6</t>
  </si>
  <si>
    <t>MIO_EXP_VAL,TOTAL,EXT_EU28,CZ</t>
  </si>
  <si>
    <t>14592.7</t>
  </si>
  <si>
    <t>12023.4</t>
  </si>
  <si>
    <t>15706.9</t>
  </si>
  <si>
    <t>19464.6</t>
  </si>
  <si>
    <t>22849.9</t>
  </si>
  <si>
    <t>23066.3</t>
  </si>
  <si>
    <t>23422.1</t>
  </si>
  <si>
    <t>23803.8</t>
  </si>
  <si>
    <t>24048.4</t>
  </si>
  <si>
    <t>25976.6</t>
  </si>
  <si>
    <t>26769.1</t>
  </si>
  <si>
    <t>28577.4</t>
  </si>
  <si>
    <t>MIO_EXP_VAL,TOTAL,EXT_EU28,DE</t>
  </si>
  <si>
    <t>357670.6</t>
  </si>
  <si>
    <t>300044.0</t>
  </si>
  <si>
    <t>376680.4</t>
  </si>
  <si>
    <t>428902.4</t>
  </si>
  <si>
    <t>470952.0</t>
  </si>
  <si>
    <t>469441.0</t>
  </si>
  <si>
    <t>476440.1</t>
  </si>
  <si>
    <t>503014.2</t>
  </si>
  <si>
    <t>499720.2</t>
  </si>
  <si>
    <t>531972.8</t>
  </si>
  <si>
    <t>541985.0</t>
  </si>
  <si>
    <t>552759.0</t>
  </si>
  <si>
    <t>MIO_EXP_VAL,TOTAL,EXT_EU28,DK</t>
  </si>
  <si>
    <t>23888.3</t>
  </si>
  <si>
    <t>21769.8</t>
  </si>
  <si>
    <t>24954.0</t>
  </si>
  <si>
    <t>27813.6</t>
  </si>
  <si>
    <t>30188.0</t>
  </si>
  <si>
    <t>30336.5</t>
  </si>
  <si>
    <t>30447.7</t>
  </si>
  <si>
    <t>33269.0</t>
  </si>
  <si>
    <t>33028.8</t>
  </si>
  <si>
    <t>34716.8</t>
  </si>
  <si>
    <t>36012.8</t>
  </si>
  <si>
    <t>40805.7</t>
  </si>
  <si>
    <t>MIO_EXP_VAL,TOTAL,EXT_EU28,EE</t>
  </si>
  <si>
    <t>2532.0</t>
  </si>
  <si>
    <t>1975.6</t>
  </si>
  <si>
    <t>2744.8</t>
  </si>
  <si>
    <t>4045.3</t>
  </si>
  <si>
    <t>4253.8</t>
  </si>
  <si>
    <t>3569.3</t>
  </si>
  <si>
    <t>3352.5</t>
  </si>
  <si>
    <t>2875.7</t>
  </si>
  <si>
    <t>3099.4</t>
  </si>
  <si>
    <t>3629.0</t>
  </si>
  <si>
    <t>4610.8</t>
  </si>
  <si>
    <t>4234.1</t>
  </si>
  <si>
    <t>MIO_EXP_VAL,TOTAL,EXT_EU28,EL</t>
  </si>
  <si>
    <t>8338.5</t>
  </si>
  <si>
    <t>7793.8</t>
  </si>
  <si>
    <t>9523.8</t>
  </si>
  <si>
    <t>11626.0</t>
  </si>
  <si>
    <t>15254.2</t>
  </si>
  <si>
    <t>14373.6</t>
  </si>
  <si>
    <t>13982.4</t>
  </si>
  <si>
    <t>11728.3</t>
  </si>
  <si>
    <t>11112.2</t>
  </si>
  <si>
    <t>13360.0</t>
  </si>
  <si>
    <t>15779.6</t>
  </si>
  <si>
    <t>14865.0</t>
  </si>
  <si>
    <t>MIO_EXP_VAL,TOTAL,EXT_EU28,ES</t>
  </si>
  <si>
    <t>57953.3</t>
  </si>
  <si>
    <t>48998.1</t>
  </si>
  <si>
    <t>59915.5</t>
  </si>
  <si>
    <t>73294.4</t>
  </si>
  <si>
    <t>83478.7</t>
  </si>
  <si>
    <t>88797.6</t>
  </si>
  <si>
    <t>88493.1</t>
  </si>
  <si>
    <t>88955.7</t>
  </si>
  <si>
    <t>86998.6</t>
  </si>
  <si>
    <t>95512.9</t>
  </si>
  <si>
    <t>98501.9</t>
  </si>
  <si>
    <t>100088.8</t>
  </si>
  <si>
    <t>MIO_EXP_VAL,TOTAL,EXT_EU28,EU28</t>
  </si>
  <si>
    <t>1309129.6</t>
  </si>
  <si>
    <t>1094359.5</t>
  </si>
  <si>
    <t>1353954.3</t>
  </si>
  <si>
    <t>1554418.5</t>
  </si>
  <si>
    <t>1685060.9</t>
  </si>
  <si>
    <t>1736509.1</t>
  </si>
  <si>
    <t>1704016.5</t>
  </si>
  <si>
    <t>1790396.2</t>
  </si>
  <si>
    <t>1745289.1</t>
  </si>
  <si>
    <t>1878570.0</t>
  </si>
  <si>
    <t>1958202.8</t>
  </si>
  <si>
    <t>2038744.9</t>
  </si>
  <si>
    <t>MIO_EXP_VAL,TOTAL,EXT_EU28,FI</t>
  </si>
  <si>
    <t>28851.7</t>
  </si>
  <si>
    <t>19958.9</t>
  </si>
  <si>
    <t>23901.9</t>
  </si>
  <si>
    <t>25117.6</t>
  </si>
  <si>
    <t>26338.9</t>
  </si>
  <si>
    <t>25068.7</t>
  </si>
  <si>
    <t>23892.5</t>
  </si>
  <si>
    <t>22159.7</t>
  </si>
  <si>
    <t>21646.4</t>
  </si>
  <si>
    <t>24384.8</t>
  </si>
  <si>
    <t>26352.1</t>
  </si>
  <si>
    <t>27011.8</t>
  </si>
  <si>
    <t>MIO_EXP_VAL,TOTAL,EXT_EU28,FR</t>
  </si>
  <si>
    <t>150941.1</t>
  </si>
  <si>
    <t>130305.0</t>
  </si>
  <si>
    <t>154153.0</t>
  </si>
  <si>
    <t>167091.8</t>
  </si>
  <si>
    <t>181734.3</t>
  </si>
  <si>
    <t>177614.7</t>
  </si>
  <si>
    <t>174514.8</t>
  </si>
  <si>
    <t>187828.8</t>
  </si>
  <si>
    <t>183782.6</t>
  </si>
  <si>
    <t>195186.4</t>
  </si>
  <si>
    <t>201914.6</t>
  </si>
  <si>
    <t>213120.7</t>
  </si>
  <si>
    <t>MIO_EXP_VAL,TOTAL,EXT_EU28,HR</t>
  </si>
  <si>
    <t>3742.7</t>
  </si>
  <si>
    <t>2967.6</t>
  </si>
  <si>
    <t>3466.0</t>
  </si>
  <si>
    <t>3846.4</t>
  </si>
  <si>
    <t>4026.4</t>
  </si>
  <si>
    <t>3632.1</t>
  </si>
  <si>
    <t>3813.3</t>
  </si>
  <si>
    <t>3976.0</t>
  </si>
  <si>
    <t>4306.6</t>
  </si>
  <si>
    <t>5110.4</t>
  </si>
  <si>
    <t>4749.2</t>
  </si>
  <si>
    <t>4954.0</t>
  </si>
  <si>
    <t>MIO_EXP_VAL,TOTAL,EXT_EU28,HU</t>
  </si>
  <si>
    <t>14935.7</t>
  </si>
  <si>
    <t>11794.7</t>
  </si>
  <si>
    <t>15554.9</t>
  </si>
  <si>
    <t>18226.1</t>
  </si>
  <si>
    <t>18213.6</t>
  </si>
  <si>
    <t>17941.3</t>
  </si>
  <si>
    <t>16654.6</t>
  </si>
  <si>
    <t>16606.6</t>
  </si>
  <si>
    <t>17122.8</t>
  </si>
  <si>
    <t>18910.2</t>
  </si>
  <si>
    <t>19313.9</t>
  </si>
  <si>
    <t>20218.3</t>
  </si>
  <si>
    <t>MIO_EXP_VAL,TOTAL,EXT_EU28,IE</t>
  </si>
  <si>
    <t>31737.4</t>
  </si>
  <si>
    <t>32220.6</t>
  </si>
  <si>
    <t>37501.6</t>
  </si>
  <si>
    <t>38363.0</t>
  </si>
  <si>
    <t>37792.7</t>
  </si>
  <si>
    <t>37595.4</t>
  </si>
  <si>
    <t>41085.5</t>
  </si>
  <si>
    <t>52288.9</t>
  </si>
  <si>
    <t>58927.2</t>
  </si>
  <si>
    <t>59558.7</t>
  </si>
  <si>
    <t>69643.0</t>
  </si>
  <si>
    <t>79697.4</t>
  </si>
  <si>
    <t>MIO_EXP_VAL,TOTAL,EXT_EU28,IT</t>
  </si>
  <si>
    <t>148677.3</t>
  </si>
  <si>
    <t>121410.3</t>
  </si>
  <si>
    <t>141884.6</t>
  </si>
  <si>
    <t>162970.1</t>
  </si>
  <si>
    <t>178314.7</t>
  </si>
  <si>
    <t>180404.0</t>
  </si>
  <si>
    <t>180046.7</t>
  </si>
  <si>
    <t>186316.0</t>
  </si>
  <si>
    <t>183856.0</t>
  </si>
  <si>
    <t>198841.9</t>
  </si>
  <si>
    <t>202244.9</t>
  </si>
  <si>
    <t>209841.5</t>
  </si>
  <si>
    <t>MIO_EXP_VAL,TOTAL,EXT_EU28,LT</t>
  </si>
  <si>
    <t>6374.3</t>
  </si>
  <si>
    <t>4205.0</t>
  </si>
  <si>
    <t>6097.0</t>
  </si>
  <si>
    <t>7779.6</t>
  </si>
  <si>
    <t>9121.9</t>
  </si>
  <si>
    <t>10932.2</t>
  </si>
  <si>
    <t>11003.0</t>
  </si>
  <si>
    <t>8855.2</t>
  </si>
  <si>
    <t>8886.0</t>
  </si>
  <si>
    <t>11001.2</t>
  </si>
  <si>
    <t>11643.3</t>
  </si>
  <si>
    <t>12189.6</t>
  </si>
  <si>
    <t>MIO_EXP_VAL,TOTAL,EXT_EU28,LU</t>
  </si>
  <si>
    <t>2012.6</t>
  </si>
  <si>
    <t>1937.9</t>
  </si>
  <si>
    <t>2403.1</t>
  </si>
  <si>
    <t>2965.2</t>
  </si>
  <si>
    <t>3082.7</t>
  </si>
  <si>
    <t>2634.7</t>
  </si>
  <si>
    <t>2523.8</t>
  </si>
  <si>
    <t>2471.6</t>
  </si>
  <si>
    <t>2460.6</t>
  </si>
  <si>
    <t>2198.9</t>
  </si>
  <si>
    <t>2180.5</t>
  </si>
  <si>
    <t>2340.4</t>
  </si>
  <si>
    <t>MIO_EXP_VAL,TOTAL,EXT_EU28,LV</t>
  </si>
  <si>
    <t>2165.7</t>
  </si>
  <si>
    <t>1784.9</t>
  </si>
  <si>
    <t>2351.4</t>
  </si>
  <si>
    <t>3205.9</t>
  </si>
  <si>
    <t>4000.5</t>
  </si>
  <si>
    <t>3656.9</t>
  </si>
  <si>
    <t>3452.0</t>
  </si>
  <si>
    <t>3371.7</t>
  </si>
  <si>
    <t>3331.3</t>
  </si>
  <si>
    <t>4145.0</t>
  </si>
  <si>
    <t>4560.0</t>
  </si>
  <si>
    <t>4556.0</t>
  </si>
  <si>
    <t>MIO_EXP_VAL,TOTAL,EXT_EU28,MT</t>
  </si>
  <si>
    <t>1411.5</t>
  </si>
  <si>
    <t>1228.1</t>
  </si>
  <si>
    <t>1590.6</t>
  </si>
  <si>
    <t>1854.6</t>
  </si>
  <si>
    <t>2015.5</t>
  </si>
  <si>
    <t>1509.2</t>
  </si>
  <si>
    <t>1101.4</t>
  </si>
  <si>
    <t>1275.8</t>
  </si>
  <si>
    <t>1660.6</t>
  </si>
  <si>
    <t>1098.9</t>
  </si>
  <si>
    <t>1204.2</t>
  </si>
  <si>
    <t>1193.9</t>
  </si>
  <si>
    <t>MIO_EXP_VAL,TOTAL,EXT_EU28,NL</t>
  </si>
  <si>
    <t>90803.0</t>
  </si>
  <si>
    <t>80214.8</t>
  </si>
  <si>
    <t>98230.4</t>
  </si>
  <si>
    <t>109713.4</t>
  </si>
  <si>
    <t>123708.2</t>
  </si>
  <si>
    <t>123092.8</t>
  </si>
  <si>
    <t>122108.7</t>
  </si>
  <si>
    <t>124664.6</t>
  </si>
  <si>
    <t>123440.8</t>
  </si>
  <si>
    <t>142747.9</t>
  </si>
  <si>
    <t>158544.7</t>
  </si>
  <si>
    <t>168650.9</t>
  </si>
  <si>
    <t>MIO_EXP_VAL,TOTAL,EXT_EU28,PL</t>
  </si>
  <si>
    <t>25356.0</t>
  </si>
  <si>
    <t>19665.8</t>
  </si>
  <si>
    <t>24902.8</t>
  </si>
  <si>
    <t>29543.7</t>
  </si>
  <si>
    <t>34320.3</t>
  </si>
  <si>
    <t>38588.3</t>
  </si>
  <si>
    <t>37424.4</t>
  </si>
  <si>
    <t>37082.8</t>
  </si>
  <si>
    <t>37365.0</t>
  </si>
  <si>
    <t>41524.3</t>
  </si>
  <si>
    <t>43356.2</t>
  </si>
  <si>
    <t>47825.0</t>
  </si>
  <si>
    <t>MIO_EXP_VAL,TOTAL,EXT_EU28,PT</t>
  </si>
  <si>
    <t>9922.1</t>
  </si>
  <si>
    <t>7791.3</t>
  </si>
  <si>
    <t>9151.2</t>
  </si>
  <si>
    <t>10939.9</t>
  </si>
  <si>
    <t>13087.0</t>
  </si>
  <si>
    <t>14028.0</t>
  </si>
  <si>
    <t>14008.9</t>
  </si>
  <si>
    <t>13562.9</t>
  </si>
  <si>
    <t>12449.2</t>
  </si>
  <si>
    <t>14227.1</t>
  </si>
  <si>
    <t>13794.8</t>
  </si>
  <si>
    <t>13899.1</t>
  </si>
  <si>
    <t>MIO_EXP_VAL,TOTAL,EXT_EU28,RO</t>
  </si>
  <si>
    <t>9822.8</t>
  </si>
  <si>
    <t>7412.5</t>
  </si>
  <si>
    <t>10287.9</t>
  </si>
  <si>
    <t>13000.3</t>
  </si>
  <si>
    <t>13314.8</t>
  </si>
  <si>
    <t>15065.1</t>
  </si>
  <si>
    <t>15182.3</t>
  </si>
  <si>
    <t>14365.7</t>
  </si>
  <si>
    <t>14312.1</t>
  </si>
  <si>
    <t>15139.8</t>
  </si>
  <si>
    <t>15447.9</t>
  </si>
  <si>
    <t>15838.6</t>
  </si>
  <si>
    <t>MIO_EXP_VAL,TOTAL,EXT_EU28,SE</t>
  </si>
  <si>
    <t>49624.0</t>
  </si>
  <si>
    <t>38929.9</t>
  </si>
  <si>
    <t>51214.6</t>
  </si>
  <si>
    <t>58954.8</t>
  </si>
  <si>
    <t>57744.4</t>
  </si>
  <si>
    <t>53380.1</t>
  </si>
  <si>
    <t>51472.7</t>
  </si>
  <si>
    <t>52432.1</t>
  </si>
  <si>
    <t>51451.8</t>
  </si>
  <si>
    <t>55354.4</t>
  </si>
  <si>
    <t>56907.0</t>
  </si>
  <si>
    <t>60381.8</t>
  </si>
  <si>
    <t>MIO_EXP_VAL,TOTAL,EXT_EU28,SI</t>
  </si>
  <si>
    <t>5483.9</t>
  </si>
  <si>
    <t>4308.2</t>
  </si>
  <si>
    <t>4937.8</t>
  </si>
  <si>
    <t>5661.5</t>
  </si>
  <si>
    <t>6257.7</t>
  </si>
  <si>
    <t>6444.6</t>
  </si>
  <si>
    <t>6696.1</t>
  </si>
  <si>
    <t>6924.0</t>
  </si>
  <si>
    <t>7334.6</t>
  </si>
  <si>
    <t>8255.8</t>
  </si>
  <si>
    <t>8887.9</t>
  </si>
  <si>
    <t>10605.4</t>
  </si>
  <si>
    <t>MIO_EXP_VAL,TOTAL,EXT_EU28,SK</t>
  </si>
  <si>
    <t>6864.3</t>
  </si>
  <si>
    <t>5509.6</t>
  </si>
  <si>
    <t>7483.3</t>
  </si>
  <si>
    <t>8608.2</t>
  </si>
  <si>
    <t>10115.9</t>
  </si>
  <si>
    <t>11106.0</t>
  </si>
  <si>
    <t>10256.5</t>
  </si>
  <si>
    <t>9952.2</t>
  </si>
  <si>
    <t>10194.9</t>
  </si>
  <si>
    <t>10797.3</t>
  </si>
  <si>
    <t>11492.4</t>
  </si>
  <si>
    <t>12112.2</t>
  </si>
  <si>
    <t>MIO_EXP_VAL,TOTAL,EXT_EU28,UK</t>
  </si>
  <si>
    <t>142499.4</t>
  </si>
  <si>
    <t>114382.6</t>
  </si>
  <si>
    <t>148087.1</t>
  </si>
  <si>
    <t>181242.3</t>
  </si>
  <si>
    <t>182957.9</t>
  </si>
  <si>
    <t>229835.0</t>
  </si>
  <si>
    <t>198136.8</t>
  </si>
  <si>
    <t>230443.5</t>
  </si>
  <si>
    <t>194338.4</t>
  </si>
  <si>
    <t>204471.8</t>
  </si>
  <si>
    <t>218129.4</t>
  </si>
  <si>
    <t>225283.9</t>
  </si>
  <si>
    <t>MIO_IMP_VAL,TOTAL,EXT_EU28,AT</t>
  </si>
  <si>
    <t>26733.0</t>
  </si>
  <si>
    <t>22131.0</t>
  </si>
  <si>
    <t>26437.7</t>
  </si>
  <si>
    <t>31145.8</t>
  </si>
  <si>
    <t>32276.9</t>
  </si>
  <si>
    <t>31755.3</t>
  </si>
  <si>
    <t>32690.1</t>
  </si>
  <si>
    <t>31315.9</t>
  </si>
  <si>
    <t>35322.3</t>
  </si>
  <si>
    <t>36747.7</t>
  </si>
  <si>
    <t>36379.9</t>
  </si>
  <si>
    <t>MIO_IMP_VAL,TOTAL,EXT_EU28,BE</t>
  </si>
  <si>
    <t>95405.0</t>
  </si>
  <si>
    <t>75400.9</t>
  </si>
  <si>
    <t>91113.3</t>
  </si>
  <si>
    <t>108435.9</t>
  </si>
  <si>
    <t>110843.1</t>
  </si>
  <si>
    <t>114184.9</t>
  </si>
  <si>
    <t>119629.2</t>
  </si>
  <si>
    <t>125985.7</t>
  </si>
  <si>
    <t>124199.8</t>
  </si>
  <si>
    <t>128806.3</t>
  </si>
  <si>
    <t>136328.9</t>
  </si>
  <si>
    <t>136276.3</t>
  </si>
  <si>
    <t>MIO_IMP_VAL,TOTAL,EXT_EU28,BG</t>
  </si>
  <si>
    <t>10801.8</t>
  </si>
  <si>
    <t>6721.4</t>
  </si>
  <si>
    <t>7953.0</t>
  </si>
  <si>
    <t>9480.3</t>
  </si>
  <si>
    <t>10499.2</t>
  </si>
  <si>
    <t>10405.3</t>
  </si>
  <si>
    <t>10006.1</t>
  </si>
  <si>
    <t>9393.5</t>
  </si>
  <si>
    <t>8779.9</t>
  </si>
  <si>
    <t>10882.0</t>
  </si>
  <si>
    <t>11678.7</t>
  </si>
  <si>
    <t>12177.1</t>
  </si>
  <si>
    <t>MIO_IMP_VAL,TOTAL,EXT_EU28,CY</t>
  </si>
  <si>
    <t>2312.7</t>
  </si>
  <si>
    <t>1542.9</t>
  </si>
  <si>
    <t>1909.6</t>
  </si>
  <si>
    <t>1917.8</t>
  </si>
  <si>
    <t>1749.1</t>
  </si>
  <si>
    <t>1403.7</t>
  </si>
  <si>
    <t>2137.4</t>
  </si>
  <si>
    <t>2311.5</t>
  </si>
  <si>
    <t>2392.6</t>
  </si>
  <si>
    <t>3200.3</t>
  </si>
  <si>
    <t>3889.6</t>
  </si>
  <si>
    <t>2737.3</t>
  </si>
  <si>
    <t>MIO_IMP_VAL,TOTAL,EXT_EU28,CZ</t>
  </si>
  <si>
    <t>22235.5</t>
  </si>
  <si>
    <t>16458.2</t>
  </si>
  <si>
    <t>23908.4</t>
  </si>
  <si>
    <t>27699.7</t>
  </si>
  <si>
    <t>27072.0</t>
  </si>
  <si>
    <t>25163.7</t>
  </si>
  <si>
    <t>26263.4</t>
  </si>
  <si>
    <t>28971.8</t>
  </si>
  <si>
    <t>27436.7</t>
  </si>
  <si>
    <t>31723.1</t>
  </si>
  <si>
    <t>36725.9</t>
  </si>
  <si>
    <t>38179.2</t>
  </si>
  <si>
    <t>MIO_IMP_VAL,TOTAL,EXT_EU28,DE</t>
  </si>
  <si>
    <t>292207.8</t>
  </si>
  <si>
    <t>234632.9</t>
  </si>
  <si>
    <t>292064.4</t>
  </si>
  <si>
    <t>328965.6</t>
  </si>
  <si>
    <t>327633.2</t>
  </si>
  <si>
    <t>314335.3</t>
  </si>
  <si>
    <t>313760.3</t>
  </si>
  <si>
    <t>326005.0</t>
  </si>
  <si>
    <t>321416.5</t>
  </si>
  <si>
    <t>347414.6</t>
  </si>
  <si>
    <t>364885.2</t>
  </si>
  <si>
    <t>366859.2</t>
  </si>
  <si>
    <t>MIO_IMP_VAL,TOTAL,EXT_EU28,DK</t>
  </si>
  <si>
    <t>21067.7</t>
  </si>
  <si>
    <t>17910.6</t>
  </si>
  <si>
    <t>18862.9</t>
  </si>
  <si>
    <t>20281.8</t>
  </si>
  <si>
    <t>21221.8</t>
  </si>
  <si>
    <t>21796.6</t>
  </si>
  <si>
    <t>22863.9</t>
  </si>
  <si>
    <t>23552.8</t>
  </si>
  <si>
    <t>22186.9</t>
  </si>
  <si>
    <t>24913.3</t>
  </si>
  <si>
    <t>26000.8</t>
  </si>
  <si>
    <t>25962.2</t>
  </si>
  <si>
    <t>MIO_IMP_VAL,TOTAL,EXT_EU28,EE</t>
  </si>
  <si>
    <t>2199.6</t>
  </si>
  <si>
    <t>1425.8</t>
  </si>
  <si>
    <t>1872.2</t>
  </si>
  <si>
    <t>2957.6</t>
  </si>
  <si>
    <t>3122.7</t>
  </si>
  <si>
    <t>2493.8</t>
  </si>
  <si>
    <t>2517.3</t>
  </si>
  <si>
    <t>2406.5</t>
  </si>
  <si>
    <t>2465.9</t>
  </si>
  <si>
    <t>2799.2</t>
  </si>
  <si>
    <t>3793.5</t>
  </si>
  <si>
    <t>3527.4</t>
  </si>
  <si>
    <t>MIO_IMP_VAL,TOTAL,EXT_EU28,EL</t>
  </si>
  <si>
    <t>28839.6</t>
  </si>
  <si>
    <t>22799.4</t>
  </si>
  <si>
    <t>22199.4</t>
  </si>
  <si>
    <t>22709.0</t>
  </si>
  <si>
    <t>25153.5</t>
  </si>
  <si>
    <t>23624.5</t>
  </si>
  <si>
    <t>23386.7</t>
  </si>
  <si>
    <t>19121.5</t>
  </si>
  <si>
    <t>18160.9</t>
  </si>
  <si>
    <t>21169.4</t>
  </si>
  <si>
    <t>25658.8</t>
  </si>
  <si>
    <t>26049.2</t>
  </si>
  <si>
    <t>MIO_IMP_VAL,TOTAL,EXT_EU28,ES</t>
  </si>
  <si>
    <t>116459.4</t>
  </si>
  <si>
    <t>79120.7</t>
  </si>
  <si>
    <t>101051.5</t>
  </si>
  <si>
    <t>116529.3</t>
  </si>
  <si>
    <t>120184.1</t>
  </si>
  <si>
    <t>114759.6</t>
  </si>
  <si>
    <t>115334.5</t>
  </si>
  <si>
    <t>110385.3</t>
  </si>
  <si>
    <t>107177.5</t>
  </si>
  <si>
    <t>125611.3</t>
  </si>
  <si>
    <t>136366.9</t>
  </si>
  <si>
    <t>138567.0</t>
  </si>
  <si>
    <t>MIO_IMP_VAL,TOTAL,EXT_EU28,EU28</t>
  </si>
  <si>
    <t>1585410.4</t>
  </si>
  <si>
    <t>1236474.0</t>
  </si>
  <si>
    <t>1529088.9</t>
  </si>
  <si>
    <t>1729368.6</t>
  </si>
  <si>
    <t>1797798.8</t>
  </si>
  <si>
    <t>1687030.8</t>
  </si>
  <si>
    <t>1687684.8</t>
  </si>
  <si>
    <t>1725313.3</t>
  </si>
  <si>
    <t>1706614.5</t>
  </si>
  <si>
    <t>1854278.7</t>
  </si>
  <si>
    <t>1980248.1</t>
  </si>
  <si>
    <t>2053688.0</t>
  </si>
  <si>
    <t>MIO_IMP_VAL,TOTAL,EXT_EU28,FI</t>
  </si>
  <si>
    <t>23677.3</t>
  </si>
  <si>
    <t>15246.9</t>
  </si>
  <si>
    <t>18581.4</t>
  </si>
  <si>
    <t>23287.4</t>
  </si>
  <si>
    <t>22124.3</t>
  </si>
  <si>
    <t>19702.4</t>
  </si>
  <si>
    <t>18413.2</t>
  </si>
  <si>
    <t>14730.3</t>
  </si>
  <si>
    <t>14825.3</t>
  </si>
  <si>
    <t>17673.4</t>
  </si>
  <si>
    <t>19861.0</t>
  </si>
  <si>
    <t>18863.1</t>
  </si>
  <si>
    <t>MIO_IMP_VAL,TOTAL,EXT_EU28,FR</t>
  </si>
  <si>
    <t>154936.0</t>
  </si>
  <si>
    <t>123237.6</t>
  </si>
  <si>
    <t>145351.6</t>
  </si>
  <si>
    <t>168691.7</t>
  </si>
  <si>
    <t>172912.6</t>
  </si>
  <si>
    <t>165376.4</t>
  </si>
  <si>
    <t>161473.8</t>
  </si>
  <si>
    <t>158996.8</t>
  </si>
  <si>
    <t>154308.4</t>
  </si>
  <si>
    <t>166627.2</t>
  </si>
  <si>
    <t>175901.4</t>
  </si>
  <si>
    <t>184085.0</t>
  </si>
  <si>
    <t>MIO_IMP_VAL,TOTAL,EXT_EU28,HR</t>
  </si>
  <si>
    <t>7467.6</t>
  </si>
  <si>
    <t>5674.4</t>
  </si>
  <si>
    <t>6027.4</t>
  </si>
  <si>
    <t>6215.9</t>
  </si>
  <si>
    <t>6080.3</t>
  </si>
  <si>
    <t>5491.4</t>
  </si>
  <si>
    <t>4083.0</t>
  </si>
  <si>
    <t>4135.8</t>
  </si>
  <si>
    <t>4566.0</t>
  </si>
  <si>
    <t>4891.5</t>
  </si>
  <si>
    <t>5329.5</t>
  </si>
  <si>
    <t>5070.5</t>
  </si>
  <si>
    <t>MIO_IMP_VAL,TOTAL,EXT_EU28,HU</t>
  </si>
  <si>
    <t>23293.8</t>
  </si>
  <si>
    <t>17318.8</t>
  </si>
  <si>
    <t>21262.5</t>
  </si>
  <si>
    <t>22257.9</t>
  </si>
  <si>
    <t>21706.7</t>
  </si>
  <si>
    <t>21319.1</t>
  </si>
  <si>
    <t>19602.3</t>
  </si>
  <si>
    <t>19427.1</t>
  </si>
  <si>
    <t>18932.9</t>
  </si>
  <si>
    <t>22760.8</t>
  </si>
  <si>
    <t>25933.4</t>
  </si>
  <si>
    <t>28415.3</t>
  </si>
  <si>
    <t>MIO_IMP_VAL,TOTAL,EXT_EU28,IE</t>
  </si>
  <si>
    <t>17174.6</t>
  </si>
  <si>
    <t>15494.2</t>
  </si>
  <si>
    <t>16265.6</t>
  </si>
  <si>
    <t>17633.4</t>
  </si>
  <si>
    <t>19564.1</t>
  </si>
  <si>
    <t>18016.0</t>
  </si>
  <si>
    <t>20421.5</t>
  </si>
  <si>
    <t>23549.4</t>
  </si>
  <si>
    <t>25291.9</t>
  </si>
  <si>
    <t>28392.5</t>
  </si>
  <si>
    <t>33061.1</t>
  </si>
  <si>
    <t>30686.4</t>
  </si>
  <si>
    <t>MIO_IMP_VAL,TOTAL,EXT_EU28,IT</t>
  </si>
  <si>
    <t>171883.5</t>
  </si>
  <si>
    <t>125374.2</t>
  </si>
  <si>
    <t>164519.4</t>
  </si>
  <si>
    <t>184183.8</t>
  </si>
  <si>
    <t>177487.2</t>
  </si>
  <si>
    <t>160834.5</t>
  </si>
  <si>
    <t>153048.8</t>
  </si>
  <si>
    <t>153094.0</t>
  </si>
  <si>
    <t>144288.8</t>
  </si>
  <si>
    <t>159922.7</t>
  </si>
  <si>
    <t>175327.4</t>
  </si>
  <si>
    <t>172237.4</t>
  </si>
  <si>
    <t>MIO_IMP_VAL,TOTAL,EXT_EU28,LT</t>
  </si>
  <si>
    <t>8970.1</t>
  </si>
  <si>
    <t>5365.8</t>
  </si>
  <si>
    <t>7659.6</t>
  </si>
  <si>
    <t>9870.8</t>
  </si>
  <si>
    <t>10537.6</t>
  </si>
  <si>
    <t>10398.9</t>
  </si>
  <si>
    <t>8907.3</t>
  </si>
  <si>
    <t>8200.7</t>
  </si>
  <si>
    <t>7160.0</t>
  </si>
  <si>
    <t>8372.3</t>
  </si>
  <si>
    <t>9629.8</t>
  </si>
  <si>
    <t>9938.1</t>
  </si>
  <si>
    <t>MIO_IMP_VAL,TOTAL,EXT_EU28,LU</t>
  </si>
  <si>
    <t>5534.8</t>
  </si>
  <si>
    <t>5189.0</t>
  </si>
  <si>
    <t>3699.9</t>
  </si>
  <si>
    <t>3821.3</t>
  </si>
  <si>
    <t>4888.2</t>
  </si>
  <si>
    <t>4220.6</t>
  </si>
  <si>
    <t>4013.5</t>
  </si>
  <si>
    <t>5834.1</t>
  </si>
  <si>
    <t>4451.7</t>
  </si>
  <si>
    <t>3413.1</t>
  </si>
  <si>
    <t>2496.5</t>
  </si>
  <si>
    <t>3265.2</t>
  </si>
  <si>
    <t>MIO_IMP_VAL,TOTAL,EXT_EU28,LV</t>
  </si>
  <si>
    <t>2683.0</t>
  </si>
  <si>
    <t>1722.9</t>
  </si>
  <si>
    <t>2104.9</t>
  </si>
  <si>
    <t>2615.5</t>
  </si>
  <si>
    <t>2925.2</t>
  </si>
  <si>
    <t>2689.8</t>
  </si>
  <si>
    <t>2648.0</t>
  </si>
  <si>
    <t>2747.4</t>
  </si>
  <si>
    <t>2555.2</t>
  </si>
  <si>
    <t>3222.8</t>
  </si>
  <si>
    <t>4203.0</t>
  </si>
  <si>
    <t>3784.3</t>
  </si>
  <si>
    <t>MIO_IMP_VAL,TOTAL,EXT_EU28,MT</t>
  </si>
  <si>
    <t>849.2</t>
  </si>
  <si>
    <t>801.9</t>
  </si>
  <si>
    <t>1139.1</t>
  </si>
  <si>
    <t>1183.3</t>
  </si>
  <si>
    <t>1177.7</t>
  </si>
  <si>
    <t>1340.1</t>
  </si>
  <si>
    <t>1914.2</t>
  </si>
  <si>
    <t>1809.3</t>
  </si>
  <si>
    <t>2584.2</t>
  </si>
  <si>
    <t>2008.5</t>
  </si>
  <si>
    <t>1601.5</t>
  </si>
  <si>
    <t>1664.7</t>
  </si>
  <si>
    <t>MIO_IMP_VAL,TOTAL,EXT_EU28,NL</t>
  </si>
  <si>
    <t>204867.4</t>
  </si>
  <si>
    <t>161803.2</t>
  </si>
  <si>
    <t>205298.4</t>
  </si>
  <si>
    <t>227715.3</t>
  </si>
  <si>
    <t>249198.5</t>
  </si>
  <si>
    <t>238401.6</t>
  </si>
  <si>
    <t>240332.7</t>
  </si>
  <si>
    <t>250104.3</t>
  </si>
  <si>
    <t>240501.2</t>
  </si>
  <si>
    <t>274554.6</t>
  </si>
  <si>
    <t>297223.7</t>
  </si>
  <si>
    <t>310871.4</t>
  </si>
  <si>
    <t>MIO_IMP_VAL,TOTAL,EXT_EU28,PL</t>
  </si>
  <si>
    <t>39856.4</t>
  </si>
  <si>
    <t>29298.7</t>
  </si>
  <si>
    <t>39168.2</t>
  </si>
  <si>
    <t>45356.1</t>
  </si>
  <si>
    <t>50008.0</t>
  </si>
  <si>
    <t>48496.7</t>
  </si>
  <si>
    <t>51099.4</t>
  </si>
  <si>
    <t>51857.2</t>
  </si>
  <si>
    <t>49737.7</t>
  </si>
  <si>
    <t>58494.3</t>
  </si>
  <si>
    <t>68316.4</t>
  </si>
  <si>
    <t>73406.9</t>
  </si>
  <si>
    <t>MIO_IMP_VAL,TOTAL,EXT_EU28,PT</t>
  </si>
  <si>
    <t>16182.8</t>
  </si>
  <si>
    <t>10994.5</t>
  </si>
  <si>
    <t>13843.5</t>
  </si>
  <si>
    <t>15872.5</t>
  </si>
  <si>
    <t>16080.0</t>
  </si>
  <si>
    <t>15947.4</t>
  </si>
  <si>
    <t>14889.5</t>
  </si>
  <si>
    <t>14158.8</t>
  </si>
  <si>
    <t>13608.0</t>
  </si>
  <si>
    <t>16494.7</t>
  </si>
  <si>
    <t>18150.1</t>
  </si>
  <si>
    <t>18914.1</t>
  </si>
  <si>
    <t>MIO_IMP_VAL,TOTAL,EXT_EU28,RO</t>
  </si>
  <si>
    <t>17259.3</t>
  </si>
  <si>
    <t>10430.9</t>
  </si>
  <si>
    <t>12822.6</t>
  </si>
  <si>
    <t>14924.5</t>
  </si>
  <si>
    <t>14404.2</t>
  </si>
  <si>
    <t>13414.5</t>
  </si>
  <si>
    <t>14428.3</t>
  </si>
  <si>
    <t>14384.1</t>
  </si>
  <si>
    <t>15412.4</t>
  </si>
  <si>
    <t>18294.5</t>
  </si>
  <si>
    <t>20959.5</t>
  </si>
  <si>
    <t>21847.6</t>
  </si>
  <si>
    <t>MIO_IMP_VAL,TOTAL,EXT_EU28,SE</t>
  </si>
  <si>
    <t>35305.6</t>
  </si>
  <si>
    <t>27516.7</t>
  </si>
  <si>
    <t>36995.1</t>
  </si>
  <si>
    <t>40451.3</t>
  </si>
  <si>
    <t>41833.9</t>
  </si>
  <si>
    <t>37667.3</t>
  </si>
  <si>
    <t>38145.9</t>
  </si>
  <si>
    <t>37450.3</t>
  </si>
  <si>
    <t>36870.4</t>
  </si>
  <si>
    <t>38883.3</t>
  </si>
  <si>
    <t>43287.1</t>
  </si>
  <si>
    <t>42183.4</t>
  </si>
  <si>
    <t>MIO_IMP_VAL,TOTAL,EXT_EU28,SI</t>
  </si>
  <si>
    <t>6194.5</t>
  </si>
  <si>
    <t>4708.4</t>
  </si>
  <si>
    <t>6242.0</t>
  </si>
  <si>
    <t>7103.6</t>
  </si>
  <si>
    <t>6974.8</t>
  </si>
  <si>
    <t>7524.9</t>
  </si>
  <si>
    <t>7895.1</t>
  </si>
  <si>
    <t>8075.6</t>
  </si>
  <si>
    <t>8030.3</t>
  </si>
  <si>
    <t>9774.2</t>
  </si>
  <si>
    <t>11725.8</t>
  </si>
  <si>
    <t>14443.4</t>
  </si>
  <si>
    <t>MIO_IMP_VAL,TOTAL,EXT_EU28,SK</t>
  </si>
  <si>
    <t>13483.3</t>
  </si>
  <si>
    <t>9970.3</t>
  </si>
  <si>
    <t>13781.2</t>
  </si>
  <si>
    <t>15365.2</t>
  </si>
  <si>
    <t>15894.5</t>
  </si>
  <si>
    <t>15977.7</t>
  </si>
  <si>
    <t>14535.6</t>
  </si>
  <si>
    <t>14037.3</t>
  </si>
  <si>
    <t>13427.5</t>
  </si>
  <si>
    <t>14473.0</t>
  </si>
  <si>
    <t>15947.2</t>
  </si>
  <si>
    <t>15435.6</t>
  </si>
  <si>
    <t>BALANCE</t>
  </si>
  <si>
    <t>EXPORT VALUE</t>
  </si>
  <si>
    <t>IMPORT VALUE</t>
  </si>
  <si>
    <t>MIO_BAL_VAL,TOTAL,EU28,AT</t>
  </si>
  <si>
    <t>-7978.4</t>
  </si>
  <si>
    <t>-8912.0</t>
  </si>
  <si>
    <t>-10356.7</t>
  </si>
  <si>
    <t>-15423.0</t>
  </si>
  <si>
    <t>-15429.3</t>
  </si>
  <si>
    <t>-13290.0</t>
  </si>
  <si>
    <t>-11471.5</t>
  </si>
  <si>
    <t>-11489.6</t>
  </si>
  <si>
    <t>-14122.9</t>
  </si>
  <si>
    <t>-14350.4</t>
  </si>
  <si>
    <t>-15586.8</t>
  </si>
  <si>
    <t>-15619.3</t>
  </si>
  <si>
    <t>MIO_BAL_VAL,TOTAL,EU28,BE</t>
  </si>
  <si>
    <t>25205.5</t>
  </si>
  <si>
    <t>22312.3</t>
  </si>
  <si>
    <t>20637.5</t>
  </si>
  <si>
    <t>19030.5</t>
  </si>
  <si>
    <t>12106.7</t>
  </si>
  <si>
    <t>21664.5</t>
  </si>
  <si>
    <t>28798.8</t>
  </si>
  <si>
    <t>43930.1</t>
  </si>
  <si>
    <t>40516.2</t>
  </si>
  <si>
    <t>41643.6</t>
  </si>
  <si>
    <t>40768.6</t>
  </si>
  <si>
    <t>43395.1</t>
  </si>
  <si>
    <t>MIO_BAL_VAL,TOTAL,EU28,BG</t>
  </si>
  <si>
    <t>-5047.1</t>
  </si>
  <si>
    <t>-2490.3</t>
  </si>
  <si>
    <t>-1740.8</t>
  </si>
  <si>
    <t>-1237.6</t>
  </si>
  <si>
    <t>-2723.0</t>
  </si>
  <si>
    <t>-2072.6</t>
  </si>
  <si>
    <t>-2347.5</t>
  </si>
  <si>
    <t>-2100.3</t>
  </si>
  <si>
    <t>-1447.8</t>
  </si>
  <si>
    <t>-1667.4</t>
  </si>
  <si>
    <t>-1128.6</t>
  </si>
  <si>
    <t>-1208.5</t>
  </si>
  <si>
    <t>MIO_BAL_VAL,TOTAL,EU28,CY</t>
  </si>
  <si>
    <t>-4153.0</t>
  </si>
  <si>
    <t>-3470.1</t>
  </si>
  <si>
    <t>-3852.8</t>
  </si>
  <si>
    <t>-3427.1</t>
  </si>
  <si>
    <t>-3107.5</t>
  </si>
  <si>
    <t>-2469.4</t>
  </si>
  <si>
    <t>-2640.4</t>
  </si>
  <si>
    <t>-2717.9</t>
  </si>
  <si>
    <t>-3381.4</t>
  </si>
  <si>
    <t>-3837.1</t>
  </si>
  <si>
    <t>-4026.5</t>
  </si>
  <si>
    <t>-3999.9</t>
  </si>
  <si>
    <t>MIO_BAL_VAL,TOTAL,EU28,CZ</t>
  </si>
  <si>
    <t>10880.0</t>
  </si>
  <si>
    <t>10104.0</t>
  </si>
  <si>
    <t>12976.0</t>
  </si>
  <si>
    <t>16003.9</t>
  </si>
  <si>
    <t>16386.6</t>
  </si>
  <si>
    <t>15661.5</t>
  </si>
  <si>
    <t>18437.5</t>
  </si>
  <si>
    <t>20050.8</t>
  </si>
  <si>
    <t>21099.2</t>
  </si>
  <si>
    <t>22477.7</t>
  </si>
  <si>
    <t>24759.5</t>
  </si>
  <si>
    <t>27667.6</t>
  </si>
  <si>
    <t>MIO_BAL_VAL,TOTAL,EU28,DE</t>
  </si>
  <si>
    <t>112062.6</t>
  </si>
  <si>
    <t>73457.2</t>
  </si>
  <si>
    <t>69347.9</t>
  </si>
  <si>
    <t>57473.8</t>
  </si>
  <si>
    <t>48353.6</t>
  </si>
  <si>
    <t>43549.6</t>
  </si>
  <si>
    <t>53779.8</t>
  </si>
  <si>
    <t>71186.6</t>
  </si>
  <si>
    <t>73424.0</t>
  </si>
  <si>
    <t>67735.8</t>
  </si>
  <si>
    <t>56201.3</t>
  </si>
  <si>
    <t>41704.7</t>
  </si>
  <si>
    <t>MIO_BAL_VAL,TOTAL,EU28,DK</t>
  </si>
  <si>
    <t>2319.7</t>
  </si>
  <si>
    <t>3920.4</t>
  </si>
  <si>
    <t>4007.8</t>
  </si>
  <si>
    <t>4106.8</t>
  </si>
  <si>
    <t>2916.5</t>
  </si>
  <si>
    <t>1700.7</t>
  </si>
  <si>
    <t>1357.3</t>
  </si>
  <si>
    <t>-829.2</t>
  </si>
  <si>
    <t>-1997.3</t>
  </si>
  <si>
    <t>-1292.8</t>
  </si>
  <si>
    <t>-3900.1</t>
  </si>
  <si>
    <t>-3258.8</t>
  </si>
  <si>
    <t>MIO_BAL_VAL,TOTAL,EU28,EE</t>
  </si>
  <si>
    <t>-2758.8</t>
  </si>
  <si>
    <t>-1332.8</t>
  </si>
  <si>
    <t>-1397.9</t>
  </si>
  <si>
    <t>-1626.9</t>
  </si>
  <si>
    <t>-2686.9</t>
  </si>
  <si>
    <t>-2690.0</t>
  </si>
  <si>
    <t>-2528.6</t>
  </si>
  <si>
    <t>-1990.6</t>
  </si>
  <si>
    <t>-2251.3</t>
  </si>
  <si>
    <t>-2613.5</t>
  </si>
  <si>
    <t>-2417.4</t>
  </si>
  <si>
    <t>MIO_BAL_VAL,TOTAL,EU28,EL</t>
  </si>
  <si>
    <t>-23800.5</t>
  </si>
  <si>
    <t>-20117.4</t>
  </si>
  <si>
    <t>-15811.6</t>
  </si>
  <si>
    <t>-12562.6</t>
  </si>
  <si>
    <t>-10589.0</t>
  </si>
  <si>
    <t>-9349.1</t>
  </si>
  <si>
    <t>-10205.4</t>
  </si>
  <si>
    <t>-9064.4</t>
  </si>
  <si>
    <t>-9822.6</t>
  </si>
  <si>
    <t>-10683.6</t>
  </si>
  <si>
    <t>-10730.4</t>
  </si>
  <si>
    <t>-10629.0</t>
  </si>
  <si>
    <t>MIO_BAL_VAL,TOTAL,EU28,ES</t>
  </si>
  <si>
    <t>-36211.0</t>
  </si>
  <si>
    <t>-17109.5</t>
  </si>
  <si>
    <t>-13625.9</t>
  </si>
  <si>
    <t>-7092.1</t>
  </si>
  <si>
    <t>3946.7</t>
  </si>
  <si>
    <t>8821.3</t>
  </si>
  <si>
    <t>956.0</t>
  </si>
  <si>
    <t>-5193.1</t>
  </si>
  <si>
    <t>1163.4</t>
  </si>
  <si>
    <t>1541.8</t>
  </si>
  <si>
    <t>687.9</t>
  </si>
  <si>
    <t>4257.0</t>
  </si>
  <si>
    <t>MIO_BAL_VAL,TOTAL,EU28,EU28</t>
  </si>
  <si>
    <t>74176.7</t>
  </si>
  <si>
    <t>65796.7</t>
  </si>
  <si>
    <t>70557.1</t>
  </si>
  <si>
    <t>66906.6</t>
  </si>
  <si>
    <t>67643.8</t>
  </si>
  <si>
    <t>67077.3</t>
  </si>
  <si>
    <t>74248.0</t>
  </si>
  <si>
    <t>73526.8</t>
  </si>
  <si>
    <t>69864.4</t>
  </si>
  <si>
    <t>68005.6</t>
  </si>
  <si>
    <t>71407.7</t>
  </si>
  <si>
    <t>73090.0</t>
  </si>
  <si>
    <t>MIO_BAL_VAL,TOTAL,EU28,FI</t>
  </si>
  <si>
    <t>-1996.6</t>
  </si>
  <si>
    <t>-3303.2</t>
  </si>
  <si>
    <t>-4781.4</t>
  </si>
  <si>
    <t>-5509.7</t>
  </si>
  <si>
    <t>-6853.8</t>
  </si>
  <si>
    <t>-7725.4</t>
  </si>
  <si>
    <t>-7275.4</t>
  </si>
  <si>
    <t>-7965.7</t>
  </si>
  <si>
    <t>-9495.3</t>
  </si>
  <si>
    <t>-8932.5</t>
  </si>
  <si>
    <t>-8832.2</t>
  </si>
  <si>
    <t>-8320.3</t>
  </si>
  <si>
    <t>MIO_BAL_VAL,TOTAL,EU28,FR</t>
  </si>
  <si>
    <t>-64372.6</t>
  </si>
  <si>
    <t>-63129.8</t>
  </si>
  <si>
    <t>-74655.5</t>
  </si>
  <si>
    <t>-87161.4</t>
  </si>
  <si>
    <t>-91096.7</t>
  </si>
  <si>
    <t>-88976.5</t>
  </si>
  <si>
    <t>-84486.1</t>
  </si>
  <si>
    <t>-86930.3</t>
  </si>
  <si>
    <t>-89498.1</t>
  </si>
  <si>
    <t>-102884.7</t>
  </si>
  <si>
    <t>-101768.8</t>
  </si>
  <si>
    <t>-101733.3</t>
  </si>
  <si>
    <t>MIO_BAL_VAL,TOTAL,EU28,HR</t>
  </si>
  <si>
    <t>-7507.1</t>
  </si>
  <si>
    <t>-4995.5</t>
  </si>
  <si>
    <t>-3670.4</t>
  </si>
  <si>
    <t>-4329.5</t>
  </si>
  <si>
    <t>-4531.9</t>
  </si>
  <si>
    <t>-5190.6</t>
  </si>
  <si>
    <t>-6453.4</t>
  </si>
  <si>
    <t>-6740.5</t>
  </si>
  <si>
    <t>-7042.3</t>
  </si>
  <si>
    <t>-7993.7</t>
  </si>
  <si>
    <t>-8555.9</t>
  </si>
  <si>
    <t>-9386.7</t>
  </si>
  <si>
    <t>MIO_BAL_VAL,TOTAL,EU28,HU</t>
  </si>
  <si>
    <t>8061.5</t>
  </si>
  <si>
    <t>9286.3</t>
  </si>
  <si>
    <t>11217.7</t>
  </si>
  <si>
    <t>11123.7</t>
  </si>
  <si>
    <t>10026.4</t>
  </si>
  <si>
    <t>8943.4</t>
  </si>
  <si>
    <t>7235.5</t>
  </si>
  <si>
    <t>8719.4</t>
  </si>
  <si>
    <t>9054.4</t>
  </si>
  <si>
    <t>9445.6</t>
  </si>
  <si>
    <t>9931.7</t>
  </si>
  <si>
    <t>11581.2</t>
  </si>
  <si>
    <t>MIO_BAL_VAL,TOTAL,EU28,IE</t>
  </si>
  <si>
    <t>13826.2</t>
  </si>
  <si>
    <t>21432.6</t>
  </si>
  <si>
    <t>19717.0</t>
  </si>
  <si>
    <t>18364.4</t>
  </si>
  <si>
    <t>19388.4</t>
  </si>
  <si>
    <t>13060.7</t>
  </si>
  <si>
    <t>8721.2</t>
  </si>
  <si>
    <t>13068.7</t>
  </si>
  <si>
    <t>11216.0</t>
  </si>
  <si>
    <t>7999.6</t>
  </si>
  <si>
    <t>11645.4</t>
  </si>
  <si>
    <t>13610.5</t>
  </si>
  <si>
    <t>MIO_BAL_VAL,TOTAL,EU28,IT</t>
  </si>
  <si>
    <t>10171.6</t>
  </si>
  <si>
    <t>-1911.6</t>
  </si>
  <si>
    <t>-7347.7</t>
  </si>
  <si>
    <t>-4310.1</t>
  </si>
  <si>
    <t>9062.1</t>
  </si>
  <si>
    <t>9660.8</t>
  </si>
  <si>
    <t>14933.6</t>
  </si>
  <si>
    <t>8584.9</t>
  </si>
  <si>
    <t>10075.9</t>
  </si>
  <si>
    <t>8722.6</t>
  </si>
  <si>
    <t>12362.2</t>
  </si>
  <si>
    <t>15329.9</t>
  </si>
  <si>
    <t>MIO_BAL_VAL,TOTAL,EU28,LT</t>
  </si>
  <si>
    <t>-2471.2</t>
  </si>
  <si>
    <t>-165.4</t>
  </si>
  <si>
    <t>-439.8</t>
  </si>
  <si>
    <t>-583.6</t>
  </si>
  <si>
    <t>-415.9</t>
  </si>
  <si>
    <t>-2196.3</t>
  </si>
  <si>
    <t>-3623.8</t>
  </si>
  <si>
    <t>-3150.1</t>
  </si>
  <si>
    <t>-3856.3</t>
  </si>
  <si>
    <t>-4734.6</t>
  </si>
  <si>
    <t>-4685.1</t>
  </si>
  <si>
    <t>-4469.7</t>
  </si>
  <si>
    <t>MIO_BAL_VAL,TOTAL,EU28,LU</t>
  </si>
  <si>
    <t>-871.8</t>
  </si>
  <si>
    <t>389.5</t>
  </si>
  <si>
    <t>-3236.3</t>
  </si>
  <si>
    <t>-4886.3</t>
  </si>
  <si>
    <t>-4764.1</t>
  </si>
  <si>
    <t>-4623.7</t>
  </si>
  <si>
    <t>-4207.4</t>
  </si>
  <si>
    <t>-2193.2</t>
  </si>
  <si>
    <t>-3511.1</t>
  </si>
  <si>
    <t>-5087.1</t>
  </si>
  <si>
    <t>-6203.8</t>
  </si>
  <si>
    <t>-5762.9</t>
  </si>
  <si>
    <t>MIO_BAL_VAL,TOTAL,EU28,LV</t>
  </si>
  <si>
    <t>-3560.9</t>
  </si>
  <si>
    <t>-1574.1</t>
  </si>
  <si>
    <t>-1874.8</t>
  </si>
  <si>
    <t>-2860.3</t>
  </si>
  <si>
    <t>-3500.5</t>
  </si>
  <si>
    <t>-3525.6</t>
  </si>
  <si>
    <t>-3249.2</t>
  </si>
  <si>
    <t>-2819.9</t>
  </si>
  <si>
    <t>-2712.2</t>
  </si>
  <si>
    <t>-3490.6</t>
  </si>
  <si>
    <t>-3349.9</t>
  </si>
  <si>
    <t>-3718.8</t>
  </si>
  <si>
    <t>MIO_BAL_VAL,TOTAL,EU28,MT</t>
  </si>
  <si>
    <t>-1799.0</t>
  </si>
  <si>
    <t>-1587.7</t>
  </si>
  <si>
    <t>-1565.0</t>
  </si>
  <si>
    <t>-2041.2</t>
  </si>
  <si>
    <t>-2664.9</t>
  </si>
  <si>
    <t>-2044.8</t>
  </si>
  <si>
    <t>-2113.8</t>
  </si>
  <si>
    <t>-2554.3</t>
  </si>
  <si>
    <t>-2008.3</t>
  </si>
  <si>
    <t>-1878.4</t>
  </si>
  <si>
    <t>-2632.5</t>
  </si>
  <si>
    <t>-3154.5</t>
  </si>
  <si>
    <t>MIO_BAL_VAL,TOTAL,EU28,NL</t>
  </si>
  <si>
    <t>152805.9</t>
  </si>
  <si>
    <t>120832.8</t>
  </si>
  <si>
    <t>153407.5</t>
  </si>
  <si>
    <t>170254.2</t>
  </si>
  <si>
    <t>178764.7</t>
  </si>
  <si>
    <t>176944.8</t>
  </si>
  <si>
    <t>180874.3</t>
  </si>
  <si>
    <t>177951.7</t>
  </si>
  <si>
    <t>180231.6</t>
  </si>
  <si>
    <t>200521.1</t>
  </si>
  <si>
    <t>207453.0</t>
  </si>
  <si>
    <t>208297.5</t>
  </si>
  <si>
    <t>MIO_BAL_VAL,TOTAL,EU28,PL</t>
  </si>
  <si>
    <t>-11571.3</t>
  </si>
  <si>
    <t>343.9</t>
  </si>
  <si>
    <t>442.3</t>
  </si>
  <si>
    <t>79.3</t>
  </si>
  <si>
    <t>5036.0</t>
  </si>
  <si>
    <t>7933.3</t>
  </si>
  <si>
    <t>11023.6</t>
  </si>
  <si>
    <t>17125.0</t>
  </si>
  <si>
    <t>16258.6</t>
  </si>
  <si>
    <t>17534.9</t>
  </si>
  <si>
    <t>20377.0</t>
  </si>
  <si>
    <t>27405.5</t>
  </si>
  <si>
    <t>MIO_BAL_VAL,TOTAL,EU28,PT</t>
  </si>
  <si>
    <t>-19085.9</t>
  </si>
  <si>
    <t>-16478.6</t>
  </si>
  <si>
    <t>-16687.2</t>
  </si>
  <si>
    <t>-11790.8</t>
  </si>
  <si>
    <t>-8168.1</t>
  </si>
  <si>
    <t>-7790.6</t>
  </si>
  <si>
    <t>-10097.8</t>
  </si>
  <si>
    <t>-10115.0</t>
  </si>
  <si>
    <t>-10226.4</t>
  </si>
  <si>
    <t>-12403.0</t>
  </si>
  <si>
    <t>-13234.0</t>
  </si>
  <si>
    <t>-15376.4</t>
  </si>
  <si>
    <t>MIO_BAL_VAL,TOTAL,EU28,RO</t>
  </si>
  <si>
    <t>-16032.5</t>
  </si>
  <si>
    <t>-6844.7</t>
  </si>
  <si>
    <t>-6916.6</t>
  </si>
  <si>
    <t>-7734.6</t>
  </si>
  <si>
    <t>-8535.3</t>
  </si>
  <si>
    <t>-7408.1</t>
  </si>
  <si>
    <t>-6809.1</t>
  </si>
  <si>
    <t>-8340.5</t>
  </si>
  <si>
    <t>-8870.5</t>
  </si>
  <si>
    <t>-9797.3</t>
  </si>
  <si>
    <t>-9892.7</t>
  </si>
  <si>
    <t>-11564.8</t>
  </si>
  <si>
    <t>MIO_BAL_VAL,TOTAL,EU28,SE</t>
  </si>
  <si>
    <t>-4239.0</t>
  </si>
  <si>
    <t>-3595.1</t>
  </si>
  <si>
    <t>-6975.2</t>
  </si>
  <si>
    <t>-11364.6</t>
  </si>
  <si>
    <t>-9754.5</t>
  </si>
  <si>
    <t>-10486.7</t>
  </si>
  <si>
    <t>-11538.7</t>
  </si>
  <si>
    <t>-13530.6</t>
  </si>
  <si>
    <t>-16142.9</t>
  </si>
  <si>
    <t>-17590.0</t>
  </si>
  <si>
    <t>-17557.1</t>
  </si>
  <si>
    <t>-16599.0</t>
  </si>
  <si>
    <t>MIO_BAL_VAL,TOTAL,EU28,SI</t>
  </si>
  <si>
    <t>-1265.4</t>
  </si>
  <si>
    <t>42.8</t>
  </si>
  <si>
    <t>611.5</t>
  </si>
  <si>
    <t>831.7</t>
  </si>
  <si>
    <t>816.7</t>
  </si>
  <si>
    <t>1566.4</t>
  </si>
  <si>
    <t>2722.9</t>
  </si>
  <si>
    <t>3056.8</t>
  </si>
  <si>
    <t>2840.6</t>
  </si>
  <si>
    <t>3608.4</t>
  </si>
  <si>
    <t>4457.6</t>
  </si>
  <si>
    <t>4638.0</t>
  </si>
  <si>
    <t>MIO_BAL_VAL,TOTAL,EU28,SK</t>
  </si>
  <si>
    <t>4735.9</t>
  </si>
  <si>
    <t>4770.4</t>
  </si>
  <si>
    <t>5786.5</t>
  </si>
  <si>
    <t>6452.6</t>
  </si>
  <si>
    <t>8318.9</t>
  </si>
  <si>
    <t>7739.4</t>
  </si>
  <si>
    <t>7787.5</t>
  </si>
  <si>
    <t>6154.1</t>
  </si>
  <si>
    <t>5364.6</t>
  </si>
  <si>
    <t>5273.9</t>
  </si>
  <si>
    <t>4864.4</t>
  </si>
  <si>
    <t>2898.6</t>
  </si>
  <si>
    <t>MIO_BAL_VAL,TOTAL,EU28,UK</t>
  </si>
  <si>
    <t>-51170.1</t>
  </si>
  <si>
    <t>-44077.8</t>
  </si>
  <si>
    <t>-52658.9</t>
  </si>
  <si>
    <t>-52872.8</t>
  </si>
  <si>
    <t>-72657.9</t>
  </si>
  <si>
    <t>-80329.7</t>
  </si>
  <si>
    <t>-93331.8</t>
  </si>
  <si>
    <t>-118575.8</t>
  </si>
  <si>
    <t>-114993.3</t>
  </si>
  <si>
    <t>-109153.2</t>
  </si>
  <si>
    <t>-107402.9</t>
  </si>
  <si>
    <t>-110476.2</t>
  </si>
  <si>
    <t>MIO_EXP_VAL,TOTAL,EU28,AT</t>
  </si>
  <si>
    <t>90590.0</t>
  </si>
  <si>
    <t>71526.1</t>
  </si>
  <si>
    <t>83149.1</t>
  </si>
  <si>
    <t>90943.7</t>
  </si>
  <si>
    <t>90844.2</t>
  </si>
  <si>
    <t>92433.0</t>
  </si>
  <si>
    <t>93774.3</t>
  </si>
  <si>
    <t>96519.4</t>
  </si>
  <si>
    <t>97073.2</t>
  </si>
  <si>
    <t>105903.6</t>
  </si>
  <si>
    <t>111673.1</t>
  </si>
  <si>
    <t>113193.9</t>
  </si>
  <si>
    <t>MIO_EXP_VAL,TOTAL,EU28,BE</t>
  </si>
  <si>
    <t>246843.8</t>
  </si>
  <si>
    <t>201278.8</t>
  </si>
  <si>
    <t>224596.3</t>
  </si>
  <si>
    <t>246042.0</t>
  </si>
  <si>
    <t>243051.1</t>
  </si>
  <si>
    <t>247572.4</t>
  </si>
  <si>
    <t>250596.4</t>
  </si>
  <si>
    <t>256514.2</t>
  </si>
  <si>
    <t>259147.7</t>
  </si>
  <si>
    <t>275332.6</t>
  </si>
  <si>
    <t>289411.7</t>
  </si>
  <si>
    <t>287732.3</t>
  </si>
  <si>
    <t>MIO_EXP_VAL,TOTAL,EU28,BG</t>
  </si>
  <si>
    <t>9245.0</t>
  </si>
  <si>
    <t>7664.3</t>
  </si>
  <si>
    <t>9551.3</t>
  </si>
  <si>
    <t>12688.6</t>
  </si>
  <si>
    <t>12237.4</t>
  </si>
  <si>
    <t>13350.6</t>
  </si>
  <si>
    <t>13764.7</t>
  </si>
  <si>
    <t>14852.9</t>
  </si>
  <si>
    <t>15930.9</t>
  </si>
  <si>
    <t>17663.7</t>
  </si>
  <si>
    <t>19276.2</t>
  </si>
  <si>
    <t>19827.9</t>
  </si>
  <si>
    <t>MIO_EXP_VAL,TOTAL,EU28,CY</t>
  </si>
  <si>
    <t>770.8</t>
  </si>
  <si>
    <t>604.3</t>
  </si>
  <si>
    <t>701.4</t>
  </si>
  <si>
    <t>888.9</t>
  </si>
  <si>
    <t>821.8</t>
  </si>
  <si>
    <t>880.9</t>
  </si>
  <si>
    <t>1237.3</t>
  </si>
  <si>
    <t>1308.9</t>
  </si>
  <si>
    <t>1303.1</t>
  </si>
  <si>
    <t>1111.7</t>
  </si>
  <si>
    <t>1250.3</t>
  </si>
  <si>
    <t>1449.9</t>
  </si>
  <si>
    <t>MIO_EXP_VAL,TOTAL,EU28,CZ</t>
  </si>
  <si>
    <t>85216.4</t>
  </si>
  <si>
    <t>68959.9</t>
  </si>
  <si>
    <t>84603.6</t>
  </si>
  <si>
    <t>97589.5</t>
  </si>
  <si>
    <t>99380.2</t>
  </si>
  <si>
    <t>99118.7</t>
  </si>
  <si>
    <t>108376.8</t>
  </si>
  <si>
    <t>118560.3</t>
  </si>
  <si>
    <t>122930.6</t>
  </si>
  <si>
    <t>135237.3</t>
  </si>
  <si>
    <t>144491.2</t>
  </si>
  <si>
    <t>149058.1</t>
  </si>
  <si>
    <t>MIO_EXP_VAL,TOTAL,EU28,DE</t>
  </si>
  <si>
    <t>625584.4</t>
  </si>
  <si>
    <t>502967.7</t>
  </si>
  <si>
    <t>572949.0</t>
  </si>
  <si>
    <t>629994.8</t>
  </si>
  <si>
    <t>619577.9</t>
  </si>
  <si>
    <t>618630.0</t>
  </si>
  <si>
    <t>648594.1</t>
  </si>
  <si>
    <t>692808.2</t>
  </si>
  <si>
    <t>705768.5</t>
  </si>
  <si>
    <t>749973.7</t>
  </si>
  <si>
    <t>778747.4</t>
  </si>
  <si>
    <t>777423.4</t>
  </si>
  <si>
    <t>MIO_EXP_VAL,TOTAL,EU28,DK</t>
  </si>
  <si>
    <t>55607.7</t>
  </si>
  <si>
    <t>45611.9</t>
  </si>
  <si>
    <t>47792.7</t>
  </si>
  <si>
    <t>52548.5</t>
  </si>
  <si>
    <t>53148.4</t>
  </si>
  <si>
    <t>53202.9</t>
  </si>
  <si>
    <t>53464.1</t>
  </si>
  <si>
    <t>52791.3</t>
  </si>
  <si>
    <t>53107.9</t>
  </si>
  <si>
    <t>56039.5</t>
  </si>
  <si>
    <t>56913.5</t>
  </si>
  <si>
    <t>58166.6</t>
  </si>
  <si>
    <t>MIO_EXP_VAL,TOTAL,EU28,EE</t>
  </si>
  <si>
    <t>5938.0</t>
  </si>
  <si>
    <t>4511.4</t>
  </si>
  <si>
    <t>5998.2</t>
  </si>
  <si>
    <t>7958.1</t>
  </si>
  <si>
    <t>8266.9</t>
  </si>
  <si>
    <t>8718.9</t>
  </si>
  <si>
    <t>8730.6</t>
  </si>
  <si>
    <t>8699.6</t>
  </si>
  <si>
    <t>8797.6</t>
  </si>
  <si>
    <t>9248.6</t>
  </si>
  <si>
    <t>9810.6</t>
  </si>
  <si>
    <t>10151.6</t>
  </si>
  <si>
    <t>MIO_EXP_VAL,TOTAL,EU28,EL</t>
  </si>
  <si>
    <t>12889.3</t>
  </si>
  <si>
    <t>10221.4</t>
  </si>
  <si>
    <t>11637.4</t>
  </si>
  <si>
    <t>12616.5</t>
  </si>
  <si>
    <t>12224.2</t>
  </si>
  <si>
    <t>12849.3</t>
  </si>
  <si>
    <t>13103.1</t>
  </si>
  <si>
    <t>14025.4</t>
  </si>
  <si>
    <t>14333.6</t>
  </si>
  <si>
    <t>15502.9</t>
  </si>
  <si>
    <t>17671.8</t>
  </si>
  <si>
    <t>18981.0</t>
  </si>
  <si>
    <t>MIO_EXP_VAL,TOTAL,EU28,ES</t>
  </si>
  <si>
    <t>133434.6</t>
  </si>
  <si>
    <t>113991.9</t>
  </si>
  <si>
    <t>131996.4</t>
  </si>
  <si>
    <t>146928.8</t>
  </si>
  <si>
    <t>146323.7</t>
  </si>
  <si>
    <t>150516.8</t>
  </si>
  <si>
    <t>155794.1</t>
  </si>
  <si>
    <t>165643.7</t>
  </si>
  <si>
    <t>175042.7</t>
  </si>
  <si>
    <t>187581.7</t>
  </si>
  <si>
    <t>194956.9</t>
  </si>
  <si>
    <t>197894.6</t>
  </si>
  <si>
    <t>MIO_EXP_VAL,TOTAL,EU28,EU28</t>
  </si>
  <si>
    <t>2739506.4</t>
  </si>
  <si>
    <t>2213929.7</t>
  </si>
  <si>
    <t>2557480.4</t>
  </si>
  <si>
    <t>2823269.1</t>
  </si>
  <si>
    <t>2838718.3</t>
  </si>
  <si>
    <t>2838855.4</t>
  </si>
  <si>
    <t>2932380.1</t>
  </si>
  <si>
    <t>3069081.2</t>
  </si>
  <si>
    <t>3115574.6</t>
  </si>
  <si>
    <t>3351798.6</t>
  </si>
  <si>
    <t>3527701.4</t>
  </si>
  <si>
    <t>3573948.6</t>
  </si>
  <si>
    <t>MIO_EXP_VAL,TOTAL,EU28,FI</t>
  </si>
  <si>
    <t>36728.5</t>
  </si>
  <si>
    <t>25104.6</t>
  </si>
  <si>
    <t>28536.7</t>
  </si>
  <si>
    <t>31737.6</t>
  </si>
  <si>
    <t>30539.1</t>
  </si>
  <si>
    <t>30978.9</t>
  </si>
  <si>
    <t>32080.8</t>
  </si>
  <si>
    <t>31791.6</t>
  </si>
  <si>
    <t>30674.9</t>
  </si>
  <si>
    <t>35854.4</t>
  </si>
  <si>
    <t>37883.7</t>
  </si>
  <si>
    <t>38599.0</t>
  </si>
  <si>
    <t>MIO_EXP_VAL,TOTAL,EU28,FR</t>
  </si>
  <si>
    <t>268041.8</t>
  </si>
  <si>
    <t>217730.4</t>
  </si>
  <si>
    <t>240934.2</t>
  </si>
  <si>
    <t>261408.7</t>
  </si>
  <si>
    <t>260909.1</t>
  </si>
  <si>
    <t>259536.0</t>
  </si>
  <si>
    <t>263271.1</t>
  </si>
  <si>
    <t>268685.9</t>
  </si>
  <si>
    <t>269293.2</t>
  </si>
  <si>
    <t>278535.1</t>
  </si>
  <si>
    <t>290669.1</t>
  </si>
  <si>
    <t>295737.0</t>
  </si>
  <si>
    <t>MIO_EXP_VAL,TOTAL,EU28,HR</t>
  </si>
  <si>
    <t>5842.4</t>
  </si>
  <si>
    <t>4548.2</t>
  </si>
  <si>
    <t>5439.3</t>
  </si>
  <si>
    <t>5735.8</t>
  </si>
  <si>
    <t>5602.3</t>
  </si>
  <si>
    <t>5899.3</t>
  </si>
  <si>
    <t>6618.1</t>
  </si>
  <si>
    <t>7687.3</t>
  </si>
  <si>
    <t>8182.9</t>
  </si>
  <si>
    <t>9091.0</t>
  </si>
  <si>
    <t>10001.3</t>
  </si>
  <si>
    <t>10575.9</t>
  </si>
  <si>
    <t>MIO_EXP_VAL,TOTAL,EU28,HU</t>
  </si>
  <si>
    <t>58836.4</t>
  </si>
  <si>
    <t>47717.9</t>
  </si>
  <si>
    <t>56469.4</t>
  </si>
  <si>
    <t>62457.6</t>
  </si>
  <si>
    <t>62398.1</t>
  </si>
  <si>
    <t>63003.8</t>
  </si>
  <si>
    <t>66611.5</t>
  </si>
  <si>
    <t>72239.6</t>
  </si>
  <si>
    <t>74950.4</t>
  </si>
  <si>
    <t>81842.2</t>
  </si>
  <si>
    <t>86258.9</t>
  </si>
  <si>
    <t>90198.7</t>
  </si>
  <si>
    <t>MIO_EXP_VAL,TOTAL,EU28,IE</t>
  </si>
  <si>
    <t>53739.5</t>
  </si>
  <si>
    <t>50893.8</t>
  </si>
  <si>
    <t>51158.6</t>
  </si>
  <si>
    <t>53191.5</t>
  </si>
  <si>
    <t>54687.6</t>
  </si>
  <si>
    <t>50338.4</t>
  </si>
  <si>
    <t>50131.7</t>
  </si>
  <si>
    <t>58970.2</t>
  </si>
  <si>
    <t>59303.1</t>
  </si>
  <si>
    <t>62201.0</t>
  </si>
  <si>
    <t>69994.2</t>
  </si>
  <si>
    <t>72047.7</t>
  </si>
  <si>
    <t>MIO_EXP_VAL,TOTAL,EU28,IT</t>
  </si>
  <si>
    <t>220338.3</t>
  </si>
  <si>
    <t>170322.8</t>
  </si>
  <si>
    <t>195522.7</t>
  </si>
  <si>
    <t>212933.7</t>
  </si>
  <si>
    <t>211867.4</t>
  </si>
  <si>
    <t>209828.6</t>
  </si>
  <si>
    <t>218823.7</t>
  </si>
  <si>
    <t>225975.3</t>
  </si>
  <si>
    <t>233412.9</t>
  </si>
  <si>
    <t>250287.1</t>
  </si>
  <si>
    <t>263080.5</t>
  </si>
  <si>
    <t>266006.8</t>
  </si>
  <si>
    <t>MIO_EXP_VAL,TOTAL,EU28,LT</t>
  </si>
  <si>
    <t>9702.8</t>
  </si>
  <si>
    <t>7591.8</t>
  </si>
  <si>
    <t>9553.7</t>
  </si>
  <si>
    <t>12371.3</t>
  </si>
  <si>
    <t>13925.4</t>
  </si>
  <si>
    <t>13612.4</t>
  </si>
  <si>
    <t>13358.3</t>
  </si>
  <si>
    <t>14048.7</t>
  </si>
  <si>
    <t>13721.0</t>
  </si>
  <si>
    <t>15409.3</t>
  </si>
  <si>
    <t>16627.7</t>
  </si>
  <si>
    <t>17409.3</t>
  </si>
  <si>
    <t>MIO_EXP_VAL,TOTAL,EU28,LU</t>
  </si>
  <si>
    <t>15457.0</t>
  </si>
  <si>
    <t>13360.9</t>
  </si>
  <si>
    <t>11777.2</t>
  </si>
  <si>
    <t>12025.0</t>
  </si>
  <si>
    <t>11576.0</t>
  </si>
  <si>
    <t>11233.5</t>
  </si>
  <si>
    <t>11877.2</t>
  </si>
  <si>
    <t>12988.8</t>
  </si>
  <si>
    <t>11799.1</t>
  </si>
  <si>
    <t>11774.0</t>
  </si>
  <si>
    <t>11644.4</t>
  </si>
  <si>
    <t>12383.4</t>
  </si>
  <si>
    <t>MIO_EXP_VAL,TOTAL,EU28,LV</t>
  </si>
  <si>
    <t>4731.4</t>
  </si>
  <si>
    <t>3737.0</t>
  </si>
  <si>
    <t>4839.1</t>
  </si>
  <si>
    <t>6226.8</t>
  </si>
  <si>
    <t>6983.0</t>
  </si>
  <si>
    <t>7236.0</t>
  </si>
  <si>
    <t>7643.0</t>
  </si>
  <si>
    <t>7708.2</t>
  </si>
  <si>
    <t>7780.4</t>
  </si>
  <si>
    <t>8324.4</t>
  </si>
  <si>
    <t>9143.3</t>
  </si>
  <si>
    <t>9399.6</t>
  </si>
  <si>
    <t>MIO_EXP_VAL,TOTAL,EU28,MT</t>
  </si>
  <si>
    <t>955.5</t>
  </si>
  <si>
    <t>820.6</t>
  </si>
  <si>
    <t>1114.3</t>
  </si>
  <si>
    <t>1296.0</t>
  </si>
  <si>
    <t>1292.6</t>
  </si>
  <si>
    <t>1243.4</t>
  </si>
  <si>
    <t>1104.1</t>
  </si>
  <si>
    <t>1079.1</t>
  </si>
  <si>
    <t>1218.6</t>
  </si>
  <si>
    <t>1424.9</t>
  </si>
  <si>
    <t>1500.3</t>
  </si>
  <si>
    <t>1492.6</t>
  </si>
  <si>
    <t>MIO_EXP_VAL,TOTAL,EU28,NL</t>
  </si>
  <si>
    <t>342918.7</t>
  </si>
  <si>
    <t>276747.5</t>
  </si>
  <si>
    <t>334942.7</t>
  </si>
  <si>
    <t>369526.0</t>
  </si>
  <si>
    <t>386389.8</t>
  </si>
  <si>
    <t>382558.7</t>
  </si>
  <si>
    <t>384230.2</t>
  </si>
  <si>
    <t>389644.5</t>
  </si>
  <si>
    <t>392493.8</t>
  </si>
  <si>
    <t>434339.1</t>
  </si>
  <si>
    <t>457056.0</t>
  </si>
  <si>
    <t>465138.1</t>
  </si>
  <si>
    <t>MIO_EXP_VAL,TOTAL,EU28,PL</t>
  </si>
  <si>
    <t>90538.7</t>
  </si>
  <si>
    <t>78199.7</t>
  </si>
  <si>
    <t>95579.8</t>
  </si>
  <si>
    <t>106014.1</t>
  </si>
  <si>
    <t>109962.1</t>
  </si>
  <si>
    <t>115755.4</t>
  </si>
  <si>
    <t>128290.5</t>
  </si>
  <si>
    <t>142449.8</t>
  </si>
  <si>
    <t>146806.3</t>
  </si>
  <si>
    <t>165861.1</t>
  </si>
  <si>
    <t>179857.0</t>
  </si>
  <si>
    <t>188037.5</t>
  </si>
  <si>
    <t>MIO_EXP_VAL,TOTAL,EU28,PT</t>
  </si>
  <si>
    <t>28925.2</t>
  </si>
  <si>
    <t>23905.4</t>
  </si>
  <si>
    <t>28116.7</t>
  </si>
  <si>
    <t>31888.1</t>
  </si>
  <si>
    <t>32126.0</t>
  </si>
  <si>
    <t>33274.9</t>
  </si>
  <si>
    <t>34044.8</t>
  </si>
  <si>
    <t>36071.1</t>
  </si>
  <si>
    <t>37589.6</t>
  </si>
  <si>
    <t>40790.9</t>
  </si>
  <si>
    <t>44055.2</t>
  </si>
  <si>
    <t>45996.3</t>
  </si>
  <si>
    <t>MIO_EXP_VAL,TOTAL,EU28,RO</t>
  </si>
  <si>
    <t>23856.2</t>
  </si>
  <si>
    <t>21672.0</t>
  </si>
  <si>
    <t>27110.5</t>
  </si>
  <si>
    <t>32283.7</t>
  </si>
  <si>
    <t>31704.7</t>
  </si>
  <si>
    <t>34505.6</t>
  </si>
  <si>
    <t>37318.2</t>
  </si>
  <si>
    <t>40254.6</t>
  </si>
  <si>
    <t>43080.2</t>
  </si>
  <si>
    <t>47475.8</t>
  </si>
  <si>
    <t>51976.6</t>
  </si>
  <si>
    <t>52830.2</t>
  </si>
  <si>
    <t>MIO_EXP_VAL,TOTAL,EU28,SE</t>
  </si>
  <si>
    <t>75020.6</t>
  </si>
  <si>
    <t>54833.2</t>
  </si>
  <si>
    <t>68382.1</t>
  </si>
  <si>
    <t>75357.9</t>
  </si>
  <si>
    <t>76397.1</t>
  </si>
  <si>
    <t>72777.3</t>
  </si>
  <si>
    <t>72447.9</t>
  </si>
  <si>
    <t>73826.1</t>
  </si>
  <si>
    <t>74449.3</t>
  </si>
  <si>
    <t>80002.5</t>
  </si>
  <si>
    <t>83644.8</t>
  </si>
  <si>
    <t>83038.7</t>
  </si>
  <si>
    <t>MIO_EXP_VAL,TOTAL,EU28,SI</t>
  </si>
  <si>
    <t>17719.8</t>
  </si>
  <si>
    <t>14387.2</t>
  </si>
  <si>
    <t>17089.0</t>
  </si>
  <si>
    <t>19253.6</t>
  </si>
  <si>
    <t>18775.5</t>
  </si>
  <si>
    <t>19170.2</t>
  </si>
  <si>
    <t>20378.9</t>
  </si>
  <si>
    <t>21868.5</t>
  </si>
  <si>
    <t>22407.8</t>
  </si>
  <si>
    <t>25751.4</t>
  </si>
  <si>
    <t>28535.1</t>
  </si>
  <si>
    <t>29473.3</t>
  </si>
  <si>
    <t>MIO_EXP_VAL,TOTAL,EU28,SK</t>
  </si>
  <si>
    <t>41505.3</t>
  </si>
  <si>
    <t>34698.1</t>
  </si>
  <si>
    <t>42260.7</t>
  </si>
  <si>
    <t>48689.1</t>
  </si>
  <si>
    <t>52676.2</t>
  </si>
  <si>
    <t>53408.1</t>
  </si>
  <si>
    <t>54656.6</t>
  </si>
  <si>
    <t>57812.4</t>
  </si>
  <si>
    <t>59411.6</t>
  </si>
  <si>
    <t>62992.8</t>
  </si>
  <si>
    <t>67644.6</t>
  </si>
  <si>
    <t>67951.3</t>
  </si>
  <si>
    <t>MIO_EXP_VAL,TOTAL,EU28,UK</t>
  </si>
  <si>
    <t>178528.4</t>
  </si>
  <si>
    <t>140321.2</t>
  </si>
  <si>
    <t>165678.5</t>
  </si>
  <si>
    <t>182672.9</t>
  </si>
  <si>
    <t>185030.7</t>
  </si>
  <si>
    <t>177221.7</t>
  </si>
  <si>
    <t>182057.9</t>
  </si>
  <si>
    <t>184255.5</t>
  </si>
  <si>
    <t>175563.5</t>
  </si>
  <si>
    <t>186246.3</t>
  </si>
  <si>
    <t>193926.1</t>
  </si>
  <si>
    <t>193753.9</t>
  </si>
  <si>
    <t>MIO_IMP_VAL,TOTAL,EU28,AT</t>
  </si>
  <si>
    <t>98568.4</t>
  </si>
  <si>
    <t>80438.1</t>
  </si>
  <si>
    <t>93505.8</t>
  </si>
  <si>
    <t>106366.7</t>
  </si>
  <si>
    <t>106273.6</t>
  </si>
  <si>
    <t>105723.0</t>
  </si>
  <si>
    <t>105245.9</t>
  </si>
  <si>
    <t>108009.0</t>
  </si>
  <si>
    <t>111196.1</t>
  </si>
  <si>
    <t>120254.0</t>
  </si>
  <si>
    <t>127259.9</t>
  </si>
  <si>
    <t>128813.1</t>
  </si>
  <si>
    <t>MIO_IMP_VAL,TOTAL,EU28,BE</t>
  </si>
  <si>
    <t>221638.3</t>
  </si>
  <si>
    <t>178966.5</t>
  </si>
  <si>
    <t>203958.8</t>
  </si>
  <si>
    <t>227011.5</t>
  </si>
  <si>
    <t>230944.4</t>
  </si>
  <si>
    <t>225908.0</t>
  </si>
  <si>
    <t>221797.7</t>
  </si>
  <si>
    <t>212584.2</t>
  </si>
  <si>
    <t>218631.5</t>
  </si>
  <si>
    <t>233688.9</t>
  </si>
  <si>
    <t>248643.1</t>
  </si>
  <si>
    <t>244337.2</t>
  </si>
  <si>
    <t>MIO_IMP_VAL,TOTAL,EU28,BG</t>
  </si>
  <si>
    <t>14292.1</t>
  </si>
  <si>
    <t>10154.6</t>
  </si>
  <si>
    <t>11292.1</t>
  </si>
  <si>
    <t>13926.3</t>
  </si>
  <si>
    <t>14960.3</t>
  </si>
  <si>
    <t>15423.2</t>
  </si>
  <si>
    <t>16112.2</t>
  </si>
  <si>
    <t>16953.3</t>
  </si>
  <si>
    <t>17378.7</t>
  </si>
  <si>
    <t>19331.1</t>
  </si>
  <si>
    <t>20404.8</t>
  </si>
  <si>
    <t>21036.4</t>
  </si>
  <si>
    <t>MIO_IMP_VAL,TOTAL,EU28,CY</t>
  </si>
  <si>
    <t>4923.9</t>
  </si>
  <si>
    <t>4074.4</t>
  </si>
  <si>
    <t>4554.1</t>
  </si>
  <si>
    <t>4316.0</t>
  </si>
  <si>
    <t>3929.3</t>
  </si>
  <si>
    <t>3350.3</t>
  </si>
  <si>
    <t>3877.8</t>
  </si>
  <si>
    <t>4026.9</t>
  </si>
  <si>
    <t>4684.4</t>
  </si>
  <si>
    <t>4948.8</t>
  </si>
  <si>
    <t>5276.9</t>
  </si>
  <si>
    <t>5449.9</t>
  </si>
  <si>
    <t>MIO_IMP_VAL,TOTAL,EU28,CZ</t>
  </si>
  <si>
    <t>74336.5</t>
  </si>
  <si>
    <t>58855.9</t>
  </si>
  <si>
    <t>71627.6</t>
  </si>
  <si>
    <t>81585.6</t>
  </si>
  <si>
    <t>82993.6</t>
  </si>
  <si>
    <t>83457.2</t>
  </si>
  <si>
    <t>89939.2</t>
  </si>
  <si>
    <t>98509.6</t>
  </si>
  <si>
    <t>101831.4</t>
  </si>
  <si>
    <t>112759.6</t>
  </si>
  <si>
    <t>119731.6</t>
  </si>
  <si>
    <t>121390.5</t>
  </si>
  <si>
    <t>MIO_IMP_VAL,TOTAL,EU28,DE</t>
  </si>
  <si>
    <t>513521.8</t>
  </si>
  <si>
    <t>429510.5</t>
  </si>
  <si>
    <t>503601.2</t>
  </si>
  <si>
    <t>572521.0</t>
  </si>
  <si>
    <t>571224.3</t>
  </si>
  <si>
    <t>575080.4</t>
  </si>
  <si>
    <t>594814.3</t>
  </si>
  <si>
    <t>621621.7</t>
  </si>
  <si>
    <t>632344.5</t>
  </si>
  <si>
    <t>682237.9</t>
  </si>
  <si>
    <t>722546.0</t>
  </si>
  <si>
    <t>735718.7</t>
  </si>
  <si>
    <t>MIO_IMP_VAL,TOTAL,EU28,DK</t>
  </si>
  <si>
    <t>53287.9</t>
  </si>
  <si>
    <t>41691.5</t>
  </si>
  <si>
    <t>43784.8</t>
  </si>
  <si>
    <t>48441.7</t>
  </si>
  <si>
    <t>50231.9</t>
  </si>
  <si>
    <t>51502.2</t>
  </si>
  <si>
    <t>52106.8</t>
  </si>
  <si>
    <t>53620.5</t>
  </si>
  <si>
    <t>55105.3</t>
  </si>
  <si>
    <t>57332.3</t>
  </si>
  <si>
    <t>60813.6</t>
  </si>
  <si>
    <t>61425.4</t>
  </si>
  <si>
    <t>MIO_IMP_VAL,TOTAL,EU28,EE</t>
  </si>
  <si>
    <t>8696.9</t>
  </si>
  <si>
    <t>5844.1</t>
  </si>
  <si>
    <t>7396.0</t>
  </si>
  <si>
    <t>9585.0</t>
  </si>
  <si>
    <t>10953.9</t>
  </si>
  <si>
    <t>11408.9</t>
  </si>
  <si>
    <t>11259.2</t>
  </si>
  <si>
    <t>10690.2</t>
  </si>
  <si>
    <t>11048.9</t>
  </si>
  <si>
    <t>11971.6</t>
  </si>
  <si>
    <t>12424.1</t>
  </si>
  <si>
    <t>12569.0</t>
  </si>
  <si>
    <t>MIO_IMP_VAL,TOTAL,EU28,EL</t>
  </si>
  <si>
    <t>36689.7</t>
  </si>
  <si>
    <t>30338.8</t>
  </si>
  <si>
    <t>27449.0</t>
  </si>
  <si>
    <t>25179.1</t>
  </si>
  <si>
    <t>22813.2</t>
  </si>
  <si>
    <t>22198.5</t>
  </si>
  <si>
    <t>23308.6</t>
  </si>
  <si>
    <t>23089.9</t>
  </si>
  <si>
    <t>24156.1</t>
  </si>
  <si>
    <t>26186.5</t>
  </si>
  <si>
    <t>28402.2</t>
  </si>
  <si>
    <t>29610.0</t>
  </si>
  <si>
    <t>MIO_IMP_VAL,TOTAL,EU28,ES</t>
  </si>
  <si>
    <t>169645.5</t>
  </si>
  <si>
    <t>131101.4</t>
  </si>
  <si>
    <t>145622.3</t>
  </si>
  <si>
    <t>154021.0</t>
  </si>
  <si>
    <t>142377.0</t>
  </si>
  <si>
    <t>141695.5</t>
  </si>
  <si>
    <t>154838.1</t>
  </si>
  <si>
    <t>170836.8</t>
  </si>
  <si>
    <t>173879.3</t>
  </si>
  <si>
    <t>186039.9</t>
  </si>
  <si>
    <t>194268.9</t>
  </si>
  <si>
    <t>193637.6</t>
  </si>
  <si>
    <t>MIO_IMP_VAL,TOTAL,EU28,EU28</t>
  </si>
  <si>
    <t>2665329.7</t>
  </si>
  <si>
    <t>2148133.0</t>
  </si>
  <si>
    <t>2486923.3</t>
  </si>
  <si>
    <t>2756362.5</t>
  </si>
  <si>
    <t>2771074.6</t>
  </si>
  <si>
    <t>2771778.1</t>
  </si>
  <si>
    <t>2858132.0</t>
  </si>
  <si>
    <t>2995554.3</t>
  </si>
  <si>
    <t>3045710.2</t>
  </si>
  <si>
    <t>3283793.0</t>
  </si>
  <si>
    <t>3456293.7</t>
  </si>
  <si>
    <t>3500858.6</t>
  </si>
  <si>
    <t>MIO_IMP_VAL,TOTAL,EU28,FI</t>
  </si>
  <si>
    <t>38725.1</t>
  </si>
  <si>
    <t>28407.8</t>
  </si>
  <si>
    <t>33318.0</t>
  </si>
  <si>
    <t>37247.3</t>
  </si>
  <si>
    <t>37393.0</t>
  </si>
  <si>
    <t>38704.2</t>
  </si>
  <si>
    <t>39356.3</t>
  </si>
  <si>
    <t>39757.3</t>
  </si>
  <si>
    <t>40170.3</t>
  </si>
  <si>
    <t>44787.0</t>
  </si>
  <si>
    <t>46715.9</t>
  </si>
  <si>
    <t>46919.3</t>
  </si>
  <si>
    <t>MIO_IMP_VAL,TOTAL,EU28,FR</t>
  </si>
  <si>
    <t>332414.4</t>
  </si>
  <si>
    <t>280860.2</t>
  </si>
  <si>
    <t>315589.7</t>
  </si>
  <si>
    <t>348570.2</t>
  </si>
  <si>
    <t>352005.8</t>
  </si>
  <si>
    <t>348512.4</t>
  </si>
  <si>
    <t>347757.2</t>
  </si>
  <si>
    <t>355616.2</t>
  </si>
  <si>
    <t>358791.2</t>
  </si>
  <si>
    <t>381419.7</t>
  </si>
  <si>
    <t>392437.9</t>
  </si>
  <si>
    <t>397470.4</t>
  </si>
  <si>
    <t>MIO_IMP_VAL,TOTAL,EU28,HR</t>
  </si>
  <si>
    <t>13349.5</t>
  </si>
  <si>
    <t>9543.7</t>
  </si>
  <si>
    <t>9109.6</t>
  </si>
  <si>
    <t>10065.3</t>
  </si>
  <si>
    <t>10134.1</t>
  </si>
  <si>
    <t>11089.9</t>
  </si>
  <si>
    <t>13071.5</t>
  </si>
  <si>
    <t>14427.9</t>
  </si>
  <si>
    <t>15225.2</t>
  </si>
  <si>
    <t>17084.7</t>
  </si>
  <si>
    <t>18557.2</t>
  </si>
  <si>
    <t>19962.6</t>
  </si>
  <si>
    <t>MIO_IMP_VAL,TOTAL,EU28,HU</t>
  </si>
  <si>
    <t>50774.9</t>
  </si>
  <si>
    <t>38431.6</t>
  </si>
  <si>
    <t>45251.7</t>
  </si>
  <si>
    <t>51333.9</t>
  </si>
  <si>
    <t>52371.7</t>
  </si>
  <si>
    <t>54060.4</t>
  </si>
  <si>
    <t>59376.0</t>
  </si>
  <si>
    <t>63520.2</t>
  </si>
  <si>
    <t>65896.0</t>
  </si>
  <si>
    <t>72396.6</t>
  </si>
  <si>
    <t>76327.2</t>
  </si>
  <si>
    <t>78617.5</t>
  </si>
  <si>
    <t>MIO_IMP_VAL,TOTAL,EU28,IE</t>
  </si>
  <si>
    <t>39913.3</t>
  </si>
  <si>
    <t>29461.3</t>
  </si>
  <si>
    <t>31441.7</t>
  </si>
  <si>
    <t>34827.1</t>
  </si>
  <si>
    <t>35299.3</t>
  </si>
  <si>
    <t>37277.8</t>
  </si>
  <si>
    <t>41410.6</t>
  </si>
  <si>
    <t>45901.5</t>
  </si>
  <si>
    <t>48087.2</t>
  </si>
  <si>
    <t>54201.4</t>
  </si>
  <si>
    <t>58348.8</t>
  </si>
  <si>
    <t>58437.2</t>
  </si>
  <si>
    <t>MIO_IMP_VAL,TOTAL,EU28,IT</t>
  </si>
  <si>
    <t>210166.7</t>
  </si>
  <si>
    <t>172234.4</t>
  </si>
  <si>
    <t>202870.4</t>
  </si>
  <si>
    <t>217243.9</t>
  </si>
  <si>
    <t>202805.3</t>
  </si>
  <si>
    <t>200167.7</t>
  </si>
  <si>
    <t>203890.0</t>
  </si>
  <si>
    <t>217390.4</t>
  </si>
  <si>
    <t>223337.0</t>
  </si>
  <si>
    <t>241564.5</t>
  </si>
  <si>
    <t>250718.3</t>
  </si>
  <si>
    <t>250677.0</t>
  </si>
  <si>
    <t>MIO_IMP_VAL,TOTAL,EU28,LT</t>
  </si>
  <si>
    <t>12174.0</t>
  </si>
  <si>
    <t>7757.2</t>
  </si>
  <si>
    <t>9993.5</t>
  </si>
  <si>
    <t>12954.8</t>
  </si>
  <si>
    <t>14341.4</t>
  </si>
  <si>
    <t>15808.8</t>
  </si>
  <si>
    <t>16982.1</t>
  </si>
  <si>
    <t>17198.7</t>
  </si>
  <si>
    <t>17577.3</t>
  </si>
  <si>
    <t>20143.9</t>
  </si>
  <si>
    <t>21312.8</t>
  </si>
  <si>
    <t>21879.1</t>
  </si>
  <si>
    <t>MIO_IMP_VAL,TOTAL,EU28,LU</t>
  </si>
  <si>
    <t>16328.8</t>
  </si>
  <si>
    <t>12971.4</t>
  </si>
  <si>
    <t>15013.5</t>
  </si>
  <si>
    <t>16911.2</t>
  </si>
  <si>
    <t>16340.0</t>
  </si>
  <si>
    <t>15857.1</t>
  </si>
  <si>
    <t>16084.6</t>
  </si>
  <si>
    <t>15182.0</t>
  </si>
  <si>
    <t>15310.3</t>
  </si>
  <si>
    <t>16861.0</t>
  </si>
  <si>
    <t>17848.2</t>
  </si>
  <si>
    <t>18146.3</t>
  </si>
  <si>
    <t>MIO_IMP_VAL,TOTAL,EU28,LV</t>
  </si>
  <si>
    <t>8292.4</t>
  </si>
  <si>
    <t>5311.1</t>
  </si>
  <si>
    <t>6713.9</t>
  </si>
  <si>
    <t>9087.1</t>
  </si>
  <si>
    <t>10483.6</t>
  </si>
  <si>
    <t>10761.6</t>
  </si>
  <si>
    <t>10892.1</t>
  </si>
  <si>
    <t>10528.1</t>
  </si>
  <si>
    <t>10492.6</t>
  </si>
  <si>
    <t>11815.0</t>
  </si>
  <si>
    <t>12493.2</t>
  </si>
  <si>
    <t>13118.4</t>
  </si>
  <si>
    <t>MIO_IMP_VAL,TOTAL,EU28,MT</t>
  </si>
  <si>
    <t>2754.5</t>
  </si>
  <si>
    <t>2408.3</t>
  </si>
  <si>
    <t>2679.3</t>
  </si>
  <si>
    <t>3337.2</t>
  </si>
  <si>
    <t>3957.5</t>
  </si>
  <si>
    <t>3288.2</t>
  </si>
  <si>
    <t>3217.9</t>
  </si>
  <si>
    <t>3633.4</t>
  </si>
  <si>
    <t>3226.9</t>
  </si>
  <si>
    <t>3303.3</t>
  </si>
  <si>
    <t>4132.8</t>
  </si>
  <si>
    <t>4647.1</t>
  </si>
  <si>
    <t>MIO_IMP_VAL,TOTAL,EU28,NL</t>
  </si>
  <si>
    <t>190112.8</t>
  </si>
  <si>
    <t>155914.7</t>
  </si>
  <si>
    <t>181535.2</t>
  </si>
  <si>
    <t>199271.8</t>
  </si>
  <si>
    <t>207625.0</t>
  </si>
  <si>
    <t>205613.9</t>
  </si>
  <si>
    <t>203355.9</t>
  </si>
  <si>
    <t>211692.8</t>
  </si>
  <si>
    <t>212262.2</t>
  </si>
  <si>
    <t>233818.0</t>
  </si>
  <si>
    <t>249603.0</t>
  </si>
  <si>
    <t>256840.5</t>
  </si>
  <si>
    <t>MIO_IMP_VAL,TOTAL,EU28,PL</t>
  </si>
  <si>
    <t>102110.0</t>
  </si>
  <si>
    <t>77855.8</t>
  </si>
  <si>
    <t>95137.5</t>
  </si>
  <si>
    <t>105934.8</t>
  </si>
  <si>
    <t>104926.1</t>
  </si>
  <si>
    <t>107822.0</t>
  </si>
  <si>
    <t>117266.9</t>
  </si>
  <si>
    <t>125324.8</t>
  </si>
  <si>
    <t>130547.7</t>
  </si>
  <si>
    <t>148326.2</t>
  </si>
  <si>
    <t>159480.0</t>
  </si>
  <si>
    <t>160632.0</t>
  </si>
  <si>
    <t>MIO_IMP_VAL,TOTAL,EU28,PT</t>
  </si>
  <si>
    <t>48011.1</t>
  </si>
  <si>
    <t>40384.0</t>
  </si>
  <si>
    <t>44803.9</t>
  </si>
  <si>
    <t>43678.9</t>
  </si>
  <si>
    <t>40294.1</t>
  </si>
  <si>
    <t>41065.5</t>
  </si>
  <si>
    <t>44142.6</t>
  </si>
  <si>
    <t>46186.0</t>
  </si>
  <si>
    <t>47816.0</t>
  </si>
  <si>
    <t>53193.9</t>
  </si>
  <si>
    <t>57289.2</t>
  </si>
  <si>
    <t>61372.7</t>
  </si>
  <si>
    <t>MIO_IMP_VAL,TOTAL,EU28,RO</t>
  </si>
  <si>
    <t>39888.6</t>
  </si>
  <si>
    <t>28516.7</t>
  </si>
  <si>
    <t>34027.1</t>
  </si>
  <si>
    <t>40018.3</t>
  </si>
  <si>
    <t>40240.0</t>
  </si>
  <si>
    <t>41913.7</t>
  </si>
  <si>
    <t>44127.3</t>
  </si>
  <si>
    <t>48595.0</t>
  </si>
  <si>
    <t>51950.7</t>
  </si>
  <si>
    <t>57273.1</t>
  </si>
  <si>
    <t>61869.3</t>
  </si>
  <si>
    <t>64395.0</t>
  </si>
  <si>
    <t>MIO_IMP_VAL,TOTAL,EU28,SE</t>
  </si>
  <si>
    <t>79259.6</t>
  </si>
  <si>
    <t>58428.2</t>
  </si>
  <si>
    <t>75357.3</t>
  </si>
  <si>
    <t>86722.4</t>
  </si>
  <si>
    <t>86151.6</t>
  </si>
  <si>
    <t>83264.0</t>
  </si>
  <si>
    <t>83986.5</t>
  </si>
  <si>
    <t>87356.7</t>
  </si>
  <si>
    <t>90592.2</t>
  </si>
  <si>
    <t>97592.4</t>
  </si>
  <si>
    <t>101201.9</t>
  </si>
  <si>
    <t>99637.7</t>
  </si>
  <si>
    <t>MIO_IMP_VAL,TOTAL,EU28,SI</t>
  </si>
  <si>
    <t>18985.2</t>
  </si>
  <si>
    <t>14344.4</t>
  </si>
  <si>
    <t>16477.6</t>
  </si>
  <si>
    <t>18421.9</t>
  </si>
  <si>
    <t>17958.8</t>
  </si>
  <si>
    <t>17603.8</t>
  </si>
  <si>
    <t>17655.9</t>
  </si>
  <si>
    <t>18811.8</t>
  </si>
  <si>
    <t>19567.2</t>
  </si>
  <si>
    <t>22143.0</t>
  </si>
  <si>
    <t>24077.5</t>
  </si>
  <si>
    <t>24835.3</t>
  </si>
  <si>
    <t>MIO_IMP_VAL,TOTAL,EU28,SK</t>
  </si>
  <si>
    <t>36769.4</t>
  </si>
  <si>
    <t>29927.7</t>
  </si>
  <si>
    <t>36474.1</t>
  </si>
  <si>
    <t>42236.5</t>
  </si>
  <si>
    <t>44357.3</t>
  </si>
  <si>
    <t>45668.7</t>
  </si>
  <si>
    <t>46869.1</t>
  </si>
  <si>
    <t>51658.3</t>
  </si>
  <si>
    <t>54046.9</t>
  </si>
  <si>
    <t>57718.9</t>
  </si>
  <si>
    <t>62780.2</t>
  </si>
  <si>
    <t>65052.8</t>
  </si>
  <si>
    <t>Balance Extra</t>
  </si>
  <si>
    <t>Balance Intra</t>
  </si>
  <si>
    <t>Total</t>
  </si>
  <si>
    <t>AT (BAL)</t>
  </si>
  <si>
    <t>EU28</t>
  </si>
  <si>
    <t>Area</t>
  </si>
  <si>
    <t>Item</t>
  </si>
  <si>
    <t>Element</t>
  </si>
  <si>
    <t>Year</t>
  </si>
  <si>
    <t>Months</t>
  </si>
  <si>
    <t>Unit</t>
  </si>
  <si>
    <t>Value</t>
  </si>
  <si>
    <t>Austria</t>
  </si>
  <si>
    <t>Apples</t>
  </si>
  <si>
    <t>Producer Price (USD/tonne)</t>
  </si>
  <si>
    <t>Annual value</t>
  </si>
  <si>
    <t>USD</t>
  </si>
  <si>
    <t>Cucumbers and gherkins</t>
  </si>
  <si>
    <t>Meat, chicken</t>
  </si>
  <si>
    <t>Soybeans</t>
  </si>
  <si>
    <t>Belgium</t>
  </si>
  <si>
    <t>Bulgaria</t>
  </si>
  <si>
    <t>Croatia</t>
  </si>
  <si>
    <t>Cyprus</t>
  </si>
  <si>
    <t>Czechia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</si>
  <si>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</si>
  <si>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</si>
  <si>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</si>
  <si>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</si>
  <si>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</si>
  <si>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</si>
  <si>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</si>
  <si>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</si>
  <si>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</si>
  <si>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</si>
  <si>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Lithuania</t>
  </si>
  <si>
    <t>Luxembourg</t>
  </si>
  <si>
    <t>Malta</t>
  </si>
  <si>
    <t>Netherlands</t>
  </si>
  <si>
    <t>Poland</t>
  </si>
  <si>
    <t>Portugal</t>
  </si>
  <si>
    <t>Romania</t>
  </si>
  <si>
    <t>Slovakia</t>
  </si>
  <si>
    <t>Slovenia</t>
  </si>
  <si>
    <t>Spain</t>
  </si>
  <si>
    <t>Sweden</t>
  </si>
  <si>
    <t>United Kingdom of Great Britain and Northern Ireland</t>
  </si>
  <si>
    <t>Average EU28</t>
  </si>
  <si>
    <t>EU28 Trade balance % change</t>
  </si>
  <si>
    <t>Apples Prices % change</t>
  </si>
  <si>
    <t>Cucumbers Prices % change</t>
  </si>
  <si>
    <t>Chicken Prices % change</t>
  </si>
  <si>
    <t>Soybeans Prices % change</t>
  </si>
  <si>
    <t>Poland Trade balance % change</t>
  </si>
  <si>
    <t>Apples Price Poland</t>
  </si>
  <si>
    <t>Chicken meat Price Poland</t>
  </si>
  <si>
    <t>Chicken meat Prices % change</t>
  </si>
  <si>
    <t>Spain Trade balance % change</t>
  </si>
  <si>
    <t>Cucumbers Price Spain</t>
  </si>
  <si>
    <t>Cucumber Prices % change</t>
  </si>
  <si>
    <t>Soybean Prices % change</t>
  </si>
  <si>
    <t>Soybean Price Romania</t>
  </si>
  <si>
    <t>Romania Trade balance %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</si>
</sst>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6"/>
      <color rgb="FF1E1E1E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9" fontId="0" fillId="0" borderId="0" xfId="0" applyNumberFormat="1"/>
    <xf numFmtId="0" fontId="1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International</a:t>
            </a:r>
            <a:r>
              <a:rPr lang="en-GB" baseline="0"/>
              <a:t> Trade numbers EU-28 with the rest of the world</a:t>
            </a:r>
            <a:endParaRPr lang="en-GB"/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>
        <c:manualLayout>
          <c:layoutTarget val="inner"/>
          <c:xMode val="edge"/>
          <c:yMode val="edge"/>
          <c:x val="5.9157168031049957E-2"/>
          <c:y val="1.0063618777756586E-2"/>
          <c:w val="0.9512531977806572"/>
          <c:h val="0.95273899033297527"/>
        </c:manualLayout>
      </c:layout>
      <c:lineChart>
        <c:grouping val="standard"/>
        <c:varyColors val="0"/>
        <c:ser>
          <c:idx val="1"/>
          <c:order val="0"/>
          <c:tx>
            <c:strRef>
              <c:f>'EUROSTAT data'!$B$93</c:f>
              <c:strCache>
                <c:ptCount val="1"/>
                <c:pt idx="0">
                  <c:v>BALANCE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'EUROSTAT data'!$D$92:$O$92</c:f>
              <c:numCache>
                <c:formatCode>General</c:formatCode>
                <c:ptCount val="12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</c:numCache>
            </c:numRef>
          </c:cat>
          <c:val>
            <c:numRef>
              <c:f>'EUROSTAT data'!$D$93:$O$93</c:f>
              <c:numCache>
                <c:formatCode>General</c:formatCode>
                <c:ptCount val="12"/>
                <c:pt idx="0">
                  <c:v>-276280</c:v>
                </c:pt>
                <c:pt idx="1">
                  <c:v>-142114</c:v>
                </c:pt>
                <c:pt idx="2">
                  <c:v>-175134</c:v>
                </c:pt>
                <c:pt idx="3">
                  <c:v>-174950</c:v>
                </c:pt>
                <c:pt idx="4">
                  <c:v>-112738</c:v>
                </c:pt>
                <c:pt idx="5">
                  <c:v>49478</c:v>
                </c:pt>
                <c:pt idx="6">
                  <c:v>16331</c:v>
                </c:pt>
                <c:pt idx="7">
                  <c:v>65083</c:v>
                </c:pt>
                <c:pt idx="8">
                  <c:v>38674</c:v>
                </c:pt>
                <c:pt idx="9">
                  <c:v>24291</c:v>
                </c:pt>
                <c:pt idx="10">
                  <c:v>-22045</c:v>
                </c:pt>
                <c:pt idx="11">
                  <c:v>-14943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3F2-5D45-8ED8-136FE3A5BFA0}"/>
            </c:ext>
          </c:extLst>
        </c:ser>
        <c:ser>
          <c:idx val="2"/>
          <c:order val="1"/>
          <c:tx>
            <c:strRef>
              <c:f>'EUROSTAT data'!$B$94</c:f>
              <c:strCache>
                <c:ptCount val="1"/>
                <c:pt idx="0">
                  <c:v>EXPORT VALUE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'EUROSTAT data'!$D$92:$O$92</c:f>
              <c:numCache>
                <c:formatCode>General</c:formatCode>
                <c:ptCount val="12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</c:numCache>
            </c:numRef>
          </c:cat>
          <c:val>
            <c:numRef>
              <c:f>'EUROSTAT data'!$D$94:$O$94</c:f>
              <c:numCache>
                <c:formatCode>General</c:formatCode>
                <c:ptCount val="12"/>
                <c:pt idx="0">
                  <c:v>1309129</c:v>
                </c:pt>
                <c:pt idx="1">
                  <c:v>1094359</c:v>
                </c:pt>
                <c:pt idx="2">
                  <c:v>1353954</c:v>
                </c:pt>
                <c:pt idx="3">
                  <c:v>1554418</c:v>
                </c:pt>
                <c:pt idx="4">
                  <c:v>1685060</c:v>
                </c:pt>
                <c:pt idx="5">
                  <c:v>1736509</c:v>
                </c:pt>
                <c:pt idx="6">
                  <c:v>1704016</c:v>
                </c:pt>
                <c:pt idx="7">
                  <c:v>1790396</c:v>
                </c:pt>
                <c:pt idx="8">
                  <c:v>1745289</c:v>
                </c:pt>
                <c:pt idx="9">
                  <c:v>1878570</c:v>
                </c:pt>
                <c:pt idx="10">
                  <c:v>1958202</c:v>
                </c:pt>
                <c:pt idx="11">
                  <c:v>2038744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3F2-5D45-8ED8-136FE3A5BFA0}"/>
            </c:ext>
          </c:extLst>
        </c:ser>
        <c:ser>
          <c:idx val="3"/>
          <c:order val="2"/>
          <c:tx>
            <c:strRef>
              <c:f>'EUROSTAT data'!$B$95</c:f>
              <c:strCache>
                <c:ptCount val="1"/>
                <c:pt idx="0">
                  <c:v>IMPORT VALUE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'EUROSTAT data'!$D$92:$O$92</c:f>
              <c:numCache>
                <c:formatCode>General</c:formatCode>
                <c:ptCount val="12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</c:numCache>
            </c:numRef>
          </c:cat>
          <c:val>
            <c:numRef>
              <c:f>'EUROSTAT data'!$D$95:$O$95</c:f>
              <c:numCache>
                <c:formatCode>General</c:formatCode>
                <c:ptCount val="12"/>
                <c:pt idx="0">
                  <c:v>1585410</c:v>
                </c:pt>
                <c:pt idx="1">
                  <c:v>1236474</c:v>
                </c:pt>
                <c:pt idx="2">
                  <c:v>1529088</c:v>
                </c:pt>
                <c:pt idx="3">
                  <c:v>1729368</c:v>
                </c:pt>
                <c:pt idx="4">
                  <c:v>1797798</c:v>
                </c:pt>
                <c:pt idx="5">
                  <c:v>1687030</c:v>
                </c:pt>
                <c:pt idx="6">
                  <c:v>1687684</c:v>
                </c:pt>
                <c:pt idx="7">
                  <c:v>1725313</c:v>
                </c:pt>
                <c:pt idx="8">
                  <c:v>1706614</c:v>
                </c:pt>
                <c:pt idx="9">
                  <c:v>1854278</c:v>
                </c:pt>
                <c:pt idx="10">
                  <c:v>1980248</c:v>
                </c:pt>
                <c:pt idx="11">
                  <c:v>2053688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3F2-5D45-8ED8-136FE3A5BF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2023232"/>
        <c:axId val="501982272"/>
      </c:lineChart>
      <c:catAx>
        <c:axId val="502023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501982272"/>
        <c:crosses val="autoZero"/>
        <c:auto val="1"/>
        <c:lblAlgn val="ctr"/>
        <c:lblOffset val="100"/>
        <c:noMultiLvlLbl val="0"/>
      </c:catAx>
      <c:valAx>
        <c:axId val="50198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 Millions</a:t>
                </a:r>
                <a:r>
                  <a:rPr lang="en-GB" baseline="0"/>
                  <a:t> EURO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1.4164305949008499E-3"/>
              <c:y val="0.503699561343759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502023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890890232205389"/>
          <c:y val="0.36279350461815113"/>
          <c:w val="0.12099763337167124"/>
          <c:h val="0.157665759069835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Trade</a:t>
            </a:r>
            <a:r>
              <a:rPr lang="en-GB" baseline="0"/>
              <a:t> balance Extra EU (EU28)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'EUROSTAT data'!$C$102</c:f>
              <c:strCache>
                <c:ptCount val="1"/>
                <c:pt idx="0">
                  <c:v>AT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'EUROSTAT data'!$D$101:$O$101</c:f>
              <c:numCache>
                <c:formatCode>General</c:formatCode>
                <c:ptCount val="12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</c:numCache>
            </c:numRef>
          </c:cat>
          <c:val>
            <c:numRef>
              <c:f>'EUROSTAT data'!$D$102:$O$102</c:f>
              <c:numCache>
                <c:formatCode>General</c:formatCode>
                <c:ptCount val="12"/>
                <c:pt idx="0">
                  <c:v>5935.8</c:v>
                </c:pt>
                <c:pt idx="1">
                  <c:v>4556.6000000000004</c:v>
                </c:pt>
                <c:pt idx="2">
                  <c:v>5491.8</c:v>
                </c:pt>
                <c:pt idx="3">
                  <c:v>5372.8</c:v>
                </c:pt>
                <c:pt idx="4">
                  <c:v>6165.4</c:v>
                </c:pt>
                <c:pt idx="5">
                  <c:v>7174.8</c:v>
                </c:pt>
                <c:pt idx="6">
                  <c:v>8642.9</c:v>
                </c:pt>
                <c:pt idx="7">
                  <c:v>8547.2000000000007</c:v>
                </c:pt>
                <c:pt idx="8">
                  <c:v>9020.7999999999993</c:v>
                </c:pt>
                <c:pt idx="9">
                  <c:v>7530.5</c:v>
                </c:pt>
                <c:pt idx="10">
                  <c:v>8008</c:v>
                </c:pt>
                <c:pt idx="11">
                  <c:v>10329.9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DC-4040-82D1-EDF157508FE9}"/>
            </c:ext>
          </c:extLst>
        </c:ser>
        <c:ser>
          <c:idx val="1"/>
          <c:order val="1"/>
          <c:tx>
            <c:strRef>
              <c:f>'EUROSTAT data'!$C$103</c:f>
              <c:strCache>
                <c:ptCount val="1"/>
                <c:pt idx="0">
                  <c:v>BE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'EUROSTAT data'!$D$101:$O$101</c:f>
              <c:numCache>
                <c:formatCode>General</c:formatCode>
                <c:ptCount val="12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</c:numCache>
            </c:numRef>
          </c:cat>
          <c:val>
            <c:numRef>
              <c:f>'EUROSTAT data'!$D$103:$O$103</c:f>
              <c:numCache>
                <c:formatCode>General</c:formatCode>
                <c:ptCount val="12"/>
                <c:pt idx="0">
                  <c:v>-21443.7</c:v>
                </c:pt>
                <c:pt idx="1">
                  <c:v>-10693.6</c:v>
                </c:pt>
                <c:pt idx="2">
                  <c:v>-8179.7</c:v>
                </c:pt>
                <c:pt idx="3">
                  <c:v>-12759.7</c:v>
                </c:pt>
                <c:pt idx="4">
                  <c:v>-6805.6</c:v>
                </c:pt>
                <c:pt idx="5">
                  <c:v>-8801.7000000000007</c:v>
                </c:pt>
                <c:pt idx="6">
                  <c:v>-14937.9</c:v>
                </c:pt>
                <c:pt idx="7">
                  <c:v>-24728.1</c:v>
                </c:pt>
                <c:pt idx="8">
                  <c:v>-23590.2</c:v>
                </c:pt>
                <c:pt idx="9">
                  <c:v>-23120.9</c:v>
                </c:pt>
                <c:pt idx="10">
                  <c:v>-29127.9</c:v>
                </c:pt>
                <c:pt idx="11">
                  <c:v>-26854.3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DC-4040-82D1-EDF157508FE9}"/>
            </c:ext>
          </c:extLst>
        </c:ser>
        <c:ser>
          <c:idx val="2"/>
          <c:order val="2"/>
          <c:tx>
            <c:strRef>
              <c:f>'EUROSTAT data'!$C$104</c:f>
              <c:strCache>
                <c:ptCount val="1"/>
                <c:pt idx="0">
                  <c:v>BG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'EUROSTAT data'!$D$101:$O$101</c:f>
              <c:numCache>
                <c:formatCode>General</c:formatCode>
                <c:ptCount val="12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</c:numCache>
            </c:numRef>
          </c:cat>
          <c:val>
            <c:numRef>
              <c:f>'EUROSTAT data'!$D$104:$O$104</c:f>
              <c:numCache>
                <c:formatCode>General</c:formatCode>
                <c:ptCount val="12"/>
                <c:pt idx="0">
                  <c:v>-4842.7</c:v>
                </c:pt>
                <c:pt idx="1">
                  <c:v>-2686.2</c:v>
                </c:pt>
                <c:pt idx="2">
                  <c:v>-1942.8</c:v>
                </c:pt>
                <c:pt idx="3">
                  <c:v>-1904.3</c:v>
                </c:pt>
                <c:pt idx="4">
                  <c:v>-1966</c:v>
                </c:pt>
                <c:pt idx="5">
                  <c:v>-1484.1</c:v>
                </c:pt>
                <c:pt idx="6">
                  <c:v>-1727.2</c:v>
                </c:pt>
                <c:pt idx="7">
                  <c:v>-1368.8</c:v>
                </c:pt>
                <c:pt idx="8">
                  <c:v>-689.1</c:v>
                </c:pt>
                <c:pt idx="9">
                  <c:v>-765.9</c:v>
                </c:pt>
                <c:pt idx="10">
                  <c:v>-2459</c:v>
                </c:pt>
                <c:pt idx="11">
                  <c:v>-2250.1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DC-4040-82D1-EDF157508FE9}"/>
            </c:ext>
          </c:extLst>
        </c:ser>
        <c:ser>
          <c:idx val="3"/>
          <c:order val="3"/>
          <c:tx>
            <c:strRef>
              <c:f>'EUROSTAT data'!$C$105</c:f>
              <c:strCache>
                <c:ptCount val="1"/>
                <c:pt idx="0">
                  <c:v>CY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'EUROSTAT data'!$D$101:$O$101</c:f>
              <c:numCache>
                <c:formatCode>General</c:formatCode>
                <c:ptCount val="12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</c:numCache>
            </c:numRef>
          </c:cat>
          <c:val>
            <c:numRef>
              <c:f>'EUROSTAT data'!$D$105:$O$105</c:f>
              <c:numCache>
                <c:formatCode>General</c:formatCode>
                <c:ptCount val="12"/>
                <c:pt idx="0">
                  <c:v>-1973.2</c:v>
                </c:pt>
                <c:pt idx="1">
                  <c:v>-1245.7</c:v>
                </c:pt>
                <c:pt idx="2">
                  <c:v>-1553.3</c:v>
                </c:pt>
                <c:pt idx="3">
                  <c:v>-1500.7</c:v>
                </c:pt>
                <c:pt idx="4">
                  <c:v>-1216.8</c:v>
                </c:pt>
                <c:pt idx="5">
                  <c:v>-764.2</c:v>
                </c:pt>
                <c:pt idx="6">
                  <c:v>-1001.1</c:v>
                </c:pt>
                <c:pt idx="7">
                  <c:v>-659.7</c:v>
                </c:pt>
                <c:pt idx="8">
                  <c:v>-1015.1</c:v>
                </c:pt>
                <c:pt idx="9">
                  <c:v>-1407.6</c:v>
                </c:pt>
                <c:pt idx="10">
                  <c:v>-888.2</c:v>
                </c:pt>
                <c:pt idx="11">
                  <c:v>-1101.7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ADC-4040-82D1-EDF157508FE9}"/>
            </c:ext>
          </c:extLst>
        </c:ser>
        <c:ser>
          <c:idx val="4"/>
          <c:order val="4"/>
          <c:tx>
            <c:strRef>
              <c:f>'EUROSTAT data'!$C$106</c:f>
              <c:strCache>
                <c:ptCount val="1"/>
                <c:pt idx="0">
                  <c:v>CZ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'EUROSTAT data'!$D$101:$O$101</c:f>
              <c:numCache>
                <c:formatCode>General</c:formatCode>
                <c:ptCount val="12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</c:numCache>
            </c:numRef>
          </c:cat>
          <c:val>
            <c:numRef>
              <c:f>'EUROSTAT data'!$D$106:$O$106</c:f>
              <c:numCache>
                <c:formatCode>General</c:formatCode>
                <c:ptCount val="12"/>
                <c:pt idx="0">
                  <c:v>-7642.8</c:v>
                </c:pt>
                <c:pt idx="1">
                  <c:v>-4434.8</c:v>
                </c:pt>
                <c:pt idx="2">
                  <c:v>-8201.5</c:v>
                </c:pt>
                <c:pt idx="3">
                  <c:v>-8235.1</c:v>
                </c:pt>
                <c:pt idx="4">
                  <c:v>-4222.1000000000004</c:v>
                </c:pt>
                <c:pt idx="5">
                  <c:v>-2097.4</c:v>
                </c:pt>
                <c:pt idx="6">
                  <c:v>-2841.3</c:v>
                </c:pt>
                <c:pt idx="7">
                  <c:v>-5168</c:v>
                </c:pt>
                <c:pt idx="8">
                  <c:v>-3388.3</c:v>
                </c:pt>
                <c:pt idx="9">
                  <c:v>-5746.5</c:v>
                </c:pt>
                <c:pt idx="10">
                  <c:v>-9956.7999999999993</c:v>
                </c:pt>
                <c:pt idx="11">
                  <c:v>-9601.7999999999993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ADC-4040-82D1-EDF157508FE9}"/>
            </c:ext>
          </c:extLst>
        </c:ser>
        <c:ser>
          <c:idx val="5"/>
          <c:order val="5"/>
          <c:tx>
            <c:strRef>
              <c:f>'EUROSTAT data'!$C$107</c:f>
              <c:strCache>
                <c:ptCount val="1"/>
                <c:pt idx="0">
                  <c:v>DE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'EUROSTAT data'!$D$101:$O$101</c:f>
              <c:numCache>
                <c:formatCode>General</c:formatCode>
                <c:ptCount val="12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</c:numCache>
            </c:numRef>
          </c:cat>
          <c:val>
            <c:numRef>
              <c:f>'EUROSTAT data'!$D$107:$O$107</c:f>
              <c:numCache>
                <c:formatCode>General</c:formatCode>
                <c:ptCount val="12"/>
                <c:pt idx="0">
                  <c:v>65462.9</c:v>
                </c:pt>
                <c:pt idx="1">
                  <c:v>65411.1</c:v>
                </c:pt>
                <c:pt idx="2">
                  <c:v>84616</c:v>
                </c:pt>
                <c:pt idx="3">
                  <c:v>99936.8</c:v>
                </c:pt>
                <c:pt idx="4">
                  <c:v>143318.79999999999</c:v>
                </c:pt>
                <c:pt idx="5">
                  <c:v>155105.70000000001</c:v>
                </c:pt>
                <c:pt idx="6">
                  <c:v>162679.79999999999</c:v>
                </c:pt>
                <c:pt idx="7">
                  <c:v>177009.2</c:v>
                </c:pt>
                <c:pt idx="8">
                  <c:v>178303.8</c:v>
                </c:pt>
                <c:pt idx="9">
                  <c:v>184558.2</c:v>
                </c:pt>
                <c:pt idx="10">
                  <c:v>177099.8</c:v>
                </c:pt>
                <c:pt idx="11">
                  <c:v>185899.8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ADC-4040-82D1-EDF157508FE9}"/>
            </c:ext>
          </c:extLst>
        </c:ser>
        <c:ser>
          <c:idx val="6"/>
          <c:order val="6"/>
          <c:tx>
            <c:strRef>
              <c:f>'EUROSTAT data'!$C$108</c:f>
              <c:strCache>
                <c:ptCount val="1"/>
                <c:pt idx="0">
                  <c:v>DK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'EUROSTAT data'!$D$101:$O$101</c:f>
              <c:numCache>
                <c:formatCode>General</c:formatCode>
                <c:ptCount val="12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</c:numCache>
            </c:numRef>
          </c:cat>
          <c:val>
            <c:numRef>
              <c:f>'EUROSTAT data'!$D$108:$O$108</c:f>
              <c:numCache>
                <c:formatCode>General</c:formatCode>
                <c:ptCount val="12"/>
                <c:pt idx="0">
                  <c:v>2820.6</c:v>
                </c:pt>
                <c:pt idx="1">
                  <c:v>3859.2</c:v>
                </c:pt>
                <c:pt idx="2">
                  <c:v>6091.1</c:v>
                </c:pt>
                <c:pt idx="3">
                  <c:v>7531.7</c:v>
                </c:pt>
                <c:pt idx="4">
                  <c:v>8966.2000000000007</c:v>
                </c:pt>
                <c:pt idx="5">
                  <c:v>8539.9</c:v>
                </c:pt>
                <c:pt idx="6">
                  <c:v>7583.8</c:v>
                </c:pt>
                <c:pt idx="7">
                  <c:v>9716.2999999999993</c:v>
                </c:pt>
                <c:pt idx="8">
                  <c:v>10841.9</c:v>
                </c:pt>
                <c:pt idx="9">
                  <c:v>9803.5</c:v>
                </c:pt>
                <c:pt idx="10">
                  <c:v>10012</c:v>
                </c:pt>
                <c:pt idx="11">
                  <c:v>14843.4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ADC-4040-82D1-EDF157508FE9}"/>
            </c:ext>
          </c:extLst>
        </c:ser>
        <c:ser>
          <c:idx val="7"/>
          <c:order val="7"/>
          <c:tx>
            <c:strRef>
              <c:f>'EUROSTAT data'!$C$109</c:f>
              <c:strCache>
                <c:ptCount val="1"/>
                <c:pt idx="0">
                  <c:v>EE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'EUROSTAT data'!$D$101:$O$101</c:f>
              <c:numCache>
                <c:formatCode>General</c:formatCode>
                <c:ptCount val="12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</c:numCache>
            </c:numRef>
          </c:cat>
          <c:val>
            <c:numRef>
              <c:f>'EUROSTAT data'!$D$109:$O$109</c:f>
              <c:numCache>
                <c:formatCode>General</c:formatCode>
                <c:ptCount val="12"/>
                <c:pt idx="0">
                  <c:v>332.5</c:v>
                </c:pt>
                <c:pt idx="1">
                  <c:v>549.79999999999995</c:v>
                </c:pt>
                <c:pt idx="2">
                  <c:v>872.6</c:v>
                </c:pt>
                <c:pt idx="3">
                  <c:v>1087.7</c:v>
                </c:pt>
                <c:pt idx="4">
                  <c:v>1131.0999999999999</c:v>
                </c:pt>
                <c:pt idx="5">
                  <c:v>1075.5</c:v>
                </c:pt>
                <c:pt idx="6">
                  <c:v>835.3</c:v>
                </c:pt>
                <c:pt idx="7">
                  <c:v>469.2</c:v>
                </c:pt>
                <c:pt idx="8">
                  <c:v>633.4</c:v>
                </c:pt>
                <c:pt idx="9">
                  <c:v>829.9</c:v>
                </c:pt>
                <c:pt idx="10">
                  <c:v>817.3</c:v>
                </c:pt>
                <c:pt idx="11">
                  <c:v>706.8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ADC-4040-82D1-EDF157508FE9}"/>
            </c:ext>
          </c:extLst>
        </c:ser>
        <c:ser>
          <c:idx val="8"/>
          <c:order val="8"/>
          <c:tx>
            <c:strRef>
              <c:f>'EUROSTAT data'!$C$110</c:f>
              <c:strCache>
                <c:ptCount val="1"/>
                <c:pt idx="0">
                  <c:v>EL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'EUROSTAT data'!$D$101:$O$101</c:f>
              <c:numCache>
                <c:formatCode>General</c:formatCode>
                <c:ptCount val="12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</c:numCache>
            </c:numRef>
          </c:cat>
          <c:val>
            <c:numRef>
              <c:f>'EUROSTAT data'!$D$110:$O$110</c:f>
              <c:numCache>
                <c:formatCode>General</c:formatCode>
                <c:ptCount val="12"/>
                <c:pt idx="0">
                  <c:v>-20501.2</c:v>
                </c:pt>
                <c:pt idx="1">
                  <c:v>-15005.6</c:v>
                </c:pt>
                <c:pt idx="2">
                  <c:v>-12675.6</c:v>
                </c:pt>
                <c:pt idx="3">
                  <c:v>-11083</c:v>
                </c:pt>
                <c:pt idx="4">
                  <c:v>-9899.2999999999993</c:v>
                </c:pt>
                <c:pt idx="5">
                  <c:v>-9250.9</c:v>
                </c:pt>
                <c:pt idx="6">
                  <c:v>-9404.2999999999993</c:v>
                </c:pt>
                <c:pt idx="7">
                  <c:v>-7393.2</c:v>
                </c:pt>
                <c:pt idx="8">
                  <c:v>-7048.7</c:v>
                </c:pt>
                <c:pt idx="9">
                  <c:v>-7809.4</c:v>
                </c:pt>
                <c:pt idx="10">
                  <c:v>-9879.2000000000007</c:v>
                </c:pt>
                <c:pt idx="11">
                  <c:v>-11184.2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ADC-4040-82D1-EDF157508FE9}"/>
            </c:ext>
          </c:extLst>
        </c:ser>
        <c:ser>
          <c:idx val="9"/>
          <c:order val="9"/>
          <c:tx>
            <c:strRef>
              <c:f>'EUROSTAT data'!$C$111</c:f>
              <c:strCache>
                <c:ptCount val="1"/>
                <c:pt idx="0">
                  <c:v>ES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'EUROSTAT data'!$D$101:$O$101</c:f>
              <c:numCache>
                <c:formatCode>General</c:formatCode>
                <c:ptCount val="12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</c:numCache>
            </c:numRef>
          </c:cat>
          <c:val>
            <c:numRef>
              <c:f>'EUROSTAT data'!$D$111:$O$111</c:f>
              <c:numCache>
                <c:formatCode>General</c:formatCode>
                <c:ptCount val="12"/>
                <c:pt idx="0">
                  <c:v>-58506.1</c:v>
                </c:pt>
                <c:pt idx="1">
                  <c:v>-30122.6</c:v>
                </c:pt>
                <c:pt idx="2">
                  <c:v>-41136.1</c:v>
                </c:pt>
                <c:pt idx="3">
                  <c:v>-43234.9</c:v>
                </c:pt>
                <c:pt idx="4">
                  <c:v>-36705.5</c:v>
                </c:pt>
                <c:pt idx="5">
                  <c:v>-25962</c:v>
                </c:pt>
                <c:pt idx="6">
                  <c:v>-26841.4</c:v>
                </c:pt>
                <c:pt idx="7">
                  <c:v>-21429.599999999999</c:v>
                </c:pt>
                <c:pt idx="8">
                  <c:v>-20178.900000000001</c:v>
                </c:pt>
                <c:pt idx="9">
                  <c:v>-30098.400000000001</c:v>
                </c:pt>
                <c:pt idx="10">
                  <c:v>-37865</c:v>
                </c:pt>
                <c:pt idx="11">
                  <c:v>-38478.300000000003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ADC-4040-82D1-EDF157508FE9}"/>
            </c:ext>
          </c:extLst>
        </c:ser>
        <c:ser>
          <c:idx val="10"/>
          <c:order val="10"/>
          <c:tx>
            <c:strRef>
              <c:f>'EUROSTAT data'!$C$112</c:f>
              <c:strCache>
                <c:ptCount val="1"/>
                <c:pt idx="0">
                  <c:v>FI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'EUROSTAT data'!$D$101:$O$101</c:f>
              <c:numCache>
                <c:formatCode>General</c:formatCode>
                <c:ptCount val="12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</c:numCache>
            </c:numRef>
          </c:cat>
          <c:val>
            <c:numRef>
              <c:f>'EUROSTAT data'!$D$112:$O$112</c:f>
              <c:numCache>
                <c:formatCode>General</c:formatCode>
                <c:ptCount val="12"/>
                <c:pt idx="0">
                  <c:v>5174.3999999999996</c:v>
                </c:pt>
                <c:pt idx="1">
                  <c:v>4712</c:v>
                </c:pt>
                <c:pt idx="2">
                  <c:v>5320.6</c:v>
                </c:pt>
                <c:pt idx="3">
                  <c:v>1830.2</c:v>
                </c:pt>
                <c:pt idx="4">
                  <c:v>4214.6000000000004</c:v>
                </c:pt>
                <c:pt idx="5">
                  <c:v>5366.3</c:v>
                </c:pt>
                <c:pt idx="6">
                  <c:v>5479.3</c:v>
                </c:pt>
                <c:pt idx="7">
                  <c:v>7429.4</c:v>
                </c:pt>
                <c:pt idx="8">
                  <c:v>6821.1</c:v>
                </c:pt>
                <c:pt idx="9">
                  <c:v>6711.4</c:v>
                </c:pt>
                <c:pt idx="10">
                  <c:v>6491</c:v>
                </c:pt>
                <c:pt idx="11">
                  <c:v>8148.7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ADC-4040-82D1-EDF157508FE9}"/>
            </c:ext>
          </c:extLst>
        </c:ser>
        <c:ser>
          <c:idx val="11"/>
          <c:order val="11"/>
          <c:tx>
            <c:strRef>
              <c:f>'EUROSTAT data'!$C$113</c:f>
              <c:strCache>
                <c:ptCount val="1"/>
                <c:pt idx="0">
                  <c:v>FR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'EUROSTAT data'!$D$101:$O$101</c:f>
              <c:numCache>
                <c:formatCode>General</c:formatCode>
                <c:ptCount val="12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</c:numCache>
            </c:numRef>
          </c:cat>
          <c:val>
            <c:numRef>
              <c:f>'EUROSTAT data'!$D$113:$O$113</c:f>
              <c:numCache>
                <c:formatCode>General</c:formatCode>
                <c:ptCount val="12"/>
                <c:pt idx="0">
                  <c:v>-3994.8</c:v>
                </c:pt>
                <c:pt idx="1">
                  <c:v>7067.4</c:v>
                </c:pt>
                <c:pt idx="2">
                  <c:v>8801.4</c:v>
                </c:pt>
                <c:pt idx="3">
                  <c:v>-1599.9</c:v>
                </c:pt>
                <c:pt idx="4">
                  <c:v>8821.7999999999993</c:v>
                </c:pt>
                <c:pt idx="5">
                  <c:v>12238.2</c:v>
                </c:pt>
                <c:pt idx="6">
                  <c:v>13040.9</c:v>
                </c:pt>
                <c:pt idx="7">
                  <c:v>28831.9</c:v>
                </c:pt>
                <c:pt idx="8">
                  <c:v>29474.2</c:v>
                </c:pt>
                <c:pt idx="9">
                  <c:v>28559.200000000001</c:v>
                </c:pt>
                <c:pt idx="10">
                  <c:v>26013.1</c:v>
                </c:pt>
                <c:pt idx="11">
                  <c:v>29035.7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ADC-4040-82D1-EDF157508FE9}"/>
            </c:ext>
          </c:extLst>
        </c:ser>
        <c:ser>
          <c:idx val="12"/>
          <c:order val="12"/>
          <c:tx>
            <c:strRef>
              <c:f>'EUROSTAT data'!$C$114</c:f>
              <c:strCache>
                <c:ptCount val="1"/>
                <c:pt idx="0">
                  <c:v>HR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'EUROSTAT data'!$D$101:$O$101</c:f>
              <c:numCache>
                <c:formatCode>General</c:formatCode>
                <c:ptCount val="12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</c:numCache>
            </c:numRef>
          </c:cat>
          <c:val>
            <c:numRef>
              <c:f>'EUROSTAT data'!$D$114:$O$114</c:f>
              <c:numCache>
                <c:formatCode>General</c:formatCode>
                <c:ptCount val="12"/>
                <c:pt idx="0">
                  <c:v>-3724.9</c:v>
                </c:pt>
                <c:pt idx="1">
                  <c:v>-2706.8</c:v>
                </c:pt>
                <c:pt idx="2">
                  <c:v>-2561.4</c:v>
                </c:pt>
                <c:pt idx="3">
                  <c:v>-2369.5</c:v>
                </c:pt>
                <c:pt idx="4">
                  <c:v>-2053.9</c:v>
                </c:pt>
                <c:pt idx="5">
                  <c:v>-1859.3</c:v>
                </c:pt>
                <c:pt idx="6">
                  <c:v>-269.8</c:v>
                </c:pt>
                <c:pt idx="7">
                  <c:v>-159.69999999999999</c:v>
                </c:pt>
                <c:pt idx="8">
                  <c:v>-259.39999999999998</c:v>
                </c:pt>
                <c:pt idx="9">
                  <c:v>218.9</c:v>
                </c:pt>
                <c:pt idx="10">
                  <c:v>-580.29999999999995</c:v>
                </c:pt>
                <c:pt idx="11">
                  <c:v>-116.5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5ADC-4040-82D1-EDF157508FE9}"/>
            </c:ext>
          </c:extLst>
        </c:ser>
        <c:ser>
          <c:idx val="13"/>
          <c:order val="13"/>
          <c:tx>
            <c:strRef>
              <c:f>'EUROSTAT data'!$C$115</c:f>
              <c:strCache>
                <c:ptCount val="1"/>
                <c:pt idx="0">
                  <c:v>HU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'EUROSTAT data'!$D$101:$O$101</c:f>
              <c:numCache>
                <c:formatCode>General</c:formatCode>
                <c:ptCount val="12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</c:numCache>
            </c:numRef>
          </c:cat>
          <c:val>
            <c:numRef>
              <c:f>'EUROSTAT data'!$D$115:$O$115</c:f>
              <c:numCache>
                <c:formatCode>General</c:formatCode>
                <c:ptCount val="12"/>
                <c:pt idx="0">
                  <c:v>-8358</c:v>
                </c:pt>
                <c:pt idx="1">
                  <c:v>-5524.1</c:v>
                </c:pt>
                <c:pt idx="2">
                  <c:v>-5707.6</c:v>
                </c:pt>
                <c:pt idx="3">
                  <c:v>-4031.8</c:v>
                </c:pt>
                <c:pt idx="4">
                  <c:v>-3493.1</c:v>
                </c:pt>
                <c:pt idx="5">
                  <c:v>-3377.7</c:v>
                </c:pt>
                <c:pt idx="6">
                  <c:v>-2947.7</c:v>
                </c:pt>
                <c:pt idx="7">
                  <c:v>-2820.6</c:v>
                </c:pt>
                <c:pt idx="8">
                  <c:v>-1810.2</c:v>
                </c:pt>
                <c:pt idx="9">
                  <c:v>-3850.6</c:v>
                </c:pt>
                <c:pt idx="10">
                  <c:v>-6619.5</c:v>
                </c:pt>
                <c:pt idx="11">
                  <c:v>-8197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5ADC-4040-82D1-EDF157508FE9}"/>
            </c:ext>
          </c:extLst>
        </c:ser>
        <c:ser>
          <c:idx val="14"/>
          <c:order val="14"/>
          <c:tx>
            <c:strRef>
              <c:f>'EUROSTAT data'!$C$116</c:f>
              <c:strCache>
                <c:ptCount val="1"/>
                <c:pt idx="0">
                  <c:v>IE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'EUROSTAT data'!$D$101:$O$101</c:f>
              <c:numCache>
                <c:formatCode>General</c:formatCode>
                <c:ptCount val="12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</c:numCache>
            </c:numRef>
          </c:cat>
          <c:val>
            <c:numRef>
              <c:f>'EUROSTAT data'!$D$116:$O$116</c:f>
              <c:numCache>
                <c:formatCode>General</c:formatCode>
                <c:ptCount val="12"/>
                <c:pt idx="0">
                  <c:v>14562.8</c:v>
                </c:pt>
                <c:pt idx="1">
                  <c:v>16726.3</c:v>
                </c:pt>
                <c:pt idx="2">
                  <c:v>21236</c:v>
                </c:pt>
                <c:pt idx="3">
                  <c:v>20729.7</c:v>
                </c:pt>
                <c:pt idx="4">
                  <c:v>18228.599999999999</c:v>
                </c:pt>
                <c:pt idx="5">
                  <c:v>19579.400000000001</c:v>
                </c:pt>
                <c:pt idx="6">
                  <c:v>20664</c:v>
                </c:pt>
                <c:pt idx="7">
                  <c:v>28739.599999999999</c:v>
                </c:pt>
                <c:pt idx="8">
                  <c:v>33635.300000000003</c:v>
                </c:pt>
                <c:pt idx="9">
                  <c:v>31166.2</c:v>
                </c:pt>
                <c:pt idx="10">
                  <c:v>36581.9</c:v>
                </c:pt>
                <c:pt idx="11">
                  <c:v>49011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5ADC-4040-82D1-EDF157508FE9}"/>
            </c:ext>
          </c:extLst>
        </c:ser>
        <c:ser>
          <c:idx val="15"/>
          <c:order val="15"/>
          <c:tx>
            <c:strRef>
              <c:f>'EUROSTAT data'!$C$117</c:f>
              <c:strCache>
                <c:ptCount val="1"/>
                <c:pt idx="0">
                  <c:v>IT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'EUROSTAT data'!$D$101:$O$101</c:f>
              <c:numCache>
                <c:formatCode>General</c:formatCode>
                <c:ptCount val="12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</c:numCache>
            </c:numRef>
          </c:cat>
          <c:val>
            <c:numRef>
              <c:f>'EUROSTAT data'!$D$117:$O$117</c:f>
              <c:numCache>
                <c:formatCode>General</c:formatCode>
                <c:ptCount val="12"/>
                <c:pt idx="0">
                  <c:v>-23206.2</c:v>
                </c:pt>
                <c:pt idx="1">
                  <c:v>-3963.9</c:v>
                </c:pt>
                <c:pt idx="2">
                  <c:v>-22634.799999999999</c:v>
                </c:pt>
                <c:pt idx="3">
                  <c:v>-21213.7</c:v>
                </c:pt>
                <c:pt idx="4">
                  <c:v>827.5</c:v>
                </c:pt>
                <c:pt idx="5">
                  <c:v>19569.5</c:v>
                </c:pt>
                <c:pt idx="6">
                  <c:v>26997.9</c:v>
                </c:pt>
                <c:pt idx="7">
                  <c:v>33222</c:v>
                </c:pt>
                <c:pt idx="8">
                  <c:v>39567.199999999997</c:v>
                </c:pt>
                <c:pt idx="9">
                  <c:v>38919.199999999997</c:v>
                </c:pt>
                <c:pt idx="10">
                  <c:v>26917.5</c:v>
                </c:pt>
                <c:pt idx="11">
                  <c:v>37604.1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5ADC-4040-82D1-EDF157508FE9}"/>
            </c:ext>
          </c:extLst>
        </c:ser>
        <c:ser>
          <c:idx val="16"/>
          <c:order val="16"/>
          <c:tx>
            <c:strRef>
              <c:f>'EUROSTAT data'!$C$118</c:f>
              <c:strCache>
                <c:ptCount val="1"/>
                <c:pt idx="0">
                  <c:v>LT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'EUROSTAT data'!$D$101:$O$101</c:f>
              <c:numCache>
                <c:formatCode>General</c:formatCode>
                <c:ptCount val="12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</c:numCache>
            </c:numRef>
          </c:cat>
          <c:val>
            <c:numRef>
              <c:f>'EUROSTAT data'!$D$118:$O$118</c:f>
              <c:numCache>
                <c:formatCode>General</c:formatCode>
                <c:ptCount val="12"/>
                <c:pt idx="0">
                  <c:v>-2595.8000000000002</c:v>
                </c:pt>
                <c:pt idx="1">
                  <c:v>-1160.8</c:v>
                </c:pt>
                <c:pt idx="2">
                  <c:v>-1562.6</c:v>
                </c:pt>
                <c:pt idx="3">
                  <c:v>-2091.1999999999998</c:v>
                </c:pt>
                <c:pt idx="4">
                  <c:v>-1415.7</c:v>
                </c:pt>
                <c:pt idx="5">
                  <c:v>533.29999999999995</c:v>
                </c:pt>
                <c:pt idx="6">
                  <c:v>2095.6999999999998</c:v>
                </c:pt>
                <c:pt idx="7">
                  <c:v>654.5</c:v>
                </c:pt>
                <c:pt idx="8">
                  <c:v>1726</c:v>
                </c:pt>
                <c:pt idx="9">
                  <c:v>2628.9</c:v>
                </c:pt>
                <c:pt idx="10">
                  <c:v>2013.5</c:v>
                </c:pt>
                <c:pt idx="11">
                  <c:v>2251.5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5ADC-4040-82D1-EDF157508FE9}"/>
            </c:ext>
          </c:extLst>
        </c:ser>
        <c:ser>
          <c:idx val="17"/>
          <c:order val="17"/>
          <c:tx>
            <c:strRef>
              <c:f>'EUROSTAT data'!$C$119</c:f>
              <c:strCache>
                <c:ptCount val="1"/>
                <c:pt idx="0">
                  <c:v>LU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'EUROSTAT data'!$D$101:$O$101</c:f>
              <c:numCache>
                <c:formatCode>General</c:formatCode>
                <c:ptCount val="12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</c:numCache>
            </c:numRef>
          </c:cat>
          <c:val>
            <c:numRef>
              <c:f>'EUROSTAT data'!$D$119:$O$119</c:f>
              <c:numCache>
                <c:formatCode>General</c:formatCode>
                <c:ptCount val="12"/>
                <c:pt idx="0">
                  <c:v>-3522.2</c:v>
                </c:pt>
                <c:pt idx="1">
                  <c:v>-3251.1</c:v>
                </c:pt>
                <c:pt idx="2">
                  <c:v>-1296.7</c:v>
                </c:pt>
                <c:pt idx="3">
                  <c:v>-856.2</c:v>
                </c:pt>
                <c:pt idx="4">
                  <c:v>-1805.5</c:v>
                </c:pt>
                <c:pt idx="5">
                  <c:v>-1585.9</c:v>
                </c:pt>
                <c:pt idx="6">
                  <c:v>-1489.8</c:v>
                </c:pt>
                <c:pt idx="7">
                  <c:v>-3362.5</c:v>
                </c:pt>
                <c:pt idx="8">
                  <c:v>-1991</c:v>
                </c:pt>
                <c:pt idx="9">
                  <c:v>-1214.2</c:v>
                </c:pt>
                <c:pt idx="10">
                  <c:v>-316</c:v>
                </c:pt>
                <c:pt idx="11">
                  <c:v>-924.7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5ADC-4040-82D1-EDF157508FE9}"/>
            </c:ext>
          </c:extLst>
        </c:ser>
        <c:ser>
          <c:idx val="18"/>
          <c:order val="18"/>
          <c:tx>
            <c:strRef>
              <c:f>'EUROSTAT data'!$C$120</c:f>
              <c:strCache>
                <c:ptCount val="1"/>
                <c:pt idx="0">
                  <c:v>LV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'EUROSTAT data'!$D$101:$O$101</c:f>
              <c:numCache>
                <c:formatCode>General</c:formatCode>
                <c:ptCount val="12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</c:numCache>
            </c:numRef>
          </c:cat>
          <c:val>
            <c:numRef>
              <c:f>'EUROSTAT data'!$D$120:$O$120</c:f>
              <c:numCache>
                <c:formatCode>General</c:formatCode>
                <c:ptCount val="12"/>
                <c:pt idx="0">
                  <c:v>-517.4</c:v>
                </c:pt>
                <c:pt idx="1">
                  <c:v>62</c:v>
                </c:pt>
                <c:pt idx="2">
                  <c:v>246.6</c:v>
                </c:pt>
                <c:pt idx="3">
                  <c:v>590.5</c:v>
                </c:pt>
                <c:pt idx="4">
                  <c:v>1075.3</c:v>
                </c:pt>
                <c:pt idx="5">
                  <c:v>967.1</c:v>
                </c:pt>
                <c:pt idx="6">
                  <c:v>803.9</c:v>
                </c:pt>
                <c:pt idx="7">
                  <c:v>624.29999999999995</c:v>
                </c:pt>
                <c:pt idx="8">
                  <c:v>776.1</c:v>
                </c:pt>
                <c:pt idx="9">
                  <c:v>922.1</c:v>
                </c:pt>
                <c:pt idx="10">
                  <c:v>357</c:v>
                </c:pt>
                <c:pt idx="11">
                  <c:v>771.7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5ADC-4040-82D1-EDF157508FE9}"/>
            </c:ext>
          </c:extLst>
        </c:ser>
        <c:ser>
          <c:idx val="19"/>
          <c:order val="19"/>
          <c:tx>
            <c:strRef>
              <c:f>'EUROSTAT data'!$C$121</c:f>
              <c:strCache>
                <c:ptCount val="1"/>
                <c:pt idx="0">
                  <c:v>MT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'EUROSTAT data'!$D$101:$O$101</c:f>
              <c:numCache>
                <c:formatCode>General</c:formatCode>
                <c:ptCount val="12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</c:numCache>
            </c:numRef>
          </c:cat>
          <c:val>
            <c:numRef>
              <c:f>'EUROSTAT data'!$D$121:$O$121</c:f>
              <c:numCache>
                <c:formatCode>General</c:formatCode>
                <c:ptCount val="12"/>
                <c:pt idx="0">
                  <c:v>562.4</c:v>
                </c:pt>
                <c:pt idx="1">
                  <c:v>426.1</c:v>
                </c:pt>
                <c:pt idx="2">
                  <c:v>451.5</c:v>
                </c:pt>
                <c:pt idx="3">
                  <c:v>671.3</c:v>
                </c:pt>
                <c:pt idx="4">
                  <c:v>837.8</c:v>
                </c:pt>
                <c:pt idx="5">
                  <c:v>169.1</c:v>
                </c:pt>
                <c:pt idx="6">
                  <c:v>-812.8</c:v>
                </c:pt>
                <c:pt idx="7">
                  <c:v>-533.4</c:v>
                </c:pt>
                <c:pt idx="8">
                  <c:v>-923.6</c:v>
                </c:pt>
                <c:pt idx="9">
                  <c:v>-909.7</c:v>
                </c:pt>
                <c:pt idx="10">
                  <c:v>-397.3</c:v>
                </c:pt>
                <c:pt idx="11">
                  <c:v>-470.8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5ADC-4040-82D1-EDF157508FE9}"/>
            </c:ext>
          </c:extLst>
        </c:ser>
        <c:ser>
          <c:idx val="20"/>
          <c:order val="20"/>
          <c:tx>
            <c:strRef>
              <c:f>'EUROSTAT data'!$C$122</c:f>
              <c:strCache>
                <c:ptCount val="1"/>
                <c:pt idx="0">
                  <c:v>NL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'EUROSTAT data'!$D$101:$O$101</c:f>
              <c:numCache>
                <c:formatCode>General</c:formatCode>
                <c:ptCount val="12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</c:numCache>
            </c:numRef>
          </c:cat>
          <c:val>
            <c:numRef>
              <c:f>'EUROSTAT data'!$D$122:$O$122</c:f>
              <c:numCache>
                <c:formatCode>General</c:formatCode>
                <c:ptCount val="12"/>
                <c:pt idx="0">
                  <c:v>-114064.4</c:v>
                </c:pt>
                <c:pt idx="1">
                  <c:v>-81588.399999999994</c:v>
                </c:pt>
                <c:pt idx="2">
                  <c:v>-107068</c:v>
                </c:pt>
                <c:pt idx="3">
                  <c:v>-118001.9</c:v>
                </c:pt>
                <c:pt idx="4">
                  <c:v>-125490.3</c:v>
                </c:pt>
                <c:pt idx="5">
                  <c:v>-115308.8</c:v>
                </c:pt>
                <c:pt idx="6">
                  <c:v>-118223.9</c:v>
                </c:pt>
                <c:pt idx="7">
                  <c:v>-125439.7</c:v>
                </c:pt>
                <c:pt idx="8">
                  <c:v>-117060.4</c:v>
                </c:pt>
                <c:pt idx="9">
                  <c:v>-131806.6</c:v>
                </c:pt>
                <c:pt idx="10">
                  <c:v>-138679.1</c:v>
                </c:pt>
                <c:pt idx="11">
                  <c:v>-142220.5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5ADC-4040-82D1-EDF157508FE9}"/>
            </c:ext>
          </c:extLst>
        </c:ser>
        <c:ser>
          <c:idx val="21"/>
          <c:order val="21"/>
          <c:tx>
            <c:strRef>
              <c:f>'EUROSTAT data'!$C$123</c:f>
              <c:strCache>
                <c:ptCount val="1"/>
                <c:pt idx="0">
                  <c:v>PL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'EUROSTAT data'!$D$101:$O$101</c:f>
              <c:numCache>
                <c:formatCode>General</c:formatCode>
                <c:ptCount val="12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</c:numCache>
            </c:numRef>
          </c:cat>
          <c:val>
            <c:numRef>
              <c:f>'EUROSTAT data'!$D$123:$O$123</c:f>
              <c:numCache>
                <c:formatCode>General</c:formatCode>
                <c:ptCount val="12"/>
                <c:pt idx="0">
                  <c:v>-14500.4</c:v>
                </c:pt>
                <c:pt idx="1">
                  <c:v>-9632.9</c:v>
                </c:pt>
                <c:pt idx="2">
                  <c:v>-14265.4</c:v>
                </c:pt>
                <c:pt idx="3">
                  <c:v>-15812.5</c:v>
                </c:pt>
                <c:pt idx="4">
                  <c:v>-15687.8</c:v>
                </c:pt>
                <c:pt idx="5">
                  <c:v>-9908.2999999999993</c:v>
                </c:pt>
                <c:pt idx="6">
                  <c:v>-13675.1</c:v>
                </c:pt>
                <c:pt idx="7">
                  <c:v>-14774.4</c:v>
                </c:pt>
                <c:pt idx="8">
                  <c:v>-12372.7</c:v>
                </c:pt>
                <c:pt idx="9">
                  <c:v>-16970</c:v>
                </c:pt>
                <c:pt idx="10">
                  <c:v>-24960.2</c:v>
                </c:pt>
                <c:pt idx="11">
                  <c:v>-25582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5ADC-4040-82D1-EDF157508FE9}"/>
            </c:ext>
          </c:extLst>
        </c:ser>
        <c:ser>
          <c:idx val="22"/>
          <c:order val="22"/>
          <c:tx>
            <c:strRef>
              <c:f>'EUROSTAT data'!$C$124</c:f>
              <c:strCache>
                <c:ptCount val="1"/>
                <c:pt idx="0">
                  <c:v>PT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'EUROSTAT data'!$D$101:$O$101</c:f>
              <c:numCache>
                <c:formatCode>General</c:formatCode>
                <c:ptCount val="12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</c:numCache>
            </c:numRef>
          </c:cat>
          <c:val>
            <c:numRef>
              <c:f>'EUROSTAT data'!$D$124:$O$124</c:f>
              <c:numCache>
                <c:formatCode>General</c:formatCode>
                <c:ptCount val="12"/>
                <c:pt idx="0">
                  <c:v>-6260.7</c:v>
                </c:pt>
                <c:pt idx="1">
                  <c:v>-3203.2</c:v>
                </c:pt>
                <c:pt idx="2">
                  <c:v>-4692.3</c:v>
                </c:pt>
                <c:pt idx="3">
                  <c:v>-4932.6000000000004</c:v>
                </c:pt>
                <c:pt idx="4">
                  <c:v>-2993</c:v>
                </c:pt>
                <c:pt idx="5">
                  <c:v>-1919.4</c:v>
                </c:pt>
                <c:pt idx="6">
                  <c:v>-880.6</c:v>
                </c:pt>
                <c:pt idx="7">
                  <c:v>-595.79999999999995</c:v>
                </c:pt>
                <c:pt idx="8">
                  <c:v>-1158.7</c:v>
                </c:pt>
                <c:pt idx="9">
                  <c:v>-2267.6</c:v>
                </c:pt>
                <c:pt idx="10">
                  <c:v>-4355.3</c:v>
                </c:pt>
                <c:pt idx="11">
                  <c:v>-5015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5ADC-4040-82D1-EDF157508FE9}"/>
            </c:ext>
          </c:extLst>
        </c:ser>
        <c:ser>
          <c:idx val="23"/>
          <c:order val="23"/>
          <c:tx>
            <c:strRef>
              <c:f>'EUROSTAT data'!$C$125</c:f>
              <c:strCache>
                <c:ptCount val="1"/>
                <c:pt idx="0">
                  <c:v>RO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'EUROSTAT data'!$D$101:$O$101</c:f>
              <c:numCache>
                <c:formatCode>General</c:formatCode>
                <c:ptCount val="12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</c:numCache>
            </c:numRef>
          </c:cat>
          <c:val>
            <c:numRef>
              <c:f>'EUROSTAT data'!$D$125:$O$125</c:f>
              <c:numCache>
                <c:formatCode>General</c:formatCode>
                <c:ptCount val="12"/>
                <c:pt idx="0">
                  <c:v>-7436.6</c:v>
                </c:pt>
                <c:pt idx="1">
                  <c:v>-3018.4</c:v>
                </c:pt>
                <c:pt idx="2">
                  <c:v>-2534.6999999999998</c:v>
                </c:pt>
                <c:pt idx="3">
                  <c:v>-1924.2</c:v>
                </c:pt>
                <c:pt idx="4">
                  <c:v>-1089.4000000000001</c:v>
                </c:pt>
                <c:pt idx="5">
                  <c:v>1650.7</c:v>
                </c:pt>
                <c:pt idx="6">
                  <c:v>754.1</c:v>
                </c:pt>
                <c:pt idx="7">
                  <c:v>-18.5</c:v>
                </c:pt>
                <c:pt idx="8">
                  <c:v>-1100.3</c:v>
                </c:pt>
                <c:pt idx="9">
                  <c:v>-3154.7</c:v>
                </c:pt>
                <c:pt idx="10">
                  <c:v>-5511.6</c:v>
                </c:pt>
                <c:pt idx="11">
                  <c:v>-6009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5ADC-4040-82D1-EDF157508FE9}"/>
            </c:ext>
          </c:extLst>
        </c:ser>
        <c:ser>
          <c:idx val="24"/>
          <c:order val="24"/>
          <c:tx>
            <c:strRef>
              <c:f>'EUROSTAT data'!$C$126</c:f>
              <c:strCache>
                <c:ptCount val="1"/>
                <c:pt idx="0">
                  <c:v>SE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'EUROSTAT data'!$D$101:$O$101</c:f>
              <c:numCache>
                <c:formatCode>General</c:formatCode>
                <c:ptCount val="12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</c:numCache>
            </c:numRef>
          </c:cat>
          <c:val>
            <c:numRef>
              <c:f>'EUROSTAT data'!$D$126:$O$126</c:f>
              <c:numCache>
                <c:formatCode>General</c:formatCode>
                <c:ptCount val="12"/>
                <c:pt idx="0">
                  <c:v>14318.3</c:v>
                </c:pt>
                <c:pt idx="1">
                  <c:v>11413.2</c:v>
                </c:pt>
                <c:pt idx="2">
                  <c:v>14219.5</c:v>
                </c:pt>
                <c:pt idx="3">
                  <c:v>18503.400000000001</c:v>
                </c:pt>
                <c:pt idx="4">
                  <c:v>15910.5</c:v>
                </c:pt>
                <c:pt idx="5">
                  <c:v>15712.8</c:v>
                </c:pt>
                <c:pt idx="6">
                  <c:v>13326.8</c:v>
                </c:pt>
                <c:pt idx="7">
                  <c:v>14981.7</c:v>
                </c:pt>
                <c:pt idx="8">
                  <c:v>14581.5</c:v>
                </c:pt>
                <c:pt idx="9">
                  <c:v>16471.2</c:v>
                </c:pt>
                <c:pt idx="10">
                  <c:v>13619.9</c:v>
                </c:pt>
                <c:pt idx="11">
                  <c:v>18198.400000000001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5ADC-4040-82D1-EDF157508FE9}"/>
            </c:ext>
          </c:extLst>
        </c:ser>
        <c:ser>
          <c:idx val="25"/>
          <c:order val="25"/>
          <c:tx>
            <c:strRef>
              <c:f>'EUROSTAT data'!$C$127</c:f>
              <c:strCache>
                <c:ptCount val="1"/>
                <c:pt idx="0">
                  <c:v>SI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'EUROSTAT data'!$D$101:$O$101</c:f>
              <c:numCache>
                <c:formatCode>General</c:formatCode>
                <c:ptCount val="12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</c:numCache>
            </c:numRef>
          </c:cat>
          <c:val>
            <c:numRef>
              <c:f>'EUROSTAT data'!$D$127:$O$127</c:f>
              <c:numCache>
                <c:formatCode>General</c:formatCode>
                <c:ptCount val="12"/>
                <c:pt idx="0">
                  <c:v>-710.6</c:v>
                </c:pt>
                <c:pt idx="1">
                  <c:v>-400.2</c:v>
                </c:pt>
                <c:pt idx="2">
                  <c:v>-1304.2</c:v>
                </c:pt>
                <c:pt idx="3">
                  <c:v>-1442.1</c:v>
                </c:pt>
                <c:pt idx="4">
                  <c:v>-717.1</c:v>
                </c:pt>
                <c:pt idx="5">
                  <c:v>-1080.2</c:v>
                </c:pt>
                <c:pt idx="6">
                  <c:v>-1199</c:v>
                </c:pt>
                <c:pt idx="7">
                  <c:v>-1151.5</c:v>
                </c:pt>
                <c:pt idx="8">
                  <c:v>-695.7</c:v>
                </c:pt>
                <c:pt idx="9">
                  <c:v>-1518.4</c:v>
                </c:pt>
                <c:pt idx="10">
                  <c:v>-2837.8</c:v>
                </c:pt>
                <c:pt idx="11">
                  <c:v>-3838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5ADC-4040-82D1-EDF157508FE9}"/>
            </c:ext>
          </c:extLst>
        </c:ser>
        <c:ser>
          <c:idx val="26"/>
          <c:order val="26"/>
          <c:tx>
            <c:strRef>
              <c:f>'EUROSTAT data'!$C$128</c:f>
              <c:strCache>
                <c:ptCount val="1"/>
                <c:pt idx="0">
                  <c:v>SK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'EUROSTAT data'!$D$101:$O$101</c:f>
              <c:numCache>
                <c:formatCode>General</c:formatCode>
                <c:ptCount val="12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</c:numCache>
            </c:numRef>
          </c:cat>
          <c:val>
            <c:numRef>
              <c:f>'EUROSTAT data'!$D$128:$O$128</c:f>
              <c:numCache>
                <c:formatCode>General</c:formatCode>
                <c:ptCount val="12"/>
                <c:pt idx="0">
                  <c:v>-6618.9</c:v>
                </c:pt>
                <c:pt idx="1">
                  <c:v>-4460.6000000000004</c:v>
                </c:pt>
                <c:pt idx="2">
                  <c:v>-6297.9</c:v>
                </c:pt>
                <c:pt idx="3">
                  <c:v>-6757</c:v>
                </c:pt>
                <c:pt idx="4">
                  <c:v>-5778.6</c:v>
                </c:pt>
                <c:pt idx="5">
                  <c:v>-4871.7</c:v>
                </c:pt>
                <c:pt idx="6">
                  <c:v>-4279.1000000000004</c:v>
                </c:pt>
                <c:pt idx="7">
                  <c:v>-4085.2</c:v>
                </c:pt>
                <c:pt idx="8">
                  <c:v>-3232.6</c:v>
                </c:pt>
                <c:pt idx="9">
                  <c:v>-3675.7</c:v>
                </c:pt>
                <c:pt idx="10">
                  <c:v>-4454.8999999999996</c:v>
                </c:pt>
                <c:pt idx="11">
                  <c:v>-3323.4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5ADC-4040-82D1-EDF157508FE9}"/>
            </c:ext>
          </c:extLst>
        </c:ser>
        <c:ser>
          <c:idx val="27"/>
          <c:order val="27"/>
          <c:tx>
            <c:strRef>
              <c:f>'EUROSTAT data'!$C$129</c:f>
              <c:strCache>
                <c:ptCount val="1"/>
                <c:pt idx="0">
                  <c:v>UK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'EUROSTAT data'!$D$101:$O$101</c:f>
              <c:numCache>
                <c:formatCode>General</c:formatCode>
                <c:ptCount val="12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</c:numCache>
            </c:numRef>
          </c:cat>
          <c:val>
            <c:numRef>
              <c:f>'EUROSTAT data'!$D$129:$O$129</c:f>
              <c:numCache>
                <c:formatCode>General</c:formatCode>
                <c:ptCount val="12"/>
                <c:pt idx="0">
                  <c:v>-75030</c:v>
                </c:pt>
                <c:pt idx="1">
                  <c:v>-73799.3</c:v>
                </c:pt>
                <c:pt idx="2">
                  <c:v>-78867</c:v>
                </c:pt>
                <c:pt idx="3">
                  <c:v>-71454.100000000006</c:v>
                </c:pt>
                <c:pt idx="4">
                  <c:v>-100895.8</c:v>
                </c:pt>
                <c:pt idx="5">
                  <c:v>-9932.4</c:v>
                </c:pt>
                <c:pt idx="6">
                  <c:v>-46041.8</c:v>
                </c:pt>
                <c:pt idx="7">
                  <c:v>-31453.5</c:v>
                </c:pt>
                <c:pt idx="8">
                  <c:v>-90191.9</c:v>
                </c:pt>
                <c:pt idx="9">
                  <c:v>-69711.899999999994</c:v>
                </c:pt>
                <c:pt idx="10">
                  <c:v>-51088.4</c:v>
                </c:pt>
                <c:pt idx="11">
                  <c:v>-86576.9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5ADC-4040-82D1-EDF157508F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2683728"/>
        <c:axId val="569258832"/>
      </c:lineChart>
      <c:catAx>
        <c:axId val="492683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569258832"/>
        <c:crosses val="autoZero"/>
        <c:auto val="1"/>
        <c:lblAlgn val="ctr"/>
        <c:lblOffset val="100"/>
        <c:noMultiLvlLbl val="0"/>
      </c:catAx>
      <c:valAx>
        <c:axId val="56925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492683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Trade balance Intra EU (EU28)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'EUROSTAT data'!$C$133</c:f>
              <c:strCache>
                <c:ptCount val="1"/>
                <c:pt idx="0">
                  <c:v>AT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'EUROSTAT data'!$D$132:$O$132</c:f>
              <c:numCache>
                <c:formatCode>General</c:formatCode>
                <c:ptCount val="12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</c:numCache>
            </c:numRef>
          </c:cat>
          <c:val>
            <c:numRef>
              <c:f>'EUROSTAT data'!$D$133:$O$133</c:f>
              <c:numCache>
                <c:formatCode>General</c:formatCode>
                <c:ptCount val="12"/>
                <c:pt idx="0">
                  <c:v>-7978.4</c:v>
                </c:pt>
                <c:pt idx="1">
                  <c:v>-8912</c:v>
                </c:pt>
                <c:pt idx="2">
                  <c:v>-10356.700000000001</c:v>
                </c:pt>
                <c:pt idx="3">
                  <c:v>-15423</c:v>
                </c:pt>
                <c:pt idx="4">
                  <c:v>-15429.3</c:v>
                </c:pt>
                <c:pt idx="5">
                  <c:v>-13290</c:v>
                </c:pt>
                <c:pt idx="6">
                  <c:v>-11471.5</c:v>
                </c:pt>
                <c:pt idx="7">
                  <c:v>-11489.6</c:v>
                </c:pt>
                <c:pt idx="8">
                  <c:v>-14122.9</c:v>
                </c:pt>
                <c:pt idx="9">
                  <c:v>-14350.4</c:v>
                </c:pt>
                <c:pt idx="10">
                  <c:v>-15586.8</c:v>
                </c:pt>
                <c:pt idx="11">
                  <c:v>-15619.3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EF-1D43-AE6C-C9186E4546DA}"/>
            </c:ext>
          </c:extLst>
        </c:ser>
        <c:ser>
          <c:idx val="1"/>
          <c:order val="1"/>
          <c:tx>
            <c:strRef>
              <c:f>'EUROSTAT data'!$C$134</c:f>
              <c:strCache>
                <c:ptCount val="1"/>
                <c:pt idx="0">
                  <c:v>BE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'EUROSTAT data'!$D$132:$O$132</c:f>
              <c:numCache>
                <c:formatCode>General</c:formatCode>
                <c:ptCount val="12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</c:numCache>
            </c:numRef>
          </c:cat>
          <c:val>
            <c:numRef>
              <c:f>'EUROSTAT data'!$D$134:$O$134</c:f>
              <c:numCache>
                <c:formatCode>General</c:formatCode>
                <c:ptCount val="12"/>
                <c:pt idx="0">
                  <c:v>25205.5</c:v>
                </c:pt>
                <c:pt idx="1">
                  <c:v>22312.3</c:v>
                </c:pt>
                <c:pt idx="2">
                  <c:v>20637.5</c:v>
                </c:pt>
                <c:pt idx="3">
                  <c:v>19030.5</c:v>
                </c:pt>
                <c:pt idx="4">
                  <c:v>12106.7</c:v>
                </c:pt>
                <c:pt idx="5">
                  <c:v>21664.5</c:v>
                </c:pt>
                <c:pt idx="6">
                  <c:v>28798.799999999999</c:v>
                </c:pt>
                <c:pt idx="7">
                  <c:v>43930.1</c:v>
                </c:pt>
                <c:pt idx="8">
                  <c:v>40516.199999999997</c:v>
                </c:pt>
                <c:pt idx="9">
                  <c:v>41643.599999999999</c:v>
                </c:pt>
                <c:pt idx="10">
                  <c:v>40768.6</c:v>
                </c:pt>
                <c:pt idx="11">
                  <c:v>43395.1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EF-1D43-AE6C-C9186E4546DA}"/>
            </c:ext>
          </c:extLst>
        </c:ser>
        <c:ser>
          <c:idx val="2"/>
          <c:order val="2"/>
          <c:tx>
            <c:strRef>
              <c:f>'EUROSTAT data'!$C$135</c:f>
              <c:strCache>
                <c:ptCount val="1"/>
                <c:pt idx="0">
                  <c:v>BG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'EUROSTAT data'!$D$132:$O$132</c:f>
              <c:numCache>
                <c:formatCode>General</c:formatCode>
                <c:ptCount val="12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</c:numCache>
            </c:numRef>
          </c:cat>
          <c:val>
            <c:numRef>
              <c:f>'EUROSTAT data'!$D$135:$O$135</c:f>
              <c:numCache>
                <c:formatCode>General</c:formatCode>
                <c:ptCount val="12"/>
                <c:pt idx="0">
                  <c:v>-5047.1000000000004</c:v>
                </c:pt>
                <c:pt idx="1">
                  <c:v>-2490.3000000000002</c:v>
                </c:pt>
                <c:pt idx="2">
                  <c:v>-1740.8</c:v>
                </c:pt>
                <c:pt idx="3">
                  <c:v>-1237.5999999999999</c:v>
                </c:pt>
                <c:pt idx="4">
                  <c:v>-2723</c:v>
                </c:pt>
                <c:pt idx="5">
                  <c:v>-2072.6</c:v>
                </c:pt>
                <c:pt idx="6">
                  <c:v>-2347.5</c:v>
                </c:pt>
                <c:pt idx="7">
                  <c:v>-2100.3000000000002</c:v>
                </c:pt>
                <c:pt idx="8">
                  <c:v>-1447.8</c:v>
                </c:pt>
                <c:pt idx="9">
                  <c:v>-1667.4</c:v>
                </c:pt>
                <c:pt idx="10">
                  <c:v>-1128.5999999999999</c:v>
                </c:pt>
                <c:pt idx="11">
                  <c:v>-1208.5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EF-1D43-AE6C-C9186E4546DA}"/>
            </c:ext>
          </c:extLst>
        </c:ser>
        <c:ser>
          <c:idx val="3"/>
          <c:order val="3"/>
          <c:tx>
            <c:strRef>
              <c:f>'EUROSTAT data'!$C$136</c:f>
              <c:strCache>
                <c:ptCount val="1"/>
                <c:pt idx="0">
                  <c:v>CY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'EUROSTAT data'!$D$132:$O$132</c:f>
              <c:numCache>
                <c:formatCode>General</c:formatCode>
                <c:ptCount val="12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</c:numCache>
            </c:numRef>
          </c:cat>
          <c:val>
            <c:numRef>
              <c:f>'EUROSTAT data'!$D$136:$O$136</c:f>
              <c:numCache>
                <c:formatCode>General</c:formatCode>
                <c:ptCount val="12"/>
                <c:pt idx="0">
                  <c:v>-4153</c:v>
                </c:pt>
                <c:pt idx="1">
                  <c:v>-3470.1</c:v>
                </c:pt>
                <c:pt idx="2">
                  <c:v>-3852.8</c:v>
                </c:pt>
                <c:pt idx="3">
                  <c:v>-3427.1</c:v>
                </c:pt>
                <c:pt idx="4">
                  <c:v>-3107.5</c:v>
                </c:pt>
                <c:pt idx="5">
                  <c:v>-2469.4</c:v>
                </c:pt>
                <c:pt idx="6">
                  <c:v>-2640.4</c:v>
                </c:pt>
                <c:pt idx="7">
                  <c:v>-2717.9</c:v>
                </c:pt>
                <c:pt idx="8">
                  <c:v>-3381.4</c:v>
                </c:pt>
                <c:pt idx="9">
                  <c:v>-3837.1</c:v>
                </c:pt>
                <c:pt idx="10">
                  <c:v>-4026.5</c:v>
                </c:pt>
                <c:pt idx="11">
                  <c:v>-3999.9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8EF-1D43-AE6C-C9186E4546DA}"/>
            </c:ext>
          </c:extLst>
        </c:ser>
        <c:ser>
          <c:idx val="4"/>
          <c:order val="4"/>
          <c:tx>
            <c:strRef>
              <c:f>'EUROSTAT data'!$C$137</c:f>
              <c:strCache>
                <c:ptCount val="1"/>
                <c:pt idx="0">
                  <c:v>CZ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'EUROSTAT data'!$D$132:$O$132</c:f>
              <c:numCache>
                <c:formatCode>General</c:formatCode>
                <c:ptCount val="12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</c:numCache>
            </c:numRef>
          </c:cat>
          <c:val>
            <c:numRef>
              <c:f>'EUROSTAT data'!$D$137:$O$137</c:f>
              <c:numCache>
                <c:formatCode>General</c:formatCode>
                <c:ptCount val="12"/>
                <c:pt idx="0">
                  <c:v>10880</c:v>
                </c:pt>
                <c:pt idx="1">
                  <c:v>10104</c:v>
                </c:pt>
                <c:pt idx="2">
                  <c:v>12976</c:v>
                </c:pt>
                <c:pt idx="3">
                  <c:v>16003.9</c:v>
                </c:pt>
                <c:pt idx="4">
                  <c:v>16386.599999999999</c:v>
                </c:pt>
                <c:pt idx="5">
                  <c:v>15661.5</c:v>
                </c:pt>
                <c:pt idx="6">
                  <c:v>18437.5</c:v>
                </c:pt>
                <c:pt idx="7">
                  <c:v>20050.8</c:v>
                </c:pt>
                <c:pt idx="8">
                  <c:v>21099.200000000001</c:v>
                </c:pt>
                <c:pt idx="9">
                  <c:v>22477.7</c:v>
                </c:pt>
                <c:pt idx="10">
                  <c:v>24759.5</c:v>
                </c:pt>
                <c:pt idx="11">
                  <c:v>27667.599999999999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8EF-1D43-AE6C-C9186E4546DA}"/>
            </c:ext>
          </c:extLst>
        </c:ser>
        <c:ser>
          <c:idx val="5"/>
          <c:order val="5"/>
          <c:tx>
            <c:strRef>
              <c:f>'EUROSTAT data'!$C$138</c:f>
              <c:strCache>
                <c:ptCount val="1"/>
                <c:pt idx="0">
                  <c:v>DE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'EUROSTAT data'!$D$132:$O$132</c:f>
              <c:numCache>
                <c:formatCode>General</c:formatCode>
                <c:ptCount val="12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</c:numCache>
            </c:numRef>
          </c:cat>
          <c:val>
            <c:numRef>
              <c:f>'EUROSTAT data'!$D$138:$O$138</c:f>
              <c:numCache>
                <c:formatCode>General</c:formatCode>
                <c:ptCount val="12"/>
                <c:pt idx="0">
                  <c:v>112062.6</c:v>
                </c:pt>
                <c:pt idx="1">
                  <c:v>73457.2</c:v>
                </c:pt>
                <c:pt idx="2">
                  <c:v>69347.899999999994</c:v>
                </c:pt>
                <c:pt idx="3">
                  <c:v>57473.8</c:v>
                </c:pt>
                <c:pt idx="4">
                  <c:v>48353.599999999999</c:v>
                </c:pt>
                <c:pt idx="5">
                  <c:v>43549.599999999999</c:v>
                </c:pt>
                <c:pt idx="6">
                  <c:v>53779.8</c:v>
                </c:pt>
                <c:pt idx="7">
                  <c:v>71186.600000000006</c:v>
                </c:pt>
                <c:pt idx="8">
                  <c:v>73424</c:v>
                </c:pt>
                <c:pt idx="9">
                  <c:v>67735.8</c:v>
                </c:pt>
                <c:pt idx="10">
                  <c:v>56201.3</c:v>
                </c:pt>
                <c:pt idx="11">
                  <c:v>41704.699999999997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8EF-1D43-AE6C-C9186E4546DA}"/>
            </c:ext>
          </c:extLst>
        </c:ser>
        <c:ser>
          <c:idx val="6"/>
          <c:order val="6"/>
          <c:tx>
            <c:strRef>
              <c:f>'EUROSTAT data'!$C$139</c:f>
              <c:strCache>
                <c:ptCount val="1"/>
                <c:pt idx="0">
                  <c:v>DK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'EUROSTAT data'!$D$132:$O$132</c:f>
              <c:numCache>
                <c:formatCode>General</c:formatCode>
                <c:ptCount val="12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</c:numCache>
            </c:numRef>
          </c:cat>
          <c:val>
            <c:numRef>
              <c:f>'EUROSTAT data'!$D$139:$O$139</c:f>
              <c:numCache>
                <c:formatCode>General</c:formatCode>
                <c:ptCount val="12"/>
                <c:pt idx="0">
                  <c:v>2319.6999999999998</c:v>
                </c:pt>
                <c:pt idx="1">
                  <c:v>3920.4</c:v>
                </c:pt>
                <c:pt idx="2">
                  <c:v>4007.8</c:v>
                </c:pt>
                <c:pt idx="3">
                  <c:v>4106.8</c:v>
                </c:pt>
                <c:pt idx="4">
                  <c:v>2916.5</c:v>
                </c:pt>
                <c:pt idx="5">
                  <c:v>1700.7</c:v>
                </c:pt>
                <c:pt idx="6">
                  <c:v>1357.3</c:v>
                </c:pt>
                <c:pt idx="7">
                  <c:v>-829.2</c:v>
                </c:pt>
                <c:pt idx="8">
                  <c:v>-1997.3</c:v>
                </c:pt>
                <c:pt idx="9">
                  <c:v>-1292.8</c:v>
                </c:pt>
                <c:pt idx="10">
                  <c:v>-3900.1</c:v>
                </c:pt>
                <c:pt idx="11">
                  <c:v>-3258.8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8EF-1D43-AE6C-C9186E4546DA}"/>
            </c:ext>
          </c:extLst>
        </c:ser>
        <c:ser>
          <c:idx val="7"/>
          <c:order val="7"/>
          <c:tx>
            <c:strRef>
              <c:f>'EUROSTAT data'!$C$140</c:f>
              <c:strCache>
                <c:ptCount val="1"/>
                <c:pt idx="0">
                  <c:v>EE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'EUROSTAT data'!$D$132:$O$132</c:f>
              <c:numCache>
                <c:formatCode>General</c:formatCode>
                <c:ptCount val="12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</c:numCache>
            </c:numRef>
          </c:cat>
          <c:val>
            <c:numRef>
              <c:f>'EUROSTAT data'!$D$140:$O$140</c:f>
              <c:numCache>
                <c:formatCode>General</c:formatCode>
                <c:ptCount val="12"/>
                <c:pt idx="0">
                  <c:v>-2758.8</c:v>
                </c:pt>
                <c:pt idx="1">
                  <c:v>-1332.8</c:v>
                </c:pt>
                <c:pt idx="2">
                  <c:v>-1397.9</c:v>
                </c:pt>
                <c:pt idx="3">
                  <c:v>-1626.9</c:v>
                </c:pt>
                <c:pt idx="4">
                  <c:v>-2686.9</c:v>
                </c:pt>
                <c:pt idx="5">
                  <c:v>-2690</c:v>
                </c:pt>
                <c:pt idx="6">
                  <c:v>-2528.6</c:v>
                </c:pt>
                <c:pt idx="7">
                  <c:v>-1990.6</c:v>
                </c:pt>
                <c:pt idx="8">
                  <c:v>-2251.3000000000002</c:v>
                </c:pt>
                <c:pt idx="9">
                  <c:v>-2723</c:v>
                </c:pt>
                <c:pt idx="10">
                  <c:v>-2613.5</c:v>
                </c:pt>
                <c:pt idx="11">
                  <c:v>-2417.4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8EF-1D43-AE6C-C9186E4546DA}"/>
            </c:ext>
          </c:extLst>
        </c:ser>
        <c:ser>
          <c:idx val="8"/>
          <c:order val="8"/>
          <c:tx>
            <c:strRef>
              <c:f>'EUROSTAT data'!$C$141</c:f>
              <c:strCache>
                <c:ptCount val="1"/>
                <c:pt idx="0">
                  <c:v>EL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'EUROSTAT data'!$D$132:$O$132</c:f>
              <c:numCache>
                <c:formatCode>General</c:formatCode>
                <c:ptCount val="12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</c:numCache>
            </c:numRef>
          </c:cat>
          <c:val>
            <c:numRef>
              <c:f>'EUROSTAT data'!$D$141:$O$141</c:f>
              <c:numCache>
                <c:formatCode>General</c:formatCode>
                <c:ptCount val="12"/>
                <c:pt idx="0">
                  <c:v>-23800.5</c:v>
                </c:pt>
                <c:pt idx="1">
                  <c:v>-20117.400000000001</c:v>
                </c:pt>
                <c:pt idx="2">
                  <c:v>-15811.6</c:v>
                </c:pt>
                <c:pt idx="3">
                  <c:v>-12562.6</c:v>
                </c:pt>
                <c:pt idx="4">
                  <c:v>-10589</c:v>
                </c:pt>
                <c:pt idx="5">
                  <c:v>-9349.1</c:v>
                </c:pt>
                <c:pt idx="6">
                  <c:v>-10205.4</c:v>
                </c:pt>
                <c:pt idx="7">
                  <c:v>-9064.4</c:v>
                </c:pt>
                <c:pt idx="8">
                  <c:v>-9822.6</c:v>
                </c:pt>
                <c:pt idx="9">
                  <c:v>-10683.6</c:v>
                </c:pt>
                <c:pt idx="10">
                  <c:v>-10730.4</c:v>
                </c:pt>
                <c:pt idx="11">
                  <c:v>-10629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8EF-1D43-AE6C-C9186E4546DA}"/>
            </c:ext>
          </c:extLst>
        </c:ser>
        <c:ser>
          <c:idx val="9"/>
          <c:order val="9"/>
          <c:tx>
            <c:strRef>
              <c:f>'EUROSTAT data'!$C$142</c:f>
              <c:strCache>
                <c:ptCount val="1"/>
                <c:pt idx="0">
                  <c:v>ES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'EUROSTAT data'!$D$132:$O$132</c:f>
              <c:numCache>
                <c:formatCode>General</c:formatCode>
                <c:ptCount val="12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</c:numCache>
            </c:numRef>
          </c:cat>
          <c:val>
            <c:numRef>
              <c:f>'EUROSTAT data'!$D$142:$O$142</c:f>
              <c:numCache>
                <c:formatCode>General</c:formatCode>
                <c:ptCount val="12"/>
                <c:pt idx="0">
                  <c:v>-36211</c:v>
                </c:pt>
                <c:pt idx="1">
                  <c:v>-17109.5</c:v>
                </c:pt>
                <c:pt idx="2">
                  <c:v>-13625.9</c:v>
                </c:pt>
                <c:pt idx="3">
                  <c:v>-7092.1</c:v>
                </c:pt>
                <c:pt idx="4">
                  <c:v>3946.7</c:v>
                </c:pt>
                <c:pt idx="5">
                  <c:v>8821.2999999999993</c:v>
                </c:pt>
                <c:pt idx="6">
                  <c:v>956</c:v>
                </c:pt>
                <c:pt idx="7">
                  <c:v>-5193.1000000000004</c:v>
                </c:pt>
                <c:pt idx="8">
                  <c:v>1163.4000000000001</c:v>
                </c:pt>
                <c:pt idx="9">
                  <c:v>1541.8</c:v>
                </c:pt>
                <c:pt idx="10">
                  <c:v>687.9</c:v>
                </c:pt>
                <c:pt idx="11">
                  <c:v>4257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8EF-1D43-AE6C-C9186E4546DA}"/>
            </c:ext>
          </c:extLst>
        </c:ser>
        <c:ser>
          <c:idx val="10"/>
          <c:order val="10"/>
          <c:tx>
            <c:strRef>
              <c:f>'EUROSTAT data'!$C$143</c:f>
              <c:strCache>
                <c:ptCount val="1"/>
                <c:pt idx="0">
                  <c:v>FI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'EUROSTAT data'!$D$132:$O$132</c:f>
              <c:numCache>
                <c:formatCode>General</c:formatCode>
                <c:ptCount val="12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</c:numCache>
            </c:numRef>
          </c:cat>
          <c:val>
            <c:numRef>
              <c:f>'EUROSTAT data'!$D$143:$O$143</c:f>
              <c:numCache>
                <c:formatCode>General</c:formatCode>
                <c:ptCount val="12"/>
                <c:pt idx="0">
                  <c:v>-1996.6</c:v>
                </c:pt>
                <c:pt idx="1">
                  <c:v>-3303.2</c:v>
                </c:pt>
                <c:pt idx="2">
                  <c:v>-4781.3999999999996</c:v>
                </c:pt>
                <c:pt idx="3">
                  <c:v>-5509.7</c:v>
                </c:pt>
                <c:pt idx="4">
                  <c:v>-6853.8</c:v>
                </c:pt>
                <c:pt idx="5">
                  <c:v>-7725.4</c:v>
                </c:pt>
                <c:pt idx="6">
                  <c:v>-7275.4</c:v>
                </c:pt>
                <c:pt idx="7">
                  <c:v>-7965.7</c:v>
                </c:pt>
                <c:pt idx="8">
                  <c:v>-9495.2999999999993</c:v>
                </c:pt>
                <c:pt idx="9">
                  <c:v>-8932.5</c:v>
                </c:pt>
                <c:pt idx="10">
                  <c:v>-8832.2000000000007</c:v>
                </c:pt>
                <c:pt idx="11">
                  <c:v>-8320.2999999999993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8EF-1D43-AE6C-C9186E4546DA}"/>
            </c:ext>
          </c:extLst>
        </c:ser>
        <c:ser>
          <c:idx val="11"/>
          <c:order val="11"/>
          <c:tx>
            <c:strRef>
              <c:f>'EUROSTAT data'!$C$144</c:f>
              <c:strCache>
                <c:ptCount val="1"/>
                <c:pt idx="0">
                  <c:v>FR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'EUROSTAT data'!$D$132:$O$132</c:f>
              <c:numCache>
                <c:formatCode>General</c:formatCode>
                <c:ptCount val="12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</c:numCache>
            </c:numRef>
          </c:cat>
          <c:val>
            <c:numRef>
              <c:f>'EUROSTAT data'!$D$144:$O$144</c:f>
              <c:numCache>
                <c:formatCode>General</c:formatCode>
                <c:ptCount val="12"/>
                <c:pt idx="0">
                  <c:v>-64372.6</c:v>
                </c:pt>
                <c:pt idx="1">
                  <c:v>-63129.8</c:v>
                </c:pt>
                <c:pt idx="2">
                  <c:v>-74655.5</c:v>
                </c:pt>
                <c:pt idx="3">
                  <c:v>-87161.4</c:v>
                </c:pt>
                <c:pt idx="4">
                  <c:v>-91096.7</c:v>
                </c:pt>
                <c:pt idx="5">
                  <c:v>-88976.5</c:v>
                </c:pt>
                <c:pt idx="6">
                  <c:v>-84486.1</c:v>
                </c:pt>
                <c:pt idx="7">
                  <c:v>-86930.3</c:v>
                </c:pt>
                <c:pt idx="8">
                  <c:v>-89498.1</c:v>
                </c:pt>
                <c:pt idx="9">
                  <c:v>-102884.7</c:v>
                </c:pt>
                <c:pt idx="10">
                  <c:v>-101768.8</c:v>
                </c:pt>
                <c:pt idx="11">
                  <c:v>-101733.3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8EF-1D43-AE6C-C9186E4546DA}"/>
            </c:ext>
          </c:extLst>
        </c:ser>
        <c:ser>
          <c:idx val="12"/>
          <c:order val="12"/>
          <c:tx>
            <c:strRef>
              <c:f>'EUROSTAT data'!$C$145</c:f>
              <c:strCache>
                <c:ptCount val="1"/>
                <c:pt idx="0">
                  <c:v>HR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'EUROSTAT data'!$D$132:$O$132</c:f>
              <c:numCache>
                <c:formatCode>General</c:formatCode>
                <c:ptCount val="12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</c:numCache>
            </c:numRef>
          </c:cat>
          <c:val>
            <c:numRef>
              <c:f>'EUROSTAT data'!$D$145:$O$145</c:f>
              <c:numCache>
                <c:formatCode>General</c:formatCode>
                <c:ptCount val="12"/>
                <c:pt idx="0">
                  <c:v>-7507.1</c:v>
                </c:pt>
                <c:pt idx="1">
                  <c:v>-4995.5</c:v>
                </c:pt>
                <c:pt idx="2">
                  <c:v>-3670.4</c:v>
                </c:pt>
                <c:pt idx="3">
                  <c:v>-4329.5</c:v>
                </c:pt>
                <c:pt idx="4">
                  <c:v>-4531.8999999999996</c:v>
                </c:pt>
                <c:pt idx="5">
                  <c:v>-5190.6000000000004</c:v>
                </c:pt>
                <c:pt idx="6">
                  <c:v>-6453.4</c:v>
                </c:pt>
                <c:pt idx="7">
                  <c:v>-6740.5</c:v>
                </c:pt>
                <c:pt idx="8">
                  <c:v>-7042.3</c:v>
                </c:pt>
                <c:pt idx="9">
                  <c:v>-7993.7</c:v>
                </c:pt>
                <c:pt idx="10">
                  <c:v>-8555.9</c:v>
                </c:pt>
                <c:pt idx="11">
                  <c:v>-9386.7000000000007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58EF-1D43-AE6C-C9186E4546DA}"/>
            </c:ext>
          </c:extLst>
        </c:ser>
        <c:ser>
          <c:idx val="13"/>
          <c:order val="13"/>
          <c:tx>
            <c:strRef>
              <c:f>'EUROSTAT data'!$C$146</c:f>
              <c:strCache>
                <c:ptCount val="1"/>
                <c:pt idx="0">
                  <c:v>HU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'EUROSTAT data'!$D$132:$O$132</c:f>
              <c:numCache>
                <c:formatCode>General</c:formatCode>
                <c:ptCount val="12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</c:numCache>
            </c:numRef>
          </c:cat>
          <c:val>
            <c:numRef>
              <c:f>'EUROSTAT data'!$D$146:$O$146</c:f>
              <c:numCache>
                <c:formatCode>General</c:formatCode>
                <c:ptCount val="12"/>
                <c:pt idx="0">
                  <c:v>8061.5</c:v>
                </c:pt>
                <c:pt idx="1">
                  <c:v>9286.2999999999993</c:v>
                </c:pt>
                <c:pt idx="2">
                  <c:v>11217.7</c:v>
                </c:pt>
                <c:pt idx="3">
                  <c:v>11123.7</c:v>
                </c:pt>
                <c:pt idx="4">
                  <c:v>10026.4</c:v>
                </c:pt>
                <c:pt idx="5">
                  <c:v>8943.4</c:v>
                </c:pt>
                <c:pt idx="6">
                  <c:v>7235.5</c:v>
                </c:pt>
                <c:pt idx="7">
                  <c:v>8719.4</c:v>
                </c:pt>
                <c:pt idx="8">
                  <c:v>9054.4</c:v>
                </c:pt>
                <c:pt idx="9">
                  <c:v>9445.6</c:v>
                </c:pt>
                <c:pt idx="10">
                  <c:v>9931.7000000000007</c:v>
                </c:pt>
                <c:pt idx="11">
                  <c:v>11581.2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58EF-1D43-AE6C-C9186E4546DA}"/>
            </c:ext>
          </c:extLst>
        </c:ser>
        <c:ser>
          <c:idx val="14"/>
          <c:order val="14"/>
          <c:tx>
            <c:strRef>
              <c:f>'EUROSTAT data'!$C$147</c:f>
              <c:strCache>
                <c:ptCount val="1"/>
                <c:pt idx="0">
                  <c:v>IE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'EUROSTAT data'!$D$132:$O$132</c:f>
              <c:numCache>
                <c:formatCode>General</c:formatCode>
                <c:ptCount val="12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</c:numCache>
            </c:numRef>
          </c:cat>
          <c:val>
            <c:numRef>
              <c:f>'EUROSTAT data'!$D$147:$O$147</c:f>
              <c:numCache>
                <c:formatCode>General</c:formatCode>
                <c:ptCount val="12"/>
                <c:pt idx="0">
                  <c:v>13826.2</c:v>
                </c:pt>
                <c:pt idx="1">
                  <c:v>21432.6</c:v>
                </c:pt>
                <c:pt idx="2">
                  <c:v>19717</c:v>
                </c:pt>
                <c:pt idx="3">
                  <c:v>18364.400000000001</c:v>
                </c:pt>
                <c:pt idx="4">
                  <c:v>19388.400000000001</c:v>
                </c:pt>
                <c:pt idx="5">
                  <c:v>13060.7</c:v>
                </c:pt>
                <c:pt idx="6">
                  <c:v>8721.2000000000007</c:v>
                </c:pt>
                <c:pt idx="7">
                  <c:v>13068.7</c:v>
                </c:pt>
                <c:pt idx="8">
                  <c:v>11216</c:v>
                </c:pt>
                <c:pt idx="9">
                  <c:v>7999.6</c:v>
                </c:pt>
                <c:pt idx="10">
                  <c:v>11645.4</c:v>
                </c:pt>
                <c:pt idx="11">
                  <c:v>13610.5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58EF-1D43-AE6C-C9186E4546DA}"/>
            </c:ext>
          </c:extLst>
        </c:ser>
        <c:ser>
          <c:idx val="15"/>
          <c:order val="15"/>
          <c:tx>
            <c:strRef>
              <c:f>'EUROSTAT data'!$C$148</c:f>
              <c:strCache>
                <c:ptCount val="1"/>
                <c:pt idx="0">
                  <c:v>IT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'EUROSTAT data'!$D$132:$O$132</c:f>
              <c:numCache>
                <c:formatCode>General</c:formatCode>
                <c:ptCount val="12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</c:numCache>
            </c:numRef>
          </c:cat>
          <c:val>
            <c:numRef>
              <c:f>'EUROSTAT data'!$D$148:$O$148</c:f>
              <c:numCache>
                <c:formatCode>General</c:formatCode>
                <c:ptCount val="12"/>
                <c:pt idx="0">
                  <c:v>10171.6</c:v>
                </c:pt>
                <c:pt idx="1">
                  <c:v>-1911.6</c:v>
                </c:pt>
                <c:pt idx="2">
                  <c:v>-7347.7</c:v>
                </c:pt>
                <c:pt idx="3">
                  <c:v>-4310.1000000000004</c:v>
                </c:pt>
                <c:pt idx="4">
                  <c:v>9062.1</c:v>
                </c:pt>
                <c:pt idx="5">
                  <c:v>9660.7999999999993</c:v>
                </c:pt>
                <c:pt idx="6">
                  <c:v>14933.6</c:v>
                </c:pt>
                <c:pt idx="7">
                  <c:v>8584.9</c:v>
                </c:pt>
                <c:pt idx="8">
                  <c:v>10075.9</c:v>
                </c:pt>
                <c:pt idx="9">
                  <c:v>8722.6</c:v>
                </c:pt>
                <c:pt idx="10">
                  <c:v>12362.2</c:v>
                </c:pt>
                <c:pt idx="11">
                  <c:v>15329.9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58EF-1D43-AE6C-C9186E4546DA}"/>
            </c:ext>
          </c:extLst>
        </c:ser>
        <c:ser>
          <c:idx val="16"/>
          <c:order val="16"/>
          <c:tx>
            <c:strRef>
              <c:f>'EUROSTAT data'!$C$149</c:f>
              <c:strCache>
                <c:ptCount val="1"/>
                <c:pt idx="0">
                  <c:v>LT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'EUROSTAT data'!$D$132:$O$132</c:f>
              <c:numCache>
                <c:formatCode>General</c:formatCode>
                <c:ptCount val="12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</c:numCache>
            </c:numRef>
          </c:cat>
          <c:val>
            <c:numRef>
              <c:f>'EUROSTAT data'!$D$149:$O$149</c:f>
              <c:numCache>
                <c:formatCode>General</c:formatCode>
                <c:ptCount val="12"/>
                <c:pt idx="0">
                  <c:v>-2471.1999999999998</c:v>
                </c:pt>
                <c:pt idx="1">
                  <c:v>-165.4</c:v>
                </c:pt>
                <c:pt idx="2">
                  <c:v>-439.8</c:v>
                </c:pt>
                <c:pt idx="3">
                  <c:v>-583.6</c:v>
                </c:pt>
                <c:pt idx="4">
                  <c:v>-415.9</c:v>
                </c:pt>
                <c:pt idx="5">
                  <c:v>-2196.3000000000002</c:v>
                </c:pt>
                <c:pt idx="6">
                  <c:v>-3623.8</c:v>
                </c:pt>
                <c:pt idx="7">
                  <c:v>-3150.1</c:v>
                </c:pt>
                <c:pt idx="8">
                  <c:v>-3856.3</c:v>
                </c:pt>
                <c:pt idx="9">
                  <c:v>-4734.6000000000004</c:v>
                </c:pt>
                <c:pt idx="10">
                  <c:v>-4685.1000000000004</c:v>
                </c:pt>
                <c:pt idx="11">
                  <c:v>-4469.7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58EF-1D43-AE6C-C9186E4546DA}"/>
            </c:ext>
          </c:extLst>
        </c:ser>
        <c:ser>
          <c:idx val="17"/>
          <c:order val="17"/>
          <c:tx>
            <c:strRef>
              <c:f>'EUROSTAT data'!$C$150</c:f>
              <c:strCache>
                <c:ptCount val="1"/>
                <c:pt idx="0">
                  <c:v>LU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'EUROSTAT data'!$D$132:$O$132</c:f>
              <c:numCache>
                <c:formatCode>General</c:formatCode>
                <c:ptCount val="12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</c:numCache>
            </c:numRef>
          </c:cat>
          <c:val>
            <c:numRef>
              <c:f>'EUROSTAT data'!$D$150:$O$150</c:f>
              <c:numCache>
                <c:formatCode>General</c:formatCode>
                <c:ptCount val="12"/>
                <c:pt idx="0">
                  <c:v>-871.8</c:v>
                </c:pt>
                <c:pt idx="1">
                  <c:v>389.5</c:v>
                </c:pt>
                <c:pt idx="2">
                  <c:v>-3236.3</c:v>
                </c:pt>
                <c:pt idx="3">
                  <c:v>-4886.3</c:v>
                </c:pt>
                <c:pt idx="4">
                  <c:v>-4764.1000000000004</c:v>
                </c:pt>
                <c:pt idx="5">
                  <c:v>-4623.7</c:v>
                </c:pt>
                <c:pt idx="6">
                  <c:v>-4207.3999999999996</c:v>
                </c:pt>
                <c:pt idx="7">
                  <c:v>-2193.1999999999998</c:v>
                </c:pt>
                <c:pt idx="8">
                  <c:v>-3511.1</c:v>
                </c:pt>
                <c:pt idx="9">
                  <c:v>-5087.1000000000004</c:v>
                </c:pt>
                <c:pt idx="10">
                  <c:v>-6203.8</c:v>
                </c:pt>
                <c:pt idx="11">
                  <c:v>-5762.9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58EF-1D43-AE6C-C9186E4546DA}"/>
            </c:ext>
          </c:extLst>
        </c:ser>
        <c:ser>
          <c:idx val="18"/>
          <c:order val="18"/>
          <c:tx>
            <c:strRef>
              <c:f>'EUROSTAT data'!$C$151</c:f>
              <c:strCache>
                <c:ptCount val="1"/>
                <c:pt idx="0">
                  <c:v>LV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'EUROSTAT data'!$D$132:$O$132</c:f>
              <c:numCache>
                <c:formatCode>General</c:formatCode>
                <c:ptCount val="12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</c:numCache>
            </c:numRef>
          </c:cat>
          <c:val>
            <c:numRef>
              <c:f>'EUROSTAT data'!$D$151:$O$151</c:f>
              <c:numCache>
                <c:formatCode>General</c:formatCode>
                <c:ptCount val="12"/>
                <c:pt idx="0">
                  <c:v>-3560.9</c:v>
                </c:pt>
                <c:pt idx="1">
                  <c:v>-1574.1</c:v>
                </c:pt>
                <c:pt idx="2">
                  <c:v>-1874.8</c:v>
                </c:pt>
                <c:pt idx="3">
                  <c:v>-2860.3</c:v>
                </c:pt>
                <c:pt idx="4">
                  <c:v>-3500.5</c:v>
                </c:pt>
                <c:pt idx="5">
                  <c:v>-3525.6</c:v>
                </c:pt>
                <c:pt idx="6">
                  <c:v>-3249.2</c:v>
                </c:pt>
                <c:pt idx="7">
                  <c:v>-2819.9</c:v>
                </c:pt>
                <c:pt idx="8">
                  <c:v>-2712.2</c:v>
                </c:pt>
                <c:pt idx="9">
                  <c:v>-3490.6</c:v>
                </c:pt>
                <c:pt idx="10">
                  <c:v>-3349.9</c:v>
                </c:pt>
                <c:pt idx="11">
                  <c:v>-3718.8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58EF-1D43-AE6C-C9186E4546DA}"/>
            </c:ext>
          </c:extLst>
        </c:ser>
        <c:ser>
          <c:idx val="19"/>
          <c:order val="19"/>
          <c:tx>
            <c:strRef>
              <c:f>'EUROSTAT data'!$C$152</c:f>
              <c:strCache>
                <c:ptCount val="1"/>
                <c:pt idx="0">
                  <c:v>MT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'EUROSTAT data'!$D$132:$O$132</c:f>
              <c:numCache>
                <c:formatCode>General</c:formatCode>
                <c:ptCount val="12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</c:numCache>
            </c:numRef>
          </c:cat>
          <c:val>
            <c:numRef>
              <c:f>'EUROSTAT data'!$D$152:$O$152</c:f>
              <c:numCache>
                <c:formatCode>General</c:formatCode>
                <c:ptCount val="12"/>
                <c:pt idx="0">
                  <c:v>-1799</c:v>
                </c:pt>
                <c:pt idx="1">
                  <c:v>-1587.7</c:v>
                </c:pt>
                <c:pt idx="2">
                  <c:v>-1565</c:v>
                </c:pt>
                <c:pt idx="3">
                  <c:v>-2041.2</c:v>
                </c:pt>
                <c:pt idx="4">
                  <c:v>-2664.9</c:v>
                </c:pt>
                <c:pt idx="5">
                  <c:v>-2044.8</c:v>
                </c:pt>
                <c:pt idx="6">
                  <c:v>-2113.8000000000002</c:v>
                </c:pt>
                <c:pt idx="7">
                  <c:v>-2554.3000000000002</c:v>
                </c:pt>
                <c:pt idx="8">
                  <c:v>-2008.3</c:v>
                </c:pt>
                <c:pt idx="9">
                  <c:v>-1878.4</c:v>
                </c:pt>
                <c:pt idx="10">
                  <c:v>-2632.5</c:v>
                </c:pt>
                <c:pt idx="11">
                  <c:v>-3154.5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58EF-1D43-AE6C-C9186E4546DA}"/>
            </c:ext>
          </c:extLst>
        </c:ser>
        <c:ser>
          <c:idx val="20"/>
          <c:order val="20"/>
          <c:tx>
            <c:strRef>
              <c:f>'EUROSTAT data'!$C$153</c:f>
              <c:strCache>
                <c:ptCount val="1"/>
                <c:pt idx="0">
                  <c:v>NL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'EUROSTAT data'!$D$132:$O$132</c:f>
              <c:numCache>
                <c:formatCode>General</c:formatCode>
                <c:ptCount val="12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</c:numCache>
            </c:numRef>
          </c:cat>
          <c:val>
            <c:numRef>
              <c:f>'EUROSTAT data'!$D$153:$O$153</c:f>
              <c:numCache>
                <c:formatCode>General</c:formatCode>
                <c:ptCount val="12"/>
                <c:pt idx="0">
                  <c:v>152805.9</c:v>
                </c:pt>
                <c:pt idx="1">
                  <c:v>120832.8</c:v>
                </c:pt>
                <c:pt idx="2">
                  <c:v>153407.5</c:v>
                </c:pt>
                <c:pt idx="3">
                  <c:v>170254.2</c:v>
                </c:pt>
                <c:pt idx="4">
                  <c:v>178764.7</c:v>
                </c:pt>
                <c:pt idx="5">
                  <c:v>176944.8</c:v>
                </c:pt>
                <c:pt idx="6">
                  <c:v>180874.3</c:v>
                </c:pt>
                <c:pt idx="7">
                  <c:v>177951.7</c:v>
                </c:pt>
                <c:pt idx="8">
                  <c:v>180231.6</c:v>
                </c:pt>
                <c:pt idx="9">
                  <c:v>200521.1</c:v>
                </c:pt>
                <c:pt idx="10">
                  <c:v>207453</c:v>
                </c:pt>
                <c:pt idx="11">
                  <c:v>208297.5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58EF-1D43-AE6C-C9186E4546DA}"/>
            </c:ext>
          </c:extLst>
        </c:ser>
        <c:ser>
          <c:idx val="21"/>
          <c:order val="21"/>
          <c:tx>
            <c:strRef>
              <c:f>'EUROSTAT data'!$C$154</c:f>
              <c:strCache>
                <c:ptCount val="1"/>
                <c:pt idx="0">
                  <c:v>PL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'EUROSTAT data'!$D$132:$O$132</c:f>
              <c:numCache>
                <c:formatCode>General</c:formatCode>
                <c:ptCount val="12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</c:numCache>
            </c:numRef>
          </c:cat>
          <c:val>
            <c:numRef>
              <c:f>'EUROSTAT data'!$D$154:$O$154</c:f>
              <c:numCache>
                <c:formatCode>General</c:formatCode>
                <c:ptCount val="12"/>
                <c:pt idx="0">
                  <c:v>-11571.3</c:v>
                </c:pt>
                <c:pt idx="1">
                  <c:v>343.9</c:v>
                </c:pt>
                <c:pt idx="2">
                  <c:v>442.3</c:v>
                </c:pt>
                <c:pt idx="3">
                  <c:v>79.3</c:v>
                </c:pt>
                <c:pt idx="4">
                  <c:v>5036</c:v>
                </c:pt>
                <c:pt idx="5">
                  <c:v>7933.3</c:v>
                </c:pt>
                <c:pt idx="6">
                  <c:v>11023.6</c:v>
                </c:pt>
                <c:pt idx="7">
                  <c:v>17125</c:v>
                </c:pt>
                <c:pt idx="8">
                  <c:v>16258.6</c:v>
                </c:pt>
                <c:pt idx="9">
                  <c:v>17534.900000000001</c:v>
                </c:pt>
                <c:pt idx="10">
                  <c:v>20377</c:v>
                </c:pt>
                <c:pt idx="11">
                  <c:v>27405.5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58EF-1D43-AE6C-C9186E4546DA}"/>
            </c:ext>
          </c:extLst>
        </c:ser>
        <c:ser>
          <c:idx val="22"/>
          <c:order val="22"/>
          <c:tx>
            <c:strRef>
              <c:f>'EUROSTAT data'!$C$155</c:f>
              <c:strCache>
                <c:ptCount val="1"/>
                <c:pt idx="0">
                  <c:v>PT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'EUROSTAT data'!$D$132:$O$132</c:f>
              <c:numCache>
                <c:formatCode>General</c:formatCode>
                <c:ptCount val="12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</c:numCache>
            </c:numRef>
          </c:cat>
          <c:val>
            <c:numRef>
              <c:f>'EUROSTAT data'!$D$155:$O$155</c:f>
              <c:numCache>
                <c:formatCode>General</c:formatCode>
                <c:ptCount val="12"/>
                <c:pt idx="0">
                  <c:v>-19085.900000000001</c:v>
                </c:pt>
                <c:pt idx="1">
                  <c:v>-16478.599999999999</c:v>
                </c:pt>
                <c:pt idx="2">
                  <c:v>-16687.2</c:v>
                </c:pt>
                <c:pt idx="3">
                  <c:v>-11790.8</c:v>
                </c:pt>
                <c:pt idx="4">
                  <c:v>-8168.1</c:v>
                </c:pt>
                <c:pt idx="5">
                  <c:v>-7790.6</c:v>
                </c:pt>
                <c:pt idx="6">
                  <c:v>-10097.799999999999</c:v>
                </c:pt>
                <c:pt idx="7">
                  <c:v>-10115</c:v>
                </c:pt>
                <c:pt idx="8">
                  <c:v>-10226.4</c:v>
                </c:pt>
                <c:pt idx="9">
                  <c:v>-12403</c:v>
                </c:pt>
                <c:pt idx="10">
                  <c:v>-13234</c:v>
                </c:pt>
                <c:pt idx="11">
                  <c:v>-15376.4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58EF-1D43-AE6C-C9186E4546DA}"/>
            </c:ext>
          </c:extLst>
        </c:ser>
        <c:ser>
          <c:idx val="23"/>
          <c:order val="23"/>
          <c:tx>
            <c:strRef>
              <c:f>'EUROSTAT data'!$C$156</c:f>
              <c:strCache>
                <c:ptCount val="1"/>
                <c:pt idx="0">
                  <c:v>RO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'EUROSTAT data'!$D$132:$O$132</c:f>
              <c:numCache>
                <c:formatCode>General</c:formatCode>
                <c:ptCount val="12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</c:numCache>
            </c:numRef>
          </c:cat>
          <c:val>
            <c:numRef>
              <c:f>'EUROSTAT data'!$D$156:$O$156</c:f>
              <c:numCache>
                <c:formatCode>General</c:formatCode>
                <c:ptCount val="12"/>
                <c:pt idx="0">
                  <c:v>-16032.5</c:v>
                </c:pt>
                <c:pt idx="1">
                  <c:v>-6844.7</c:v>
                </c:pt>
                <c:pt idx="2">
                  <c:v>-6916.6</c:v>
                </c:pt>
                <c:pt idx="3">
                  <c:v>-7734.6</c:v>
                </c:pt>
                <c:pt idx="4">
                  <c:v>-8535.2999999999993</c:v>
                </c:pt>
                <c:pt idx="5">
                  <c:v>-7408.1</c:v>
                </c:pt>
                <c:pt idx="6">
                  <c:v>-6809.1</c:v>
                </c:pt>
                <c:pt idx="7">
                  <c:v>-8340.5</c:v>
                </c:pt>
                <c:pt idx="8">
                  <c:v>-8870.5</c:v>
                </c:pt>
                <c:pt idx="9">
                  <c:v>-9797.2999999999993</c:v>
                </c:pt>
                <c:pt idx="10">
                  <c:v>-9892.7000000000007</c:v>
                </c:pt>
                <c:pt idx="11">
                  <c:v>-11564.8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58EF-1D43-AE6C-C9186E4546DA}"/>
            </c:ext>
          </c:extLst>
        </c:ser>
        <c:ser>
          <c:idx val="24"/>
          <c:order val="24"/>
          <c:tx>
            <c:strRef>
              <c:f>'EUROSTAT data'!$C$157</c:f>
              <c:strCache>
                <c:ptCount val="1"/>
                <c:pt idx="0">
                  <c:v>SE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'EUROSTAT data'!$D$132:$O$132</c:f>
              <c:numCache>
                <c:formatCode>General</c:formatCode>
                <c:ptCount val="12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</c:numCache>
            </c:numRef>
          </c:cat>
          <c:val>
            <c:numRef>
              <c:f>'EUROSTAT data'!$D$157:$O$157</c:f>
              <c:numCache>
                <c:formatCode>General</c:formatCode>
                <c:ptCount val="12"/>
                <c:pt idx="0">
                  <c:v>-4239</c:v>
                </c:pt>
                <c:pt idx="1">
                  <c:v>-3595.1</c:v>
                </c:pt>
                <c:pt idx="2">
                  <c:v>-6975.2</c:v>
                </c:pt>
                <c:pt idx="3">
                  <c:v>-11364.6</c:v>
                </c:pt>
                <c:pt idx="4">
                  <c:v>-9754.5</c:v>
                </c:pt>
                <c:pt idx="5">
                  <c:v>-10486.7</c:v>
                </c:pt>
                <c:pt idx="6">
                  <c:v>-11538.7</c:v>
                </c:pt>
                <c:pt idx="7">
                  <c:v>-13530.6</c:v>
                </c:pt>
                <c:pt idx="8">
                  <c:v>-16142.9</c:v>
                </c:pt>
                <c:pt idx="9">
                  <c:v>-17590</c:v>
                </c:pt>
                <c:pt idx="10">
                  <c:v>-17557.099999999999</c:v>
                </c:pt>
                <c:pt idx="11">
                  <c:v>-16599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58EF-1D43-AE6C-C9186E4546DA}"/>
            </c:ext>
          </c:extLst>
        </c:ser>
        <c:ser>
          <c:idx val="25"/>
          <c:order val="25"/>
          <c:tx>
            <c:strRef>
              <c:f>'EUROSTAT data'!$C$158</c:f>
              <c:strCache>
                <c:ptCount val="1"/>
                <c:pt idx="0">
                  <c:v>SI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'EUROSTAT data'!$D$132:$O$132</c:f>
              <c:numCache>
                <c:formatCode>General</c:formatCode>
                <c:ptCount val="12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</c:numCache>
            </c:numRef>
          </c:cat>
          <c:val>
            <c:numRef>
              <c:f>'EUROSTAT data'!$D$158:$O$158</c:f>
              <c:numCache>
                <c:formatCode>General</c:formatCode>
                <c:ptCount val="12"/>
                <c:pt idx="0">
                  <c:v>-1265.4000000000001</c:v>
                </c:pt>
                <c:pt idx="1">
                  <c:v>42.8</c:v>
                </c:pt>
                <c:pt idx="2">
                  <c:v>611.5</c:v>
                </c:pt>
                <c:pt idx="3">
                  <c:v>831.7</c:v>
                </c:pt>
                <c:pt idx="4">
                  <c:v>816.7</c:v>
                </c:pt>
                <c:pt idx="5">
                  <c:v>1566.4</c:v>
                </c:pt>
                <c:pt idx="6">
                  <c:v>2722.9</c:v>
                </c:pt>
                <c:pt idx="7">
                  <c:v>3056.8</c:v>
                </c:pt>
                <c:pt idx="8">
                  <c:v>2840.6</c:v>
                </c:pt>
                <c:pt idx="9">
                  <c:v>3608.4</c:v>
                </c:pt>
                <c:pt idx="10">
                  <c:v>4457.6000000000004</c:v>
                </c:pt>
                <c:pt idx="11">
                  <c:v>4638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58EF-1D43-AE6C-C9186E4546DA}"/>
            </c:ext>
          </c:extLst>
        </c:ser>
        <c:ser>
          <c:idx val="26"/>
          <c:order val="26"/>
          <c:tx>
            <c:strRef>
              <c:f>'EUROSTAT data'!$C$159</c:f>
              <c:strCache>
                <c:ptCount val="1"/>
                <c:pt idx="0">
                  <c:v>SK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'EUROSTAT data'!$D$132:$O$132</c:f>
              <c:numCache>
                <c:formatCode>General</c:formatCode>
                <c:ptCount val="12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</c:numCache>
            </c:numRef>
          </c:cat>
          <c:val>
            <c:numRef>
              <c:f>'EUROSTAT data'!$D$159:$O$159</c:f>
              <c:numCache>
                <c:formatCode>General</c:formatCode>
                <c:ptCount val="12"/>
                <c:pt idx="0">
                  <c:v>4735.8999999999996</c:v>
                </c:pt>
                <c:pt idx="1">
                  <c:v>4770.3999999999996</c:v>
                </c:pt>
                <c:pt idx="2">
                  <c:v>5786.5</c:v>
                </c:pt>
                <c:pt idx="3">
                  <c:v>6452.6</c:v>
                </c:pt>
                <c:pt idx="4">
                  <c:v>8318.9</c:v>
                </c:pt>
                <c:pt idx="5">
                  <c:v>7739.4</c:v>
                </c:pt>
                <c:pt idx="6">
                  <c:v>7787.5</c:v>
                </c:pt>
                <c:pt idx="7">
                  <c:v>6154.1</c:v>
                </c:pt>
                <c:pt idx="8">
                  <c:v>5364.6</c:v>
                </c:pt>
                <c:pt idx="9">
                  <c:v>5273.9</c:v>
                </c:pt>
                <c:pt idx="10">
                  <c:v>4864.3999999999996</c:v>
                </c:pt>
                <c:pt idx="11">
                  <c:v>2898.6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58EF-1D43-AE6C-C9186E4546DA}"/>
            </c:ext>
          </c:extLst>
        </c:ser>
        <c:ser>
          <c:idx val="27"/>
          <c:order val="27"/>
          <c:tx>
            <c:strRef>
              <c:f>'EUROSTAT data'!$C$160</c:f>
              <c:strCache>
                <c:ptCount val="1"/>
                <c:pt idx="0">
                  <c:v>UK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'EUROSTAT data'!$D$132:$O$132</c:f>
              <c:numCache>
                <c:formatCode>General</c:formatCode>
                <c:ptCount val="12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</c:numCache>
            </c:numRef>
          </c:cat>
          <c:val>
            <c:numRef>
              <c:f>'EUROSTAT data'!$D$160:$O$160</c:f>
              <c:numCache>
                <c:formatCode>General</c:formatCode>
                <c:ptCount val="12"/>
                <c:pt idx="0">
                  <c:v>-51170.1</c:v>
                </c:pt>
                <c:pt idx="1">
                  <c:v>-44077.8</c:v>
                </c:pt>
                <c:pt idx="2">
                  <c:v>-52658.9</c:v>
                </c:pt>
                <c:pt idx="3">
                  <c:v>-52872.800000000003</c:v>
                </c:pt>
                <c:pt idx="4">
                  <c:v>-72657.899999999994</c:v>
                </c:pt>
                <c:pt idx="5">
                  <c:v>-80329.7</c:v>
                </c:pt>
                <c:pt idx="6">
                  <c:v>-93331.8</c:v>
                </c:pt>
                <c:pt idx="7">
                  <c:v>-118575.8</c:v>
                </c:pt>
                <c:pt idx="8">
                  <c:v>-114993.3</c:v>
                </c:pt>
                <c:pt idx="9">
                  <c:v>-109153.2</c:v>
                </c:pt>
                <c:pt idx="10">
                  <c:v>-107402.9</c:v>
                </c:pt>
                <c:pt idx="11">
                  <c:v>-110476.2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58EF-1D43-AE6C-C9186E4546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6715632"/>
        <c:axId val="570272928"/>
      </c:lineChart>
      <c:catAx>
        <c:axId val="606715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570272928"/>
        <c:crosses val="autoZero"/>
        <c:auto val="1"/>
        <c:lblAlgn val="ctr"/>
        <c:lblOffset val="100"/>
        <c:noMultiLvlLbl val="0"/>
      </c:catAx>
      <c:valAx>
        <c:axId val="57027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606715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Trade</a:t>
            </a:r>
            <a:r>
              <a:rPr lang="en-GB" baseline="0"/>
              <a:t> balance Total (EU28)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'EUROSTAT data'!$C$164</c:f>
              <c:strCache>
                <c:ptCount val="1"/>
                <c:pt idx="0">
                  <c:v>AT (BAL)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'EUROSTAT data'!$D$163:$O$163</c:f>
              <c:numCache>
                <c:formatCode>General</c:formatCode>
                <c:ptCount val="12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</c:numCache>
            </c:numRef>
          </c:cat>
          <c:val>
            <c:numRef>
              <c:f>'EUROSTAT data'!$D$164:$O$164</c:f>
              <c:numCache>
                <c:formatCode>General</c:formatCode>
                <c:ptCount val="12"/>
                <c:pt idx="0">
                  <c:v>-2042.5999999999995</c:v>
                </c:pt>
                <c:pt idx="1">
                  <c:v>-4355.3999999999996</c:v>
                </c:pt>
                <c:pt idx="2">
                  <c:v>-4864.9000000000005</c:v>
                </c:pt>
                <c:pt idx="3">
                  <c:v>-10050.200000000001</c:v>
                </c:pt>
                <c:pt idx="4">
                  <c:v>-9263.9</c:v>
                </c:pt>
                <c:pt idx="5">
                  <c:v>-6115.2</c:v>
                </c:pt>
                <c:pt idx="6">
                  <c:v>-2828.6000000000004</c:v>
                </c:pt>
                <c:pt idx="7">
                  <c:v>-2942.3999999999996</c:v>
                </c:pt>
                <c:pt idx="8">
                  <c:v>-5102.1000000000004</c:v>
                </c:pt>
                <c:pt idx="9">
                  <c:v>-6819.9</c:v>
                </c:pt>
                <c:pt idx="10">
                  <c:v>-7578.7999999999993</c:v>
                </c:pt>
                <c:pt idx="11">
                  <c:v>-5289.4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61-F443-8CCC-A5427FAEFBE9}"/>
            </c:ext>
          </c:extLst>
        </c:ser>
        <c:ser>
          <c:idx val="1"/>
          <c:order val="1"/>
          <c:tx>
            <c:strRef>
              <c:f>'EUROSTAT data'!$C$165</c:f>
              <c:strCache>
                <c:ptCount val="1"/>
                <c:pt idx="0">
                  <c:v>BE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'EUROSTAT data'!$D$163:$O$163</c:f>
              <c:numCache>
                <c:formatCode>General</c:formatCode>
                <c:ptCount val="12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</c:numCache>
            </c:numRef>
          </c:cat>
          <c:val>
            <c:numRef>
              <c:f>'EUROSTAT data'!$D$165:$O$165</c:f>
              <c:numCache>
                <c:formatCode>General</c:formatCode>
                <c:ptCount val="12"/>
                <c:pt idx="0">
                  <c:v>3761.7999999999993</c:v>
                </c:pt>
                <c:pt idx="1">
                  <c:v>11618.699999999999</c:v>
                </c:pt>
                <c:pt idx="2">
                  <c:v>12457.8</c:v>
                </c:pt>
                <c:pt idx="3">
                  <c:v>6270.7999999999993</c:v>
                </c:pt>
                <c:pt idx="4">
                  <c:v>5301.1</c:v>
                </c:pt>
                <c:pt idx="5">
                  <c:v>12862.8</c:v>
                </c:pt>
                <c:pt idx="6">
                  <c:v>13860.9</c:v>
                </c:pt>
                <c:pt idx="7">
                  <c:v>19202</c:v>
                </c:pt>
                <c:pt idx="8">
                  <c:v>16925.999999999996</c:v>
                </c:pt>
                <c:pt idx="9">
                  <c:v>18522.699999999997</c:v>
                </c:pt>
                <c:pt idx="10">
                  <c:v>11640.699999999997</c:v>
                </c:pt>
                <c:pt idx="11">
                  <c:v>16540.8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61-F443-8CCC-A5427FAEFBE9}"/>
            </c:ext>
          </c:extLst>
        </c:ser>
        <c:ser>
          <c:idx val="2"/>
          <c:order val="2"/>
          <c:tx>
            <c:strRef>
              <c:f>'EUROSTAT data'!$C$166</c:f>
              <c:strCache>
                <c:ptCount val="1"/>
                <c:pt idx="0">
                  <c:v>BG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'EUROSTAT data'!$D$163:$O$163</c:f>
              <c:numCache>
                <c:formatCode>General</c:formatCode>
                <c:ptCount val="12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</c:numCache>
            </c:numRef>
          </c:cat>
          <c:val>
            <c:numRef>
              <c:f>'EUROSTAT data'!$D$166:$O$166</c:f>
              <c:numCache>
                <c:formatCode>General</c:formatCode>
                <c:ptCount val="12"/>
                <c:pt idx="0">
                  <c:v>-9889.7999999999993</c:v>
                </c:pt>
                <c:pt idx="1">
                  <c:v>-5176.5</c:v>
                </c:pt>
                <c:pt idx="2">
                  <c:v>-3683.6</c:v>
                </c:pt>
                <c:pt idx="3">
                  <c:v>-3141.8999999999996</c:v>
                </c:pt>
                <c:pt idx="4">
                  <c:v>-4689</c:v>
                </c:pt>
                <c:pt idx="5">
                  <c:v>-3556.7</c:v>
                </c:pt>
                <c:pt idx="6">
                  <c:v>-4074.7</c:v>
                </c:pt>
                <c:pt idx="7">
                  <c:v>-3469.1000000000004</c:v>
                </c:pt>
                <c:pt idx="8">
                  <c:v>-2136.9</c:v>
                </c:pt>
                <c:pt idx="9">
                  <c:v>-2433.3000000000002</c:v>
                </c:pt>
                <c:pt idx="10">
                  <c:v>-3587.6</c:v>
                </c:pt>
                <c:pt idx="11">
                  <c:v>-3458.6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61-F443-8CCC-A5427FAEFBE9}"/>
            </c:ext>
          </c:extLst>
        </c:ser>
        <c:ser>
          <c:idx val="3"/>
          <c:order val="3"/>
          <c:tx>
            <c:strRef>
              <c:f>'EUROSTAT data'!$C$167</c:f>
              <c:strCache>
                <c:ptCount val="1"/>
                <c:pt idx="0">
                  <c:v>CY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'EUROSTAT data'!$D$163:$O$163</c:f>
              <c:numCache>
                <c:formatCode>General</c:formatCode>
                <c:ptCount val="12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</c:numCache>
            </c:numRef>
          </c:cat>
          <c:val>
            <c:numRef>
              <c:f>'EUROSTAT data'!$D$167:$O$167</c:f>
              <c:numCache>
                <c:formatCode>General</c:formatCode>
                <c:ptCount val="12"/>
                <c:pt idx="0">
                  <c:v>-6126.2</c:v>
                </c:pt>
                <c:pt idx="1">
                  <c:v>-4715.8</c:v>
                </c:pt>
                <c:pt idx="2">
                  <c:v>-5406.1</c:v>
                </c:pt>
                <c:pt idx="3">
                  <c:v>-4927.8</c:v>
                </c:pt>
                <c:pt idx="4">
                  <c:v>-4324.3</c:v>
                </c:pt>
                <c:pt idx="5">
                  <c:v>-3233.6000000000004</c:v>
                </c:pt>
                <c:pt idx="6">
                  <c:v>-3641.5</c:v>
                </c:pt>
                <c:pt idx="7">
                  <c:v>-3377.6000000000004</c:v>
                </c:pt>
                <c:pt idx="8">
                  <c:v>-4396.5</c:v>
                </c:pt>
                <c:pt idx="9">
                  <c:v>-5244.7</c:v>
                </c:pt>
                <c:pt idx="10">
                  <c:v>-4914.7</c:v>
                </c:pt>
                <c:pt idx="11">
                  <c:v>-5101.6000000000004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061-F443-8CCC-A5427FAEFBE9}"/>
            </c:ext>
          </c:extLst>
        </c:ser>
        <c:ser>
          <c:idx val="4"/>
          <c:order val="4"/>
          <c:tx>
            <c:strRef>
              <c:f>'EUROSTAT data'!$C$168</c:f>
              <c:strCache>
                <c:ptCount val="1"/>
                <c:pt idx="0">
                  <c:v>CZ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'EUROSTAT data'!$D$163:$O$163</c:f>
              <c:numCache>
                <c:formatCode>General</c:formatCode>
                <c:ptCount val="12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</c:numCache>
            </c:numRef>
          </c:cat>
          <c:val>
            <c:numRef>
              <c:f>'EUROSTAT data'!$D$168:$O$168</c:f>
              <c:numCache>
                <c:formatCode>General</c:formatCode>
                <c:ptCount val="12"/>
                <c:pt idx="0">
                  <c:v>3237.2</c:v>
                </c:pt>
                <c:pt idx="1">
                  <c:v>5669.2</c:v>
                </c:pt>
                <c:pt idx="2">
                  <c:v>4774.5</c:v>
                </c:pt>
                <c:pt idx="3">
                  <c:v>7768.7999999999993</c:v>
                </c:pt>
                <c:pt idx="4">
                  <c:v>12164.499999999998</c:v>
                </c:pt>
                <c:pt idx="5">
                  <c:v>13564.1</c:v>
                </c:pt>
                <c:pt idx="6">
                  <c:v>15596.2</c:v>
                </c:pt>
                <c:pt idx="7">
                  <c:v>14882.8</c:v>
                </c:pt>
                <c:pt idx="8">
                  <c:v>17710.900000000001</c:v>
                </c:pt>
                <c:pt idx="9">
                  <c:v>16731.2</c:v>
                </c:pt>
                <c:pt idx="10">
                  <c:v>14802.7</c:v>
                </c:pt>
                <c:pt idx="11">
                  <c:v>18065.8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061-F443-8CCC-A5427FAEFBE9}"/>
            </c:ext>
          </c:extLst>
        </c:ser>
        <c:ser>
          <c:idx val="5"/>
          <c:order val="5"/>
          <c:tx>
            <c:strRef>
              <c:f>'EUROSTAT data'!$C$169</c:f>
              <c:strCache>
                <c:ptCount val="1"/>
                <c:pt idx="0">
                  <c:v>DE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'EUROSTAT data'!$D$163:$O$163</c:f>
              <c:numCache>
                <c:formatCode>General</c:formatCode>
                <c:ptCount val="12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</c:numCache>
            </c:numRef>
          </c:cat>
          <c:val>
            <c:numRef>
              <c:f>'EUROSTAT data'!$D$169:$O$169</c:f>
              <c:numCache>
                <c:formatCode>General</c:formatCode>
                <c:ptCount val="12"/>
                <c:pt idx="0">
                  <c:v>177525.5</c:v>
                </c:pt>
                <c:pt idx="1">
                  <c:v>138868.29999999999</c:v>
                </c:pt>
                <c:pt idx="2">
                  <c:v>153963.9</c:v>
                </c:pt>
                <c:pt idx="3">
                  <c:v>157410.6</c:v>
                </c:pt>
                <c:pt idx="4">
                  <c:v>191672.4</c:v>
                </c:pt>
                <c:pt idx="5">
                  <c:v>198655.30000000002</c:v>
                </c:pt>
                <c:pt idx="6">
                  <c:v>216459.59999999998</c:v>
                </c:pt>
                <c:pt idx="7">
                  <c:v>248195.80000000002</c:v>
                </c:pt>
                <c:pt idx="8">
                  <c:v>251727.8</c:v>
                </c:pt>
                <c:pt idx="9">
                  <c:v>252294</c:v>
                </c:pt>
                <c:pt idx="10">
                  <c:v>233301.09999999998</c:v>
                </c:pt>
                <c:pt idx="11">
                  <c:v>227604.5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061-F443-8CCC-A5427FAEFBE9}"/>
            </c:ext>
          </c:extLst>
        </c:ser>
        <c:ser>
          <c:idx val="6"/>
          <c:order val="6"/>
          <c:tx>
            <c:strRef>
              <c:f>'EUROSTAT data'!$C$170</c:f>
              <c:strCache>
                <c:ptCount val="1"/>
                <c:pt idx="0">
                  <c:v>DK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'EUROSTAT data'!$D$163:$O$163</c:f>
              <c:numCache>
                <c:formatCode>General</c:formatCode>
                <c:ptCount val="12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</c:numCache>
            </c:numRef>
          </c:cat>
          <c:val>
            <c:numRef>
              <c:f>'EUROSTAT data'!$D$170:$O$170</c:f>
              <c:numCache>
                <c:formatCode>General</c:formatCode>
                <c:ptCount val="12"/>
                <c:pt idx="0">
                  <c:v>5140.2999999999993</c:v>
                </c:pt>
                <c:pt idx="1">
                  <c:v>7779.6</c:v>
                </c:pt>
                <c:pt idx="2">
                  <c:v>10098.900000000001</c:v>
                </c:pt>
                <c:pt idx="3">
                  <c:v>11638.5</c:v>
                </c:pt>
                <c:pt idx="4">
                  <c:v>11882.7</c:v>
                </c:pt>
                <c:pt idx="5">
                  <c:v>10240.6</c:v>
                </c:pt>
                <c:pt idx="6">
                  <c:v>8941.1</c:v>
                </c:pt>
                <c:pt idx="7">
                  <c:v>8887.0999999999985</c:v>
                </c:pt>
                <c:pt idx="8">
                  <c:v>8844.6</c:v>
                </c:pt>
                <c:pt idx="9">
                  <c:v>8510.7000000000007</c:v>
                </c:pt>
                <c:pt idx="10">
                  <c:v>6111.9</c:v>
                </c:pt>
                <c:pt idx="11">
                  <c:v>11584.599999999999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061-F443-8CCC-A5427FAEFBE9}"/>
            </c:ext>
          </c:extLst>
        </c:ser>
        <c:ser>
          <c:idx val="7"/>
          <c:order val="7"/>
          <c:tx>
            <c:strRef>
              <c:f>'EUROSTAT data'!$C$171</c:f>
              <c:strCache>
                <c:ptCount val="1"/>
                <c:pt idx="0">
                  <c:v>EE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'EUROSTAT data'!$D$163:$O$163</c:f>
              <c:numCache>
                <c:formatCode>General</c:formatCode>
                <c:ptCount val="12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</c:numCache>
            </c:numRef>
          </c:cat>
          <c:val>
            <c:numRef>
              <c:f>'EUROSTAT data'!$D$171:$O$171</c:f>
              <c:numCache>
                <c:formatCode>General</c:formatCode>
                <c:ptCount val="12"/>
                <c:pt idx="0">
                  <c:v>-2426.3000000000002</c:v>
                </c:pt>
                <c:pt idx="1">
                  <c:v>-783</c:v>
                </c:pt>
                <c:pt idx="2">
                  <c:v>-525.30000000000007</c:v>
                </c:pt>
                <c:pt idx="3">
                  <c:v>-539.20000000000005</c:v>
                </c:pt>
                <c:pt idx="4">
                  <c:v>-1555.8000000000002</c:v>
                </c:pt>
                <c:pt idx="5">
                  <c:v>-1614.5</c:v>
                </c:pt>
                <c:pt idx="6">
                  <c:v>-1693.3</c:v>
                </c:pt>
                <c:pt idx="7">
                  <c:v>-1521.3999999999999</c:v>
                </c:pt>
                <c:pt idx="8">
                  <c:v>-1617.9</c:v>
                </c:pt>
                <c:pt idx="9">
                  <c:v>-1893.1</c:v>
                </c:pt>
                <c:pt idx="10">
                  <c:v>-1796.2</c:v>
                </c:pt>
                <c:pt idx="11">
                  <c:v>-1710.6000000000001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061-F443-8CCC-A5427FAEFBE9}"/>
            </c:ext>
          </c:extLst>
        </c:ser>
        <c:ser>
          <c:idx val="8"/>
          <c:order val="8"/>
          <c:tx>
            <c:strRef>
              <c:f>'EUROSTAT data'!$C$172</c:f>
              <c:strCache>
                <c:ptCount val="1"/>
                <c:pt idx="0">
                  <c:v>EL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'EUROSTAT data'!$D$163:$O$163</c:f>
              <c:numCache>
                <c:formatCode>General</c:formatCode>
                <c:ptCount val="12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</c:numCache>
            </c:numRef>
          </c:cat>
          <c:val>
            <c:numRef>
              <c:f>'EUROSTAT data'!$D$172:$O$172</c:f>
              <c:numCache>
                <c:formatCode>General</c:formatCode>
                <c:ptCount val="12"/>
                <c:pt idx="0">
                  <c:v>-44301.7</c:v>
                </c:pt>
                <c:pt idx="1">
                  <c:v>-35123</c:v>
                </c:pt>
                <c:pt idx="2">
                  <c:v>-28487.200000000001</c:v>
                </c:pt>
                <c:pt idx="3">
                  <c:v>-23645.599999999999</c:v>
                </c:pt>
                <c:pt idx="4">
                  <c:v>-20488.3</c:v>
                </c:pt>
                <c:pt idx="5">
                  <c:v>-18600</c:v>
                </c:pt>
                <c:pt idx="6">
                  <c:v>-19609.699999999997</c:v>
                </c:pt>
                <c:pt idx="7">
                  <c:v>-16457.599999999999</c:v>
                </c:pt>
                <c:pt idx="8">
                  <c:v>-16871.3</c:v>
                </c:pt>
                <c:pt idx="9">
                  <c:v>-18493</c:v>
                </c:pt>
                <c:pt idx="10">
                  <c:v>-20609.599999999999</c:v>
                </c:pt>
                <c:pt idx="11">
                  <c:v>-21813.200000000001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061-F443-8CCC-A5427FAEFBE9}"/>
            </c:ext>
          </c:extLst>
        </c:ser>
        <c:ser>
          <c:idx val="9"/>
          <c:order val="9"/>
          <c:tx>
            <c:strRef>
              <c:f>'EUROSTAT data'!$C$173</c:f>
              <c:strCache>
                <c:ptCount val="1"/>
                <c:pt idx="0">
                  <c:v>ES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'EUROSTAT data'!$D$163:$O$163</c:f>
              <c:numCache>
                <c:formatCode>General</c:formatCode>
                <c:ptCount val="12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</c:numCache>
            </c:numRef>
          </c:cat>
          <c:val>
            <c:numRef>
              <c:f>'EUROSTAT data'!$D$173:$O$173</c:f>
              <c:numCache>
                <c:formatCode>General</c:formatCode>
                <c:ptCount val="12"/>
                <c:pt idx="0">
                  <c:v>-94717.1</c:v>
                </c:pt>
                <c:pt idx="1">
                  <c:v>-47232.1</c:v>
                </c:pt>
                <c:pt idx="2">
                  <c:v>-54762</c:v>
                </c:pt>
                <c:pt idx="3">
                  <c:v>-50327</c:v>
                </c:pt>
                <c:pt idx="4">
                  <c:v>-32758.799999999999</c:v>
                </c:pt>
                <c:pt idx="5">
                  <c:v>-17140.7</c:v>
                </c:pt>
                <c:pt idx="6">
                  <c:v>-25885.4</c:v>
                </c:pt>
                <c:pt idx="7">
                  <c:v>-26622.699999999997</c:v>
                </c:pt>
                <c:pt idx="8">
                  <c:v>-19015.5</c:v>
                </c:pt>
                <c:pt idx="9">
                  <c:v>-28556.600000000002</c:v>
                </c:pt>
                <c:pt idx="10">
                  <c:v>-37177.1</c:v>
                </c:pt>
                <c:pt idx="11">
                  <c:v>-34221.300000000003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061-F443-8CCC-A5427FAEFBE9}"/>
            </c:ext>
          </c:extLst>
        </c:ser>
        <c:ser>
          <c:idx val="10"/>
          <c:order val="10"/>
          <c:tx>
            <c:strRef>
              <c:f>'EUROSTAT data'!$C$174</c:f>
              <c:strCache>
                <c:ptCount val="1"/>
                <c:pt idx="0">
                  <c:v>FI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'EUROSTAT data'!$D$163:$O$163</c:f>
              <c:numCache>
                <c:formatCode>General</c:formatCode>
                <c:ptCount val="12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</c:numCache>
            </c:numRef>
          </c:cat>
          <c:val>
            <c:numRef>
              <c:f>'EUROSTAT data'!$D$174:$O$174</c:f>
              <c:numCache>
                <c:formatCode>General</c:formatCode>
                <c:ptCount val="12"/>
                <c:pt idx="0">
                  <c:v>3177.7999999999997</c:v>
                </c:pt>
                <c:pt idx="1">
                  <c:v>1408.8000000000002</c:v>
                </c:pt>
                <c:pt idx="2">
                  <c:v>539.20000000000073</c:v>
                </c:pt>
                <c:pt idx="3">
                  <c:v>-3679.5</c:v>
                </c:pt>
                <c:pt idx="4">
                  <c:v>-2639.2</c:v>
                </c:pt>
                <c:pt idx="5">
                  <c:v>-2359.0999999999995</c:v>
                </c:pt>
                <c:pt idx="6">
                  <c:v>-1796.0999999999995</c:v>
                </c:pt>
                <c:pt idx="7">
                  <c:v>-536.30000000000018</c:v>
                </c:pt>
                <c:pt idx="8">
                  <c:v>-2674.1999999999989</c:v>
                </c:pt>
                <c:pt idx="9">
                  <c:v>-2221.1000000000004</c:v>
                </c:pt>
                <c:pt idx="10">
                  <c:v>-2341.2000000000007</c:v>
                </c:pt>
                <c:pt idx="11">
                  <c:v>-171.59999999999945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061-F443-8CCC-A5427FAEFBE9}"/>
            </c:ext>
          </c:extLst>
        </c:ser>
        <c:ser>
          <c:idx val="11"/>
          <c:order val="11"/>
          <c:tx>
            <c:strRef>
              <c:f>'EUROSTAT data'!$C$175</c:f>
              <c:strCache>
                <c:ptCount val="1"/>
                <c:pt idx="0">
                  <c:v>FR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'EUROSTAT data'!$D$163:$O$163</c:f>
              <c:numCache>
                <c:formatCode>General</c:formatCode>
                <c:ptCount val="12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</c:numCache>
            </c:numRef>
          </c:cat>
          <c:val>
            <c:numRef>
              <c:f>'EUROSTAT data'!$D$175:$O$175</c:f>
              <c:numCache>
                <c:formatCode>General</c:formatCode>
                <c:ptCount val="12"/>
                <c:pt idx="0">
                  <c:v>-68367.399999999994</c:v>
                </c:pt>
                <c:pt idx="1">
                  <c:v>-56062.400000000001</c:v>
                </c:pt>
                <c:pt idx="2">
                  <c:v>-65854.100000000006</c:v>
                </c:pt>
                <c:pt idx="3">
                  <c:v>-88761.299999999988</c:v>
                </c:pt>
                <c:pt idx="4">
                  <c:v>-82274.899999999994</c:v>
                </c:pt>
                <c:pt idx="5">
                  <c:v>-76738.3</c:v>
                </c:pt>
                <c:pt idx="6">
                  <c:v>-71445.200000000012</c:v>
                </c:pt>
                <c:pt idx="7">
                  <c:v>-58098.400000000001</c:v>
                </c:pt>
                <c:pt idx="8">
                  <c:v>-60023.900000000009</c:v>
                </c:pt>
                <c:pt idx="9">
                  <c:v>-74325.5</c:v>
                </c:pt>
                <c:pt idx="10">
                  <c:v>-75755.700000000012</c:v>
                </c:pt>
                <c:pt idx="11">
                  <c:v>-72697.600000000006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061-F443-8CCC-A5427FAEFBE9}"/>
            </c:ext>
          </c:extLst>
        </c:ser>
        <c:ser>
          <c:idx val="12"/>
          <c:order val="12"/>
          <c:tx>
            <c:strRef>
              <c:f>'EUROSTAT data'!$C$176</c:f>
              <c:strCache>
                <c:ptCount val="1"/>
                <c:pt idx="0">
                  <c:v>HR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'EUROSTAT data'!$D$163:$O$163</c:f>
              <c:numCache>
                <c:formatCode>General</c:formatCode>
                <c:ptCount val="12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</c:numCache>
            </c:numRef>
          </c:cat>
          <c:val>
            <c:numRef>
              <c:f>'EUROSTAT data'!$D$176:$O$176</c:f>
              <c:numCache>
                <c:formatCode>General</c:formatCode>
                <c:ptCount val="12"/>
                <c:pt idx="0">
                  <c:v>-11232</c:v>
                </c:pt>
                <c:pt idx="1">
                  <c:v>-7702.3</c:v>
                </c:pt>
                <c:pt idx="2">
                  <c:v>-6231.8</c:v>
                </c:pt>
                <c:pt idx="3">
                  <c:v>-6699</c:v>
                </c:pt>
                <c:pt idx="4">
                  <c:v>-6585.7999999999993</c:v>
                </c:pt>
                <c:pt idx="5">
                  <c:v>-7049.9000000000005</c:v>
                </c:pt>
                <c:pt idx="6">
                  <c:v>-6723.2</c:v>
                </c:pt>
                <c:pt idx="7">
                  <c:v>-6900.2</c:v>
                </c:pt>
                <c:pt idx="8">
                  <c:v>-7301.7</c:v>
                </c:pt>
                <c:pt idx="9">
                  <c:v>-7774.8</c:v>
                </c:pt>
                <c:pt idx="10">
                  <c:v>-9136.1999999999989</c:v>
                </c:pt>
                <c:pt idx="11">
                  <c:v>-9503.2000000000007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2061-F443-8CCC-A5427FAEFBE9}"/>
            </c:ext>
          </c:extLst>
        </c:ser>
        <c:ser>
          <c:idx val="13"/>
          <c:order val="13"/>
          <c:tx>
            <c:strRef>
              <c:f>'EUROSTAT data'!$C$177</c:f>
              <c:strCache>
                <c:ptCount val="1"/>
                <c:pt idx="0">
                  <c:v>HU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'EUROSTAT data'!$D$163:$O$163</c:f>
              <c:numCache>
                <c:formatCode>General</c:formatCode>
                <c:ptCount val="12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</c:numCache>
            </c:numRef>
          </c:cat>
          <c:val>
            <c:numRef>
              <c:f>'EUROSTAT data'!$D$177:$O$177</c:f>
              <c:numCache>
                <c:formatCode>General</c:formatCode>
                <c:ptCount val="12"/>
                <c:pt idx="0">
                  <c:v>-296.5</c:v>
                </c:pt>
                <c:pt idx="1">
                  <c:v>3762.1999999999989</c:v>
                </c:pt>
                <c:pt idx="2">
                  <c:v>5510.1</c:v>
                </c:pt>
                <c:pt idx="3">
                  <c:v>7091.9000000000005</c:v>
                </c:pt>
                <c:pt idx="4">
                  <c:v>6533.2999999999993</c:v>
                </c:pt>
                <c:pt idx="5">
                  <c:v>5565.7</c:v>
                </c:pt>
                <c:pt idx="6">
                  <c:v>4287.8</c:v>
                </c:pt>
                <c:pt idx="7">
                  <c:v>5898.7999999999993</c:v>
                </c:pt>
                <c:pt idx="8">
                  <c:v>7244.2</c:v>
                </c:pt>
                <c:pt idx="9">
                  <c:v>5595</c:v>
                </c:pt>
                <c:pt idx="10">
                  <c:v>3312.2000000000007</c:v>
                </c:pt>
                <c:pt idx="11">
                  <c:v>3384.2000000000007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2061-F443-8CCC-A5427FAEFBE9}"/>
            </c:ext>
          </c:extLst>
        </c:ser>
        <c:ser>
          <c:idx val="14"/>
          <c:order val="14"/>
          <c:tx>
            <c:strRef>
              <c:f>'EUROSTAT data'!$C$178</c:f>
              <c:strCache>
                <c:ptCount val="1"/>
                <c:pt idx="0">
                  <c:v>IE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'EUROSTAT data'!$D$163:$O$163</c:f>
              <c:numCache>
                <c:formatCode>General</c:formatCode>
                <c:ptCount val="12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</c:numCache>
            </c:numRef>
          </c:cat>
          <c:val>
            <c:numRef>
              <c:f>'EUROSTAT data'!$D$178:$O$178</c:f>
              <c:numCache>
                <c:formatCode>General</c:formatCode>
                <c:ptCount val="12"/>
                <c:pt idx="0">
                  <c:v>28389</c:v>
                </c:pt>
                <c:pt idx="1">
                  <c:v>38158.899999999994</c:v>
                </c:pt>
                <c:pt idx="2">
                  <c:v>40953</c:v>
                </c:pt>
                <c:pt idx="3">
                  <c:v>39094.100000000006</c:v>
                </c:pt>
                <c:pt idx="4">
                  <c:v>37617</c:v>
                </c:pt>
                <c:pt idx="5">
                  <c:v>32640.100000000002</c:v>
                </c:pt>
                <c:pt idx="6">
                  <c:v>29385.200000000001</c:v>
                </c:pt>
                <c:pt idx="7">
                  <c:v>41808.300000000003</c:v>
                </c:pt>
                <c:pt idx="8">
                  <c:v>44851.3</c:v>
                </c:pt>
                <c:pt idx="9">
                  <c:v>39165.800000000003</c:v>
                </c:pt>
                <c:pt idx="10">
                  <c:v>48227.3</c:v>
                </c:pt>
                <c:pt idx="11">
                  <c:v>62621.5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2061-F443-8CCC-A5427FAEFBE9}"/>
            </c:ext>
          </c:extLst>
        </c:ser>
        <c:ser>
          <c:idx val="15"/>
          <c:order val="15"/>
          <c:tx>
            <c:strRef>
              <c:f>'EUROSTAT data'!$C$179</c:f>
              <c:strCache>
                <c:ptCount val="1"/>
                <c:pt idx="0">
                  <c:v>IT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'EUROSTAT data'!$D$163:$O$163</c:f>
              <c:numCache>
                <c:formatCode>General</c:formatCode>
                <c:ptCount val="12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</c:numCache>
            </c:numRef>
          </c:cat>
          <c:val>
            <c:numRef>
              <c:f>'EUROSTAT data'!$D$179:$O$179</c:f>
              <c:numCache>
                <c:formatCode>General</c:formatCode>
                <c:ptCount val="12"/>
                <c:pt idx="0">
                  <c:v>-13034.6</c:v>
                </c:pt>
                <c:pt idx="1">
                  <c:v>-5875.5</c:v>
                </c:pt>
                <c:pt idx="2">
                  <c:v>-29982.5</c:v>
                </c:pt>
                <c:pt idx="3">
                  <c:v>-25523.800000000003</c:v>
                </c:pt>
                <c:pt idx="4">
                  <c:v>9889.6</c:v>
                </c:pt>
                <c:pt idx="5">
                  <c:v>29230.3</c:v>
                </c:pt>
                <c:pt idx="6">
                  <c:v>41931.5</c:v>
                </c:pt>
                <c:pt idx="7">
                  <c:v>41806.9</c:v>
                </c:pt>
                <c:pt idx="8">
                  <c:v>49643.1</c:v>
                </c:pt>
                <c:pt idx="9">
                  <c:v>47641.799999999996</c:v>
                </c:pt>
                <c:pt idx="10">
                  <c:v>39279.699999999997</c:v>
                </c:pt>
                <c:pt idx="11">
                  <c:v>52934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2061-F443-8CCC-A5427FAEFBE9}"/>
            </c:ext>
          </c:extLst>
        </c:ser>
        <c:ser>
          <c:idx val="16"/>
          <c:order val="16"/>
          <c:tx>
            <c:strRef>
              <c:f>'EUROSTAT data'!$C$180</c:f>
              <c:strCache>
                <c:ptCount val="1"/>
                <c:pt idx="0">
                  <c:v>LT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'EUROSTAT data'!$D$163:$O$163</c:f>
              <c:numCache>
                <c:formatCode>General</c:formatCode>
                <c:ptCount val="12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</c:numCache>
            </c:numRef>
          </c:cat>
          <c:val>
            <c:numRef>
              <c:f>'EUROSTAT data'!$D$180:$O$180</c:f>
              <c:numCache>
                <c:formatCode>General</c:formatCode>
                <c:ptCount val="12"/>
                <c:pt idx="0">
                  <c:v>-5067</c:v>
                </c:pt>
                <c:pt idx="1">
                  <c:v>-1326.2</c:v>
                </c:pt>
                <c:pt idx="2">
                  <c:v>-2002.3999999999999</c:v>
                </c:pt>
                <c:pt idx="3">
                  <c:v>-2674.7999999999997</c:v>
                </c:pt>
                <c:pt idx="4">
                  <c:v>-1831.6</c:v>
                </c:pt>
                <c:pt idx="5">
                  <c:v>-1663.0000000000002</c:v>
                </c:pt>
                <c:pt idx="6">
                  <c:v>-1528.1000000000004</c:v>
                </c:pt>
                <c:pt idx="7">
                  <c:v>-2495.6</c:v>
                </c:pt>
                <c:pt idx="8">
                  <c:v>-2130.3000000000002</c:v>
                </c:pt>
                <c:pt idx="9">
                  <c:v>-2105.7000000000003</c:v>
                </c:pt>
                <c:pt idx="10">
                  <c:v>-2671.6000000000004</c:v>
                </c:pt>
                <c:pt idx="11">
                  <c:v>-2218.1999999999998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2061-F443-8CCC-A5427FAEFBE9}"/>
            </c:ext>
          </c:extLst>
        </c:ser>
        <c:ser>
          <c:idx val="17"/>
          <c:order val="17"/>
          <c:tx>
            <c:strRef>
              <c:f>'EUROSTAT data'!$C$181</c:f>
              <c:strCache>
                <c:ptCount val="1"/>
                <c:pt idx="0">
                  <c:v>LU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'EUROSTAT data'!$D$163:$O$163</c:f>
              <c:numCache>
                <c:formatCode>General</c:formatCode>
                <c:ptCount val="12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</c:numCache>
            </c:numRef>
          </c:cat>
          <c:val>
            <c:numRef>
              <c:f>'EUROSTAT data'!$D$181:$O$181</c:f>
              <c:numCache>
                <c:formatCode>General</c:formatCode>
                <c:ptCount val="12"/>
                <c:pt idx="0">
                  <c:v>-4394</c:v>
                </c:pt>
                <c:pt idx="1">
                  <c:v>-2861.6</c:v>
                </c:pt>
                <c:pt idx="2">
                  <c:v>-4533</c:v>
                </c:pt>
                <c:pt idx="3">
                  <c:v>-5742.5</c:v>
                </c:pt>
                <c:pt idx="4">
                  <c:v>-6569.6</c:v>
                </c:pt>
                <c:pt idx="5">
                  <c:v>-6209.6</c:v>
                </c:pt>
                <c:pt idx="6">
                  <c:v>-5697.2</c:v>
                </c:pt>
                <c:pt idx="7">
                  <c:v>-5555.7</c:v>
                </c:pt>
                <c:pt idx="8">
                  <c:v>-5502.1</c:v>
                </c:pt>
                <c:pt idx="9">
                  <c:v>-6301.3</c:v>
                </c:pt>
                <c:pt idx="10">
                  <c:v>-6519.8</c:v>
                </c:pt>
                <c:pt idx="11">
                  <c:v>-6687.5999999999995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2061-F443-8CCC-A5427FAEFBE9}"/>
            </c:ext>
          </c:extLst>
        </c:ser>
        <c:ser>
          <c:idx val="18"/>
          <c:order val="18"/>
          <c:tx>
            <c:strRef>
              <c:f>'EUROSTAT data'!$C$182</c:f>
              <c:strCache>
                <c:ptCount val="1"/>
                <c:pt idx="0">
                  <c:v>LV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'EUROSTAT data'!$D$163:$O$163</c:f>
              <c:numCache>
                <c:formatCode>General</c:formatCode>
                <c:ptCount val="12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</c:numCache>
            </c:numRef>
          </c:cat>
          <c:val>
            <c:numRef>
              <c:f>'EUROSTAT data'!$D$182:$O$182</c:f>
              <c:numCache>
                <c:formatCode>General</c:formatCode>
                <c:ptCount val="12"/>
                <c:pt idx="0">
                  <c:v>-4078.3</c:v>
                </c:pt>
                <c:pt idx="1">
                  <c:v>-1512.1</c:v>
                </c:pt>
                <c:pt idx="2">
                  <c:v>-1628.2</c:v>
                </c:pt>
                <c:pt idx="3">
                  <c:v>-2269.8000000000002</c:v>
                </c:pt>
                <c:pt idx="4">
                  <c:v>-2425.1999999999998</c:v>
                </c:pt>
                <c:pt idx="5">
                  <c:v>-2558.5</c:v>
                </c:pt>
                <c:pt idx="6">
                  <c:v>-2445.2999999999997</c:v>
                </c:pt>
                <c:pt idx="7">
                  <c:v>-2195.6000000000004</c:v>
                </c:pt>
                <c:pt idx="8">
                  <c:v>-1936.1</c:v>
                </c:pt>
                <c:pt idx="9">
                  <c:v>-2568.5</c:v>
                </c:pt>
                <c:pt idx="10">
                  <c:v>-2992.9</c:v>
                </c:pt>
                <c:pt idx="11">
                  <c:v>-2947.1000000000004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2061-F443-8CCC-A5427FAEFBE9}"/>
            </c:ext>
          </c:extLst>
        </c:ser>
        <c:ser>
          <c:idx val="19"/>
          <c:order val="19"/>
          <c:tx>
            <c:strRef>
              <c:f>'EUROSTAT data'!$C$183</c:f>
              <c:strCache>
                <c:ptCount val="1"/>
                <c:pt idx="0">
                  <c:v>MT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'EUROSTAT data'!$D$163:$O$163</c:f>
              <c:numCache>
                <c:formatCode>General</c:formatCode>
                <c:ptCount val="12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</c:numCache>
            </c:numRef>
          </c:cat>
          <c:val>
            <c:numRef>
              <c:f>'EUROSTAT data'!$D$183:$O$183</c:f>
              <c:numCache>
                <c:formatCode>General</c:formatCode>
                <c:ptCount val="12"/>
                <c:pt idx="0">
                  <c:v>-1236.5999999999999</c:v>
                </c:pt>
                <c:pt idx="1">
                  <c:v>-1161.5999999999999</c:v>
                </c:pt>
                <c:pt idx="2">
                  <c:v>-1113.5</c:v>
                </c:pt>
                <c:pt idx="3">
                  <c:v>-1369.9</c:v>
                </c:pt>
                <c:pt idx="4">
                  <c:v>-1827.1000000000001</c:v>
                </c:pt>
                <c:pt idx="5">
                  <c:v>-1875.7</c:v>
                </c:pt>
                <c:pt idx="6">
                  <c:v>-2926.6000000000004</c:v>
                </c:pt>
                <c:pt idx="7">
                  <c:v>-3087.7000000000003</c:v>
                </c:pt>
                <c:pt idx="8">
                  <c:v>-2931.9</c:v>
                </c:pt>
                <c:pt idx="9">
                  <c:v>-2788.1000000000004</c:v>
                </c:pt>
                <c:pt idx="10">
                  <c:v>-3029.8</c:v>
                </c:pt>
                <c:pt idx="11">
                  <c:v>-3625.3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2061-F443-8CCC-A5427FAEFBE9}"/>
            </c:ext>
          </c:extLst>
        </c:ser>
        <c:ser>
          <c:idx val="20"/>
          <c:order val="20"/>
          <c:tx>
            <c:strRef>
              <c:f>'EUROSTAT data'!$C$184</c:f>
              <c:strCache>
                <c:ptCount val="1"/>
                <c:pt idx="0">
                  <c:v>NL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'EUROSTAT data'!$D$163:$O$163</c:f>
              <c:numCache>
                <c:formatCode>General</c:formatCode>
                <c:ptCount val="12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</c:numCache>
            </c:numRef>
          </c:cat>
          <c:val>
            <c:numRef>
              <c:f>'EUROSTAT data'!$D$184:$O$184</c:f>
              <c:numCache>
                <c:formatCode>General</c:formatCode>
                <c:ptCount val="12"/>
                <c:pt idx="0">
                  <c:v>38741.5</c:v>
                </c:pt>
                <c:pt idx="1">
                  <c:v>39244.400000000009</c:v>
                </c:pt>
                <c:pt idx="2">
                  <c:v>46339.5</c:v>
                </c:pt>
                <c:pt idx="3">
                  <c:v>52252.300000000017</c:v>
                </c:pt>
                <c:pt idx="4">
                  <c:v>53274.400000000009</c:v>
                </c:pt>
                <c:pt idx="5">
                  <c:v>61635.999999999985</c:v>
                </c:pt>
                <c:pt idx="6">
                  <c:v>62650.399999999994</c:v>
                </c:pt>
                <c:pt idx="7">
                  <c:v>52512.000000000015</c:v>
                </c:pt>
                <c:pt idx="8">
                  <c:v>63171.200000000012</c:v>
                </c:pt>
                <c:pt idx="9">
                  <c:v>68714.5</c:v>
                </c:pt>
                <c:pt idx="10">
                  <c:v>68773.899999999994</c:v>
                </c:pt>
                <c:pt idx="11">
                  <c:v>66077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2061-F443-8CCC-A5427FAEFBE9}"/>
            </c:ext>
          </c:extLst>
        </c:ser>
        <c:ser>
          <c:idx val="21"/>
          <c:order val="21"/>
          <c:tx>
            <c:strRef>
              <c:f>'EUROSTAT data'!$C$185</c:f>
              <c:strCache>
                <c:ptCount val="1"/>
                <c:pt idx="0">
                  <c:v>PL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'EUROSTAT data'!$D$163:$O$163</c:f>
              <c:numCache>
                <c:formatCode>General</c:formatCode>
                <c:ptCount val="12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</c:numCache>
            </c:numRef>
          </c:cat>
          <c:val>
            <c:numRef>
              <c:f>'EUROSTAT data'!$D$185:$O$185</c:f>
              <c:numCache>
                <c:formatCode>General</c:formatCode>
                <c:ptCount val="12"/>
                <c:pt idx="0">
                  <c:v>-26071.699999999997</c:v>
                </c:pt>
                <c:pt idx="1">
                  <c:v>-9289</c:v>
                </c:pt>
                <c:pt idx="2">
                  <c:v>-13823.1</c:v>
                </c:pt>
                <c:pt idx="3">
                  <c:v>-15733.2</c:v>
                </c:pt>
                <c:pt idx="4">
                  <c:v>-10651.8</c:v>
                </c:pt>
                <c:pt idx="5">
                  <c:v>-1974.9999999999991</c:v>
                </c:pt>
                <c:pt idx="6">
                  <c:v>-2651.5</c:v>
                </c:pt>
                <c:pt idx="7">
                  <c:v>2350.6000000000004</c:v>
                </c:pt>
                <c:pt idx="8">
                  <c:v>3885.8999999999996</c:v>
                </c:pt>
                <c:pt idx="9">
                  <c:v>564.90000000000146</c:v>
                </c:pt>
                <c:pt idx="10">
                  <c:v>-4583.2000000000007</c:v>
                </c:pt>
                <c:pt idx="11">
                  <c:v>1823.5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2061-F443-8CCC-A5427FAEFBE9}"/>
            </c:ext>
          </c:extLst>
        </c:ser>
        <c:ser>
          <c:idx val="22"/>
          <c:order val="22"/>
          <c:tx>
            <c:strRef>
              <c:f>'EUROSTAT data'!$C$186</c:f>
              <c:strCache>
                <c:ptCount val="1"/>
                <c:pt idx="0">
                  <c:v>PT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'EUROSTAT data'!$D$163:$O$163</c:f>
              <c:numCache>
                <c:formatCode>General</c:formatCode>
                <c:ptCount val="12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</c:numCache>
            </c:numRef>
          </c:cat>
          <c:val>
            <c:numRef>
              <c:f>'EUROSTAT data'!$D$186:$O$186</c:f>
              <c:numCache>
                <c:formatCode>General</c:formatCode>
                <c:ptCount val="12"/>
                <c:pt idx="0">
                  <c:v>-25346.600000000002</c:v>
                </c:pt>
                <c:pt idx="1">
                  <c:v>-19681.8</c:v>
                </c:pt>
                <c:pt idx="2">
                  <c:v>-21379.5</c:v>
                </c:pt>
                <c:pt idx="3">
                  <c:v>-16723.400000000001</c:v>
                </c:pt>
                <c:pt idx="4">
                  <c:v>-11161.1</c:v>
                </c:pt>
                <c:pt idx="5">
                  <c:v>-9710</c:v>
                </c:pt>
                <c:pt idx="6">
                  <c:v>-10978.4</c:v>
                </c:pt>
                <c:pt idx="7">
                  <c:v>-10710.8</c:v>
                </c:pt>
                <c:pt idx="8">
                  <c:v>-11385.1</c:v>
                </c:pt>
                <c:pt idx="9">
                  <c:v>-14670.6</c:v>
                </c:pt>
                <c:pt idx="10">
                  <c:v>-17589.3</c:v>
                </c:pt>
                <c:pt idx="11">
                  <c:v>-20391.400000000001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2061-F443-8CCC-A5427FAEFBE9}"/>
            </c:ext>
          </c:extLst>
        </c:ser>
        <c:ser>
          <c:idx val="23"/>
          <c:order val="23"/>
          <c:tx>
            <c:strRef>
              <c:f>'EUROSTAT data'!$C$187</c:f>
              <c:strCache>
                <c:ptCount val="1"/>
                <c:pt idx="0">
                  <c:v>RO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'EUROSTAT data'!$D$163:$O$163</c:f>
              <c:numCache>
                <c:formatCode>General</c:formatCode>
                <c:ptCount val="12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</c:numCache>
            </c:numRef>
          </c:cat>
          <c:val>
            <c:numRef>
              <c:f>'EUROSTAT data'!$D$187:$O$187</c:f>
              <c:numCache>
                <c:formatCode>General</c:formatCode>
                <c:ptCount val="12"/>
                <c:pt idx="0">
                  <c:v>-23469.1</c:v>
                </c:pt>
                <c:pt idx="1">
                  <c:v>-9863.1</c:v>
                </c:pt>
                <c:pt idx="2">
                  <c:v>-9451.2999999999993</c:v>
                </c:pt>
                <c:pt idx="3">
                  <c:v>-9658.8000000000011</c:v>
                </c:pt>
                <c:pt idx="4">
                  <c:v>-9624.6999999999989</c:v>
                </c:pt>
                <c:pt idx="5">
                  <c:v>-5757.4000000000005</c:v>
                </c:pt>
                <c:pt idx="6">
                  <c:v>-6055</c:v>
                </c:pt>
                <c:pt idx="7">
                  <c:v>-8359</c:v>
                </c:pt>
                <c:pt idx="8">
                  <c:v>-9970.7999999999993</c:v>
                </c:pt>
                <c:pt idx="9">
                  <c:v>-12952</c:v>
                </c:pt>
                <c:pt idx="10">
                  <c:v>-15404.300000000001</c:v>
                </c:pt>
                <c:pt idx="11">
                  <c:v>-17573.8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2061-F443-8CCC-A5427FAEFBE9}"/>
            </c:ext>
          </c:extLst>
        </c:ser>
        <c:ser>
          <c:idx val="24"/>
          <c:order val="24"/>
          <c:tx>
            <c:strRef>
              <c:f>'EUROSTAT data'!$C$188</c:f>
              <c:strCache>
                <c:ptCount val="1"/>
                <c:pt idx="0">
                  <c:v>SE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'EUROSTAT data'!$D$163:$O$163</c:f>
              <c:numCache>
                <c:formatCode>General</c:formatCode>
                <c:ptCount val="12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</c:numCache>
            </c:numRef>
          </c:cat>
          <c:val>
            <c:numRef>
              <c:f>'EUROSTAT data'!$D$188:$O$188</c:f>
              <c:numCache>
                <c:formatCode>General</c:formatCode>
                <c:ptCount val="12"/>
                <c:pt idx="0">
                  <c:v>10079.299999999999</c:v>
                </c:pt>
                <c:pt idx="1">
                  <c:v>7818.1</c:v>
                </c:pt>
                <c:pt idx="2">
                  <c:v>7244.3</c:v>
                </c:pt>
                <c:pt idx="3">
                  <c:v>7138.8000000000011</c:v>
                </c:pt>
                <c:pt idx="4">
                  <c:v>6156</c:v>
                </c:pt>
                <c:pt idx="5">
                  <c:v>5226.0999999999985</c:v>
                </c:pt>
                <c:pt idx="6">
                  <c:v>1788.0999999999985</c:v>
                </c:pt>
                <c:pt idx="7">
                  <c:v>1451.1000000000004</c:v>
                </c:pt>
                <c:pt idx="8">
                  <c:v>-1561.3999999999996</c:v>
                </c:pt>
                <c:pt idx="9">
                  <c:v>-1118.7999999999993</c:v>
                </c:pt>
                <c:pt idx="10">
                  <c:v>-3937.1999999999989</c:v>
                </c:pt>
                <c:pt idx="11">
                  <c:v>1599.4000000000015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2061-F443-8CCC-A5427FAEFBE9}"/>
            </c:ext>
          </c:extLst>
        </c:ser>
        <c:ser>
          <c:idx val="25"/>
          <c:order val="25"/>
          <c:tx>
            <c:strRef>
              <c:f>'EUROSTAT data'!$C$189</c:f>
              <c:strCache>
                <c:ptCount val="1"/>
                <c:pt idx="0">
                  <c:v>SI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'EUROSTAT data'!$D$163:$O$163</c:f>
              <c:numCache>
                <c:formatCode>General</c:formatCode>
                <c:ptCount val="12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</c:numCache>
            </c:numRef>
          </c:cat>
          <c:val>
            <c:numRef>
              <c:f>'EUROSTAT data'!$D$189:$O$189</c:f>
              <c:numCache>
                <c:formatCode>General</c:formatCode>
                <c:ptCount val="12"/>
                <c:pt idx="0">
                  <c:v>-1976</c:v>
                </c:pt>
                <c:pt idx="1">
                  <c:v>-357.4</c:v>
                </c:pt>
                <c:pt idx="2">
                  <c:v>-692.7</c:v>
                </c:pt>
                <c:pt idx="3">
                  <c:v>-610.39999999999986</c:v>
                </c:pt>
                <c:pt idx="4">
                  <c:v>99.600000000000023</c:v>
                </c:pt>
                <c:pt idx="5">
                  <c:v>486.20000000000005</c:v>
                </c:pt>
                <c:pt idx="6">
                  <c:v>1523.9</c:v>
                </c:pt>
                <c:pt idx="7">
                  <c:v>1905.3000000000002</c:v>
                </c:pt>
                <c:pt idx="8">
                  <c:v>2144.8999999999996</c:v>
                </c:pt>
                <c:pt idx="9">
                  <c:v>2090</c:v>
                </c:pt>
                <c:pt idx="10">
                  <c:v>1619.8000000000002</c:v>
                </c:pt>
                <c:pt idx="11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2061-F443-8CCC-A5427FAEFBE9}"/>
            </c:ext>
          </c:extLst>
        </c:ser>
        <c:ser>
          <c:idx val="26"/>
          <c:order val="26"/>
          <c:tx>
            <c:strRef>
              <c:f>'EUROSTAT data'!$C$190</c:f>
              <c:strCache>
                <c:ptCount val="1"/>
                <c:pt idx="0">
                  <c:v>SK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'EUROSTAT data'!$D$163:$O$163</c:f>
              <c:numCache>
                <c:formatCode>General</c:formatCode>
                <c:ptCount val="12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</c:numCache>
            </c:numRef>
          </c:cat>
          <c:val>
            <c:numRef>
              <c:f>'EUROSTAT data'!$D$190:$O$190</c:f>
              <c:numCache>
                <c:formatCode>General</c:formatCode>
                <c:ptCount val="12"/>
                <c:pt idx="0">
                  <c:v>-1883</c:v>
                </c:pt>
                <c:pt idx="1">
                  <c:v>309.79999999999927</c:v>
                </c:pt>
                <c:pt idx="2">
                  <c:v>-511.39999999999964</c:v>
                </c:pt>
                <c:pt idx="3">
                  <c:v>-304.39999999999964</c:v>
                </c:pt>
                <c:pt idx="4">
                  <c:v>2540.2999999999993</c:v>
                </c:pt>
                <c:pt idx="5">
                  <c:v>2867.7</c:v>
                </c:pt>
                <c:pt idx="6">
                  <c:v>3508.3999999999996</c:v>
                </c:pt>
                <c:pt idx="7">
                  <c:v>2068.9000000000005</c:v>
                </c:pt>
                <c:pt idx="8">
                  <c:v>2132.0000000000005</c:v>
                </c:pt>
                <c:pt idx="9">
                  <c:v>1598.1999999999998</c:v>
                </c:pt>
                <c:pt idx="10">
                  <c:v>409.5</c:v>
                </c:pt>
                <c:pt idx="11">
                  <c:v>-424.80000000000018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2061-F443-8CCC-A5427FAEFBE9}"/>
            </c:ext>
          </c:extLst>
        </c:ser>
        <c:ser>
          <c:idx val="27"/>
          <c:order val="27"/>
          <c:tx>
            <c:strRef>
              <c:f>'EUROSTAT data'!$C$191</c:f>
              <c:strCache>
                <c:ptCount val="1"/>
                <c:pt idx="0">
                  <c:v>UK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'EUROSTAT data'!$D$163:$O$163</c:f>
              <c:numCache>
                <c:formatCode>General</c:formatCode>
                <c:ptCount val="12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</c:numCache>
            </c:numRef>
          </c:cat>
          <c:val>
            <c:numRef>
              <c:f>'EUROSTAT data'!$D$191:$O$191</c:f>
              <c:numCache>
                <c:formatCode>General</c:formatCode>
                <c:ptCount val="12"/>
                <c:pt idx="0">
                  <c:v>-126200.1</c:v>
                </c:pt>
                <c:pt idx="1">
                  <c:v>-117877.1</c:v>
                </c:pt>
                <c:pt idx="2">
                  <c:v>-131525.9</c:v>
                </c:pt>
                <c:pt idx="3">
                  <c:v>-124326.90000000001</c:v>
                </c:pt>
                <c:pt idx="4">
                  <c:v>-173553.7</c:v>
                </c:pt>
                <c:pt idx="5">
                  <c:v>-90262.099999999991</c:v>
                </c:pt>
                <c:pt idx="6">
                  <c:v>-139373.6</c:v>
                </c:pt>
                <c:pt idx="7">
                  <c:v>-150029.29999999999</c:v>
                </c:pt>
                <c:pt idx="8">
                  <c:v>-205185.2</c:v>
                </c:pt>
                <c:pt idx="9">
                  <c:v>-178865.09999999998</c:v>
                </c:pt>
                <c:pt idx="10">
                  <c:v>-158491.29999999999</c:v>
                </c:pt>
                <c:pt idx="11">
                  <c:v>-197053.09999999998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2061-F443-8CCC-A5427FAEFB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5097456"/>
        <c:axId val="559770064"/>
      </c:lineChart>
      <c:catAx>
        <c:axId val="605097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559770064"/>
        <c:crosses val="autoZero"/>
        <c:auto val="1"/>
        <c:lblAlgn val="ctr"/>
        <c:lblOffset val="100"/>
        <c:noMultiLvlLbl val="0"/>
      </c:catAx>
      <c:valAx>
        <c:axId val="55977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 Millions EURO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605097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Percentage change compared to the year before</a:t>
            </a:r>
          </a:p>
          <a:p>
            <a:pPr>
              <a:defRPr/>
            </a:pPr>
            <a:r>
              <a:rPr lang="en-GB"/>
              <a:t>All</a:t>
            </a:r>
            <a:r>
              <a:rPr lang="en-GB" baseline="0"/>
              <a:t> EU28 countries taken into account (average price over all countries)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Calculations!$C$1</c:f>
              <c:strCache>
                <c:ptCount val="1"/>
                <c:pt idx="0">
                  <c:v>EU28 Trade balance % change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Calculations!$A$2:$A$12</c:f>
              <c:numCache>
                <c:formatCode>General</c:formatCod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</c:numCache>
            </c:numRef>
          </c:cat>
          <c:val>
            <c:numRef>
              <c:f>Calculations!$C$2:$C$12</c:f>
              <c:numCache>
                <c:formatCode>0%</c:formatCode>
                <c:ptCount val="11"/>
                <c:pt idx="1">
                  <c:v>0.62238352531369989</c:v>
                </c:pt>
                <c:pt idx="2">
                  <c:v>-0.37029631357298032</c:v>
                </c:pt>
                <c:pt idx="3">
                  <c:v>-3.3142726003557152E-2</c:v>
                </c:pt>
                <c:pt idx="4">
                  <c:v>0.58263115027211143</c:v>
                </c:pt>
                <c:pt idx="5">
                  <c:v>3.5847226472584062</c:v>
                </c:pt>
                <c:pt idx="6">
                  <c:v>-0.22286540375441849</c:v>
                </c:pt>
                <c:pt idx="7">
                  <c:v>0.53025457138851206</c:v>
                </c:pt>
                <c:pt idx="8">
                  <c:v>-0.21694682923310007</c:v>
                </c:pt>
                <c:pt idx="9">
                  <c:v>-0.14964390679847794</c:v>
                </c:pt>
                <c:pt idx="10">
                  <c:v>-0.46517755761846563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79-1A46-8DEA-D2BB44BD0FA6}"/>
            </c:ext>
          </c:extLst>
        </c:ser>
        <c:ser>
          <c:idx val="3"/>
          <c:order val="1"/>
          <c:tx>
            <c:strRef>
              <c:f>Calculations!$E$1</c:f>
              <c:strCache>
                <c:ptCount val="1"/>
                <c:pt idx="0">
                  <c:v>Apples Prices % change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Calculations!$A$2:$A$12</c:f>
              <c:numCache>
                <c:formatCode>General</c:formatCod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</c:numCache>
            </c:numRef>
          </c:cat>
          <c:val>
            <c:numRef>
              <c:f>Calculations!$E$2:$E$12</c:f>
              <c:numCache>
                <c:formatCode>0%</c:formatCode>
                <c:ptCount val="11"/>
                <c:pt idx="1">
                  <c:v>-0.19363208822098471</c:v>
                </c:pt>
                <c:pt idx="2">
                  <c:v>5.8731039021981922E-2</c:v>
                </c:pt>
                <c:pt idx="3">
                  <c:v>9.1754737399553379E-2</c:v>
                </c:pt>
                <c:pt idx="4">
                  <c:v>-9.0844862493673316E-3</c:v>
                </c:pt>
                <c:pt idx="5">
                  <c:v>7.9567523850570088E-2</c:v>
                </c:pt>
                <c:pt idx="6">
                  <c:v>-9.3511422164173519E-2</c:v>
                </c:pt>
                <c:pt idx="7">
                  <c:v>-0.1613238220550014</c:v>
                </c:pt>
                <c:pt idx="8">
                  <c:v>-1.3815145444762256E-2</c:v>
                </c:pt>
                <c:pt idx="9">
                  <c:v>0.17726794635813795</c:v>
                </c:pt>
                <c:pt idx="10">
                  <c:v>8.6885630367533703E-2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C79-1A46-8DEA-D2BB44BD0FA6}"/>
            </c:ext>
          </c:extLst>
        </c:ser>
        <c:ser>
          <c:idx val="5"/>
          <c:order val="2"/>
          <c:tx>
            <c:strRef>
              <c:f>Calculations!$G$1</c:f>
              <c:strCache>
                <c:ptCount val="1"/>
                <c:pt idx="0">
                  <c:v>Cucumbers Prices % change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Calculations!$A$2:$A$12</c:f>
              <c:numCache>
                <c:formatCode>General</c:formatCod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</c:numCache>
            </c:numRef>
          </c:cat>
          <c:val>
            <c:numRef>
              <c:f>Calculations!$G$2:$G$12</c:f>
              <c:numCache>
                <c:formatCode>0%</c:formatCode>
                <c:ptCount val="11"/>
                <c:pt idx="1">
                  <c:v>-0.1366840436298912</c:v>
                </c:pt>
                <c:pt idx="2">
                  <c:v>5.9769643454700296E-2</c:v>
                </c:pt>
                <c:pt idx="3">
                  <c:v>-4.6469266079964773E-2</c:v>
                </c:pt>
                <c:pt idx="4">
                  <c:v>5.0975594774988531E-2</c:v>
                </c:pt>
                <c:pt idx="5">
                  <c:v>9.9597227836572808E-2</c:v>
                </c:pt>
                <c:pt idx="6">
                  <c:v>-0.10486010532516579</c:v>
                </c:pt>
                <c:pt idx="7">
                  <c:v>-7.2295177682556666E-2</c:v>
                </c:pt>
                <c:pt idx="8">
                  <c:v>1.4404169661013476E-2</c:v>
                </c:pt>
                <c:pt idx="9">
                  <c:v>-5.8211305392640352E-3</c:v>
                </c:pt>
                <c:pt idx="10">
                  <c:v>0.18407778991865639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C79-1A46-8DEA-D2BB44BD0FA6}"/>
            </c:ext>
          </c:extLst>
        </c:ser>
        <c:ser>
          <c:idx val="7"/>
          <c:order val="3"/>
          <c:tx>
            <c:strRef>
              <c:f>Calculations!$I$1</c:f>
              <c:strCache>
                <c:ptCount val="1"/>
                <c:pt idx="0">
                  <c:v>Chicken Prices % change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Calculations!$A$2:$A$12</c:f>
              <c:numCache>
                <c:formatCode>General</c:formatCod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</c:numCache>
            </c:numRef>
          </c:cat>
          <c:val>
            <c:numRef>
              <c:f>Calculations!$I$2:$I$12</c:f>
              <c:numCache>
                <c:formatCode>0%</c:formatCode>
                <c:ptCount val="11"/>
                <c:pt idx="1">
                  <c:v>-0.16133295824761637</c:v>
                </c:pt>
                <c:pt idx="2">
                  <c:v>-5.0117775366677553E-2</c:v>
                </c:pt>
                <c:pt idx="3">
                  <c:v>0.1466615040440544</c:v>
                </c:pt>
                <c:pt idx="4">
                  <c:v>-3.2055714267848145E-2</c:v>
                </c:pt>
                <c:pt idx="5">
                  <c:v>8.6748675485891172E-2</c:v>
                </c:pt>
                <c:pt idx="6">
                  <c:v>-2.6264124280790939E-2</c:v>
                </c:pt>
                <c:pt idx="7">
                  <c:v>-0.21239202199525709</c:v>
                </c:pt>
                <c:pt idx="8">
                  <c:v>8.9531131599615857E-2</c:v>
                </c:pt>
                <c:pt idx="9">
                  <c:v>-9.1252770173369361E-4</c:v>
                </c:pt>
                <c:pt idx="10">
                  <c:v>0.12219725346030137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C79-1A46-8DEA-D2BB44BD0FA6}"/>
            </c:ext>
          </c:extLst>
        </c:ser>
        <c:ser>
          <c:idx val="9"/>
          <c:order val="4"/>
          <c:tx>
            <c:strRef>
              <c:f>Calculations!$K$1</c:f>
              <c:strCache>
                <c:ptCount val="1"/>
                <c:pt idx="0">
                  <c:v>Soybeans Prices % change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Calculations!$A$2:$A$12</c:f>
              <c:numCache>
                <c:formatCode>General</c:formatCod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</c:numCache>
            </c:numRef>
          </c:cat>
          <c:val>
            <c:numRef>
              <c:f>Calculations!$K$2:$K$12</c:f>
              <c:numCache>
                <c:formatCode>0%</c:formatCode>
                <c:ptCount val="11"/>
                <c:pt idx="1">
                  <c:v>-0.12549593928904268</c:v>
                </c:pt>
                <c:pt idx="2">
                  <c:v>7.9258266853419468E-2</c:v>
                </c:pt>
                <c:pt idx="3">
                  <c:v>5.5281265183931255E-2</c:v>
                </c:pt>
                <c:pt idx="4">
                  <c:v>0.22281368821292782</c:v>
                </c:pt>
                <c:pt idx="5">
                  <c:v>1.7587842039800971E-2</c:v>
                </c:pt>
                <c:pt idx="6">
                  <c:v>-0.12320238345333363</c:v>
                </c:pt>
                <c:pt idx="7">
                  <c:v>-0.22931823132215201</c:v>
                </c:pt>
                <c:pt idx="8">
                  <c:v>-3.0750098920354876E-2</c:v>
                </c:pt>
                <c:pt idx="9">
                  <c:v>3.3067008806205077E-2</c:v>
                </c:pt>
                <c:pt idx="10">
                  <c:v>1.9391441797448325E-2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C79-1A46-8DEA-D2BB44BD0F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992064"/>
        <c:axId val="605366544"/>
      </c:lineChart>
      <c:catAx>
        <c:axId val="151992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605366544"/>
        <c:crosses val="autoZero"/>
        <c:auto val="1"/>
        <c:lblAlgn val="ctr"/>
        <c:lblOffset val="100"/>
        <c:noMultiLvlLbl val="0"/>
      </c:catAx>
      <c:valAx>
        <c:axId val="60536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1992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Percentage change compared to the year before</a:t>
            </a:r>
          </a:p>
          <a:p>
            <a:pPr>
              <a:defRPr/>
            </a:pPr>
            <a:r>
              <a:rPr lang="en-GB"/>
              <a:t>All</a:t>
            </a:r>
            <a:r>
              <a:rPr lang="en-GB" baseline="0"/>
              <a:t> EU28 countries taken into account (average price over all countries)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Calculations!$C$1</c:f>
              <c:strCache>
                <c:ptCount val="1"/>
                <c:pt idx="0">
                  <c:v>EU28 Trade balance % change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Calculations!$A$2:$A$12</c:f>
              <c:numCache>
                <c:formatCode>General</c:formatCod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</c:numCache>
            </c:numRef>
          </c:cat>
          <c:val>
            <c:numRef>
              <c:f>Calculations!$C$2:$C$12</c:f>
              <c:numCache>
                <c:formatCode>0%</c:formatCode>
                <c:ptCount val="11"/>
                <c:pt idx="1">
                  <c:v>0.62238352531369989</c:v>
                </c:pt>
                <c:pt idx="2">
                  <c:v>-0.37029631357298032</c:v>
                </c:pt>
                <c:pt idx="3">
                  <c:v>-3.3142726003557152E-2</c:v>
                </c:pt>
                <c:pt idx="4">
                  <c:v>0.58263115027211143</c:v>
                </c:pt>
                <c:pt idx="5">
                  <c:v>3.5847226472584062</c:v>
                </c:pt>
                <c:pt idx="6">
                  <c:v>-0.22286540375441849</c:v>
                </c:pt>
                <c:pt idx="7">
                  <c:v>0.53025457138851206</c:v>
                </c:pt>
                <c:pt idx="8">
                  <c:v>-0.21694682923310007</c:v>
                </c:pt>
                <c:pt idx="9">
                  <c:v>-0.14964390679847794</c:v>
                </c:pt>
                <c:pt idx="10">
                  <c:v>-0.46517755761846563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DD-A74A-9432-446D517D01A3}"/>
            </c:ext>
          </c:extLst>
        </c:ser>
        <c:ser>
          <c:idx val="3"/>
          <c:order val="1"/>
          <c:tx>
            <c:strRef>
              <c:f>Calculations!$E$1</c:f>
              <c:strCache>
                <c:ptCount val="1"/>
                <c:pt idx="0">
                  <c:v>Apples Prices % change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Calculations!$A$2:$A$12</c:f>
              <c:numCache>
                <c:formatCode>General</c:formatCod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</c:numCache>
            </c:numRef>
          </c:cat>
          <c:val>
            <c:numRef>
              <c:f>Calculations!$E$2:$E$12</c:f>
              <c:numCache>
                <c:formatCode>0%</c:formatCode>
                <c:ptCount val="11"/>
                <c:pt idx="1">
                  <c:v>-0.19363208822098471</c:v>
                </c:pt>
                <c:pt idx="2">
                  <c:v>5.8731039021981922E-2</c:v>
                </c:pt>
                <c:pt idx="3">
                  <c:v>9.1754737399553379E-2</c:v>
                </c:pt>
                <c:pt idx="4">
                  <c:v>-9.0844862493673316E-3</c:v>
                </c:pt>
                <c:pt idx="5">
                  <c:v>7.9567523850570088E-2</c:v>
                </c:pt>
                <c:pt idx="6">
                  <c:v>-9.3511422164173519E-2</c:v>
                </c:pt>
                <c:pt idx="7">
                  <c:v>-0.1613238220550014</c:v>
                </c:pt>
                <c:pt idx="8">
                  <c:v>-1.3815145444762256E-2</c:v>
                </c:pt>
                <c:pt idx="9">
                  <c:v>0.17726794635813795</c:v>
                </c:pt>
                <c:pt idx="10">
                  <c:v>8.6885630367533703E-2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DD-A74A-9432-446D517D01A3}"/>
            </c:ext>
          </c:extLst>
        </c:ser>
        <c:ser>
          <c:idx val="5"/>
          <c:order val="2"/>
          <c:tx>
            <c:strRef>
              <c:f>Calculations!$G$1</c:f>
              <c:strCache>
                <c:ptCount val="1"/>
                <c:pt idx="0">
                  <c:v>Cucumbers Prices % change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Calculations!$A$2:$A$12</c:f>
              <c:numCache>
                <c:formatCode>General</c:formatCod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</c:numCache>
            </c:numRef>
          </c:cat>
          <c:val>
            <c:numRef>
              <c:f>Calculations!$G$2:$G$12</c:f>
              <c:numCache>
                <c:formatCode>0%</c:formatCode>
                <c:ptCount val="11"/>
                <c:pt idx="1">
                  <c:v>-0.1366840436298912</c:v>
                </c:pt>
                <c:pt idx="2">
                  <c:v>5.9769643454700296E-2</c:v>
                </c:pt>
                <c:pt idx="3">
                  <c:v>-4.6469266079964773E-2</c:v>
                </c:pt>
                <c:pt idx="4">
                  <c:v>5.0975594774988531E-2</c:v>
                </c:pt>
                <c:pt idx="5">
                  <c:v>9.9597227836572808E-2</c:v>
                </c:pt>
                <c:pt idx="6">
                  <c:v>-0.10486010532516579</c:v>
                </c:pt>
                <c:pt idx="7">
                  <c:v>-7.2295177682556666E-2</c:v>
                </c:pt>
                <c:pt idx="8">
                  <c:v>1.4404169661013476E-2</c:v>
                </c:pt>
                <c:pt idx="9">
                  <c:v>-5.8211305392640352E-3</c:v>
                </c:pt>
                <c:pt idx="10">
                  <c:v>0.18407778991865639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7DD-A74A-9432-446D517D01A3}"/>
            </c:ext>
          </c:extLst>
        </c:ser>
        <c:ser>
          <c:idx val="7"/>
          <c:order val="3"/>
          <c:tx>
            <c:strRef>
              <c:f>Calculations!$I$1</c:f>
              <c:strCache>
                <c:ptCount val="1"/>
                <c:pt idx="0">
                  <c:v>Chicken Prices % change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Calculations!$A$2:$A$12</c:f>
              <c:numCache>
                <c:formatCode>General</c:formatCod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</c:numCache>
            </c:numRef>
          </c:cat>
          <c:val>
            <c:numRef>
              <c:f>Calculations!$I$2:$I$12</c:f>
              <c:numCache>
                <c:formatCode>0%</c:formatCode>
                <c:ptCount val="11"/>
                <c:pt idx="1">
                  <c:v>-0.16133295824761637</c:v>
                </c:pt>
                <c:pt idx="2">
                  <c:v>-5.0117775366677553E-2</c:v>
                </c:pt>
                <c:pt idx="3">
                  <c:v>0.1466615040440544</c:v>
                </c:pt>
                <c:pt idx="4">
                  <c:v>-3.2055714267848145E-2</c:v>
                </c:pt>
                <c:pt idx="5">
                  <c:v>8.6748675485891172E-2</c:v>
                </c:pt>
                <c:pt idx="6">
                  <c:v>-2.6264124280790939E-2</c:v>
                </c:pt>
                <c:pt idx="7">
                  <c:v>-0.21239202199525709</c:v>
                </c:pt>
                <c:pt idx="8">
                  <c:v>8.9531131599615857E-2</c:v>
                </c:pt>
                <c:pt idx="9">
                  <c:v>-9.1252770173369361E-4</c:v>
                </c:pt>
                <c:pt idx="10">
                  <c:v>0.12219725346030137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7DD-A74A-9432-446D517D01A3}"/>
            </c:ext>
          </c:extLst>
        </c:ser>
        <c:ser>
          <c:idx val="9"/>
          <c:order val="4"/>
          <c:tx>
            <c:strRef>
              <c:f>Calculations!$K$1</c:f>
              <c:strCache>
                <c:ptCount val="1"/>
                <c:pt idx="0">
                  <c:v>Soybeans Prices % change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Calculations!$A$2:$A$12</c:f>
              <c:numCache>
                <c:formatCode>General</c:formatCod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</c:numCache>
            </c:numRef>
          </c:cat>
          <c:val>
            <c:numRef>
              <c:f>Calculations!$K$2:$K$12</c:f>
              <c:numCache>
                <c:formatCode>0%</c:formatCode>
                <c:ptCount val="11"/>
                <c:pt idx="1">
                  <c:v>-0.12549593928904268</c:v>
                </c:pt>
                <c:pt idx="2">
                  <c:v>7.9258266853419468E-2</c:v>
                </c:pt>
                <c:pt idx="3">
                  <c:v>5.5281265183931255E-2</c:v>
                </c:pt>
                <c:pt idx="4">
                  <c:v>0.22281368821292782</c:v>
                </c:pt>
                <c:pt idx="5">
                  <c:v>1.7587842039800971E-2</c:v>
                </c:pt>
                <c:pt idx="6">
                  <c:v>-0.12320238345333363</c:v>
                </c:pt>
                <c:pt idx="7">
                  <c:v>-0.22931823132215201</c:v>
                </c:pt>
                <c:pt idx="8">
                  <c:v>-3.0750098920354876E-2</c:v>
                </c:pt>
                <c:pt idx="9">
                  <c:v>3.3067008806205077E-2</c:v>
                </c:pt>
                <c:pt idx="10">
                  <c:v>1.9391441797448325E-2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7DD-A74A-9432-446D517D01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992064"/>
        <c:axId val="605366544"/>
      </c:lineChart>
      <c:catAx>
        <c:axId val="151992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605366544"/>
        <c:crosses val="autoZero"/>
        <c:auto val="1"/>
        <c:lblAlgn val="ctr"/>
        <c:lblOffset val="100"/>
        <c:noMultiLvlLbl val="0"/>
      </c:catAx>
      <c:valAx>
        <c:axId val="605366544"/>
        <c:scaling>
          <c:orientation val="minMax"/>
          <c:max val="0.30000000000000004"/>
          <c:min val="-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1992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177800</xdr:colOff>
      <xdr:row>88</xdr:row>
      <xdr:rowOff>12700</xdr:rowOff>
    </xdr:from>
    <xdr:to>
      <xdr:col>26</xdr:col>
      <xdr:colOff>63500</xdr:colOff>
      <xdr:row>108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DD31C0F-5047-6C41-ACFE-4FA35A7A35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107950</xdr:colOff>
      <xdr:row>100</xdr:row>
      <xdr:rowOff>76200</xdr:rowOff>
    </xdr:from>
    <xdr:to>
      <xdr:col>24</xdr:col>
      <xdr:colOff>419100</xdr:colOff>
      <xdr:row>127</xdr:row>
      <xdr:rowOff>31750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4B88451-03DE-1C4E-9B1B-AB6C808F82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12700</xdr:colOff>
      <xdr:row>130</xdr:row>
      <xdr:rowOff>171450</xdr:rowOff>
    </xdr:from>
    <xdr:to>
      <xdr:col>24</xdr:col>
      <xdr:colOff>457200</xdr:colOff>
      <xdr:row>159</xdr:row>
      <xdr:rowOff>88900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CE6CFC0-0C93-C742-A0CB-EFACB31C1D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12700</xdr:colOff>
      <xdr:row>161</xdr:row>
      <xdr:rowOff>146050</xdr:rowOff>
    </xdr:from>
    <xdr:to>
      <xdr:col>25</xdr:col>
      <xdr:colOff>609600</xdr:colOff>
      <xdr:row>190</xdr:row>
      <xdr:rowOff>101600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D87A95A-941A-9048-9EFD-F52FE81FAD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660400</xdr:colOff>
      <xdr:row>12</xdr:row>
      <xdr:rowOff>139700</xdr:rowOff>
    </xdr:from>
    <xdr:to>
      <xdr:col>13</xdr:col>
      <xdr:colOff>723900</xdr:colOff>
      <xdr:row>36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7D1FE6E-0E8F-9F4A-89B3-AFD1A3E6B5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304800</xdr:colOff>
      <xdr:row>12</xdr:row>
      <xdr:rowOff>139700</xdr:rowOff>
    </xdr:from>
    <xdr:to>
      <xdr:col>27</xdr:col>
      <xdr:colOff>368300</xdr:colOff>
      <xdr:row>36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F17C48B-72E5-1341-B4CA-BE8EA296A9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a_eu_intra_numbers" connectionId="2" xr16:uid="{D4135FC8-E4FF-4B47-AAEC-7129753EE1AF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a_eu_extra_numbers" connectionId="1" xr16:uid="{E98CB9DB-165C-E347-A827-33427BC13F50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U28_prices" connectionId="3" xr16:uid="{B9CD00BA-BE2C-A74D-BDDF-FCDB5FF9016B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3420C-E761-5944-95F8-138B384D08C0}">
  <dimension ref="A1:AF193"/>
  <sheetViews>
    <sheetView tabSelected="1" workbookViewId="0">
      <selection activeCell="D187" sqref="D187:N187"/>
    </sheetView>
  </sheetViews>
  <sheetFormatPr baseColWidth="10" defaultRowHeight="16" x14ac:dyDescent="0.2"/>
  <cols>
    <col min="1" max="1" width="4.1640625" bestFit="1" customWidth="1"/>
    <col min="2" max="2" width="33.1640625" bestFit="1" customWidth="1"/>
    <col min="3" max="3" width="7.33203125" bestFit="1" customWidth="1"/>
    <col min="4" max="15" width="9.6640625" bestFit="1" customWidth="1"/>
    <col min="18" max="18" width="4.1640625" bestFit="1" customWidth="1"/>
    <col min="19" max="19" width="29" bestFit="1" customWidth="1"/>
    <col min="20" max="20" width="7.33203125" bestFit="1" customWidth="1"/>
    <col min="21" max="32" width="9.6640625" bestFit="1" customWidth="1"/>
  </cols>
  <sheetData>
    <row r="1" spans="1:32" x14ac:dyDescent="0.2">
      <c r="B1" t="s">
        <v>0</v>
      </c>
      <c r="C1" t="s">
        <v>1</v>
      </c>
      <c r="D1">
        <v>2008</v>
      </c>
      <c r="E1">
        <v>2009</v>
      </c>
      <c r="F1">
        <v>2010</v>
      </c>
      <c r="G1">
        <v>2011</v>
      </c>
      <c r="H1">
        <v>2012</v>
      </c>
      <c r="I1">
        <v>2013</v>
      </c>
      <c r="J1">
        <v>2014</v>
      </c>
      <c r="K1">
        <v>2015</v>
      </c>
      <c r="L1">
        <v>2016</v>
      </c>
      <c r="M1">
        <v>2017</v>
      </c>
      <c r="N1">
        <v>2018</v>
      </c>
      <c r="O1">
        <v>2019</v>
      </c>
      <c r="S1" t="s">
        <v>0</v>
      </c>
      <c r="T1" t="s">
        <v>1</v>
      </c>
      <c r="U1">
        <v>2008</v>
      </c>
      <c r="V1">
        <v>2009</v>
      </c>
      <c r="W1">
        <v>2010</v>
      </c>
      <c r="X1">
        <v>2011</v>
      </c>
      <c r="Y1">
        <v>2012</v>
      </c>
      <c r="Z1">
        <v>2013</v>
      </c>
      <c r="AA1">
        <v>2014</v>
      </c>
      <c r="AB1">
        <v>2015</v>
      </c>
      <c r="AC1">
        <v>2016</v>
      </c>
      <c r="AD1">
        <v>2017</v>
      </c>
      <c r="AE1">
        <v>2018</v>
      </c>
      <c r="AF1">
        <v>2019</v>
      </c>
    </row>
    <row r="2" spans="1:32" x14ac:dyDescent="0.2">
      <c r="A2">
        <v>58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R2">
        <v>58</v>
      </c>
      <c r="S2" t="s">
        <v>1150</v>
      </c>
      <c r="T2" t="s">
        <v>3</v>
      </c>
      <c r="U2" t="s">
        <v>1151</v>
      </c>
      <c r="V2" t="s">
        <v>1152</v>
      </c>
      <c r="W2" t="s">
        <v>1153</v>
      </c>
      <c r="X2" t="s">
        <v>1154</v>
      </c>
      <c r="Y2" t="s">
        <v>1155</v>
      </c>
      <c r="Z2" t="s">
        <v>1156</v>
      </c>
      <c r="AA2" t="s">
        <v>1157</v>
      </c>
      <c r="AB2" t="s">
        <v>1158</v>
      </c>
      <c r="AC2" t="s">
        <v>1159</v>
      </c>
      <c r="AD2" t="s">
        <v>1160</v>
      </c>
      <c r="AE2" t="s">
        <v>1161</v>
      </c>
      <c r="AF2" t="s">
        <v>1162</v>
      </c>
    </row>
    <row r="3" spans="1:32" x14ac:dyDescent="0.2">
      <c r="A3">
        <v>59</v>
      </c>
      <c r="B3" t="s">
        <v>16</v>
      </c>
      <c r="C3" t="s">
        <v>17</v>
      </c>
      <c r="D3" t="s">
        <v>18</v>
      </c>
      <c r="E3" t="s">
        <v>19</v>
      </c>
      <c r="F3" t="s">
        <v>20</v>
      </c>
      <c r="G3" t="s">
        <v>21</v>
      </c>
      <c r="H3" t="s">
        <v>22</v>
      </c>
      <c r="I3" t="s">
        <v>23</v>
      </c>
      <c r="J3" t="s">
        <v>24</v>
      </c>
      <c r="K3" t="s">
        <v>25</v>
      </c>
      <c r="L3" t="s">
        <v>26</v>
      </c>
      <c r="M3" t="s">
        <v>27</v>
      </c>
      <c r="N3" t="s">
        <v>28</v>
      </c>
      <c r="O3" t="s">
        <v>29</v>
      </c>
      <c r="R3">
        <v>59</v>
      </c>
      <c r="S3" t="s">
        <v>1163</v>
      </c>
      <c r="T3" t="s">
        <v>17</v>
      </c>
      <c r="U3" t="s">
        <v>1164</v>
      </c>
      <c r="V3" t="s">
        <v>1165</v>
      </c>
      <c r="W3" t="s">
        <v>1166</v>
      </c>
      <c r="X3" t="s">
        <v>1167</v>
      </c>
      <c r="Y3" t="s">
        <v>1168</v>
      </c>
      <c r="Z3" t="s">
        <v>1169</v>
      </c>
      <c r="AA3" t="s">
        <v>1170</v>
      </c>
      <c r="AB3" t="s">
        <v>1171</v>
      </c>
      <c r="AC3" t="s">
        <v>1172</v>
      </c>
      <c r="AD3" t="s">
        <v>1173</v>
      </c>
      <c r="AE3" t="s">
        <v>1174</v>
      </c>
      <c r="AF3" t="s">
        <v>1175</v>
      </c>
    </row>
    <row r="4" spans="1:32" x14ac:dyDescent="0.2">
      <c r="A4">
        <v>60</v>
      </c>
      <c r="B4" t="s">
        <v>30</v>
      </c>
      <c r="C4" t="s">
        <v>31</v>
      </c>
      <c r="D4" t="s">
        <v>32</v>
      </c>
      <c r="E4" t="s">
        <v>33</v>
      </c>
      <c r="F4" t="s">
        <v>34</v>
      </c>
      <c r="G4" t="s">
        <v>35</v>
      </c>
      <c r="H4" t="s">
        <v>36</v>
      </c>
      <c r="I4" t="s">
        <v>37</v>
      </c>
      <c r="J4" t="s">
        <v>38</v>
      </c>
      <c r="K4" t="s">
        <v>39</v>
      </c>
      <c r="L4" t="s">
        <v>40</v>
      </c>
      <c r="M4" t="s">
        <v>41</v>
      </c>
      <c r="N4" t="s">
        <v>42</v>
      </c>
      <c r="O4" t="s">
        <v>43</v>
      </c>
      <c r="R4">
        <v>60</v>
      </c>
      <c r="S4" t="s">
        <v>1176</v>
      </c>
      <c r="T4" t="s">
        <v>31</v>
      </c>
      <c r="U4" t="s">
        <v>1177</v>
      </c>
      <c r="V4" t="s">
        <v>1178</v>
      </c>
      <c r="W4" t="s">
        <v>1179</v>
      </c>
      <c r="X4" t="s">
        <v>1180</v>
      </c>
      <c r="Y4" t="s">
        <v>1181</v>
      </c>
      <c r="Z4" t="s">
        <v>1182</v>
      </c>
      <c r="AA4" t="s">
        <v>1183</v>
      </c>
      <c r="AB4" t="s">
        <v>1184</v>
      </c>
      <c r="AC4" t="s">
        <v>1185</v>
      </c>
      <c r="AD4" t="s">
        <v>1186</v>
      </c>
      <c r="AE4" t="s">
        <v>1187</v>
      </c>
      <c r="AF4" t="s">
        <v>1188</v>
      </c>
    </row>
    <row r="5" spans="1:32" x14ac:dyDescent="0.2">
      <c r="A5">
        <v>61</v>
      </c>
      <c r="B5" t="s">
        <v>44</v>
      </c>
      <c r="C5" t="s">
        <v>45</v>
      </c>
      <c r="D5" t="s">
        <v>46</v>
      </c>
      <c r="E5" t="s">
        <v>47</v>
      </c>
      <c r="F5" t="s">
        <v>48</v>
      </c>
      <c r="G5" t="s">
        <v>49</v>
      </c>
      <c r="H5" t="s">
        <v>50</v>
      </c>
      <c r="I5" t="s">
        <v>51</v>
      </c>
      <c r="J5" t="s">
        <v>52</v>
      </c>
      <c r="K5" t="s">
        <v>53</v>
      </c>
      <c r="L5" t="s">
        <v>54</v>
      </c>
      <c r="M5" t="s">
        <v>55</v>
      </c>
      <c r="N5" t="s">
        <v>56</v>
      </c>
      <c r="O5" t="s">
        <v>57</v>
      </c>
      <c r="R5">
        <v>61</v>
      </c>
      <c r="S5" t="s">
        <v>1189</v>
      </c>
      <c r="T5" t="s">
        <v>45</v>
      </c>
      <c r="U5" t="s">
        <v>1190</v>
      </c>
      <c r="V5" t="s">
        <v>1191</v>
      </c>
      <c r="W5" t="s">
        <v>1192</v>
      </c>
      <c r="X5" t="s">
        <v>1193</v>
      </c>
      <c r="Y5" t="s">
        <v>1194</v>
      </c>
      <c r="Z5" t="s">
        <v>1195</v>
      </c>
      <c r="AA5" t="s">
        <v>1196</v>
      </c>
      <c r="AB5" t="s">
        <v>1197</v>
      </c>
      <c r="AC5" t="s">
        <v>1198</v>
      </c>
      <c r="AD5" t="s">
        <v>1199</v>
      </c>
      <c r="AE5" t="s">
        <v>1200</v>
      </c>
      <c r="AF5" t="s">
        <v>1201</v>
      </c>
    </row>
    <row r="6" spans="1:32" x14ac:dyDescent="0.2">
      <c r="A6">
        <v>62</v>
      </c>
      <c r="B6" t="s">
        <v>58</v>
      </c>
      <c r="C6" t="s">
        <v>59</v>
      </c>
      <c r="D6" t="s">
        <v>60</v>
      </c>
      <c r="E6" t="s">
        <v>61</v>
      </c>
      <c r="F6" t="s">
        <v>62</v>
      </c>
      <c r="G6" t="s">
        <v>63</v>
      </c>
      <c r="H6" t="s">
        <v>64</v>
      </c>
      <c r="I6" t="s">
        <v>65</v>
      </c>
      <c r="J6" t="s">
        <v>66</v>
      </c>
      <c r="K6" t="s">
        <v>67</v>
      </c>
      <c r="L6" t="s">
        <v>68</v>
      </c>
      <c r="M6" t="s">
        <v>69</v>
      </c>
      <c r="N6" t="s">
        <v>70</v>
      </c>
      <c r="O6" t="s">
        <v>71</v>
      </c>
      <c r="R6">
        <v>62</v>
      </c>
      <c r="S6" t="s">
        <v>1202</v>
      </c>
      <c r="T6" t="s">
        <v>59</v>
      </c>
      <c r="U6" t="s">
        <v>1203</v>
      </c>
      <c r="V6" t="s">
        <v>1204</v>
      </c>
      <c r="W6" t="s">
        <v>1205</v>
      </c>
      <c r="X6" t="s">
        <v>1206</v>
      </c>
      <c r="Y6" t="s">
        <v>1207</v>
      </c>
      <c r="Z6" t="s">
        <v>1208</v>
      </c>
      <c r="AA6" t="s">
        <v>1209</v>
      </c>
      <c r="AB6" t="s">
        <v>1210</v>
      </c>
      <c r="AC6" t="s">
        <v>1211</v>
      </c>
      <c r="AD6" t="s">
        <v>1212</v>
      </c>
      <c r="AE6" t="s">
        <v>1213</v>
      </c>
      <c r="AF6" t="s">
        <v>1214</v>
      </c>
    </row>
    <row r="7" spans="1:32" x14ac:dyDescent="0.2">
      <c r="A7">
        <v>63</v>
      </c>
      <c r="B7" t="s">
        <v>72</v>
      </c>
      <c r="C7" t="s">
        <v>73</v>
      </c>
      <c r="D7" t="s">
        <v>74</v>
      </c>
      <c r="E7" t="s">
        <v>75</v>
      </c>
      <c r="F7" t="s">
        <v>76</v>
      </c>
      <c r="G7" t="s">
        <v>77</v>
      </c>
      <c r="H7" t="s">
        <v>78</v>
      </c>
      <c r="I7" t="s">
        <v>79</v>
      </c>
      <c r="J7" t="s">
        <v>80</v>
      </c>
      <c r="K7" t="s">
        <v>81</v>
      </c>
      <c r="L7" t="s">
        <v>82</v>
      </c>
      <c r="M7" t="s">
        <v>83</v>
      </c>
      <c r="N7" t="s">
        <v>84</v>
      </c>
      <c r="O7" t="s">
        <v>85</v>
      </c>
      <c r="R7">
        <v>63</v>
      </c>
      <c r="S7" t="s">
        <v>1215</v>
      </c>
      <c r="T7" t="s">
        <v>73</v>
      </c>
      <c r="U7" t="s">
        <v>1216</v>
      </c>
      <c r="V7" t="s">
        <v>1217</v>
      </c>
      <c r="W7" t="s">
        <v>1218</v>
      </c>
      <c r="X7" t="s">
        <v>1219</v>
      </c>
      <c r="Y7" t="s">
        <v>1220</v>
      </c>
      <c r="Z7" t="s">
        <v>1221</v>
      </c>
      <c r="AA7" t="s">
        <v>1222</v>
      </c>
      <c r="AB7" t="s">
        <v>1223</v>
      </c>
      <c r="AC7" t="s">
        <v>1224</v>
      </c>
      <c r="AD7" t="s">
        <v>1225</v>
      </c>
      <c r="AE7" t="s">
        <v>1226</v>
      </c>
      <c r="AF7" t="s">
        <v>1227</v>
      </c>
    </row>
    <row r="8" spans="1:32" x14ac:dyDescent="0.2">
      <c r="A8">
        <v>64</v>
      </c>
      <c r="B8" t="s">
        <v>86</v>
      </c>
      <c r="C8" t="s">
        <v>87</v>
      </c>
      <c r="D8" t="s">
        <v>88</v>
      </c>
      <c r="E8" t="s">
        <v>89</v>
      </c>
      <c r="F8" t="s">
        <v>90</v>
      </c>
      <c r="G8" t="s">
        <v>91</v>
      </c>
      <c r="H8" t="s">
        <v>92</v>
      </c>
      <c r="I8" t="s">
        <v>93</v>
      </c>
      <c r="J8" t="s">
        <v>94</v>
      </c>
      <c r="K8" t="s">
        <v>95</v>
      </c>
      <c r="L8" t="s">
        <v>96</v>
      </c>
      <c r="M8" t="s">
        <v>97</v>
      </c>
      <c r="N8" t="s">
        <v>98</v>
      </c>
      <c r="O8" t="s">
        <v>99</v>
      </c>
      <c r="R8">
        <v>64</v>
      </c>
      <c r="S8" t="s">
        <v>1228</v>
      </c>
      <c r="T8" t="s">
        <v>87</v>
      </c>
      <c r="U8" t="s">
        <v>1229</v>
      </c>
      <c r="V8" t="s">
        <v>1230</v>
      </c>
      <c r="W8" t="s">
        <v>1231</v>
      </c>
      <c r="X8" t="s">
        <v>1232</v>
      </c>
      <c r="Y8" t="s">
        <v>1233</v>
      </c>
      <c r="Z8" t="s">
        <v>1234</v>
      </c>
      <c r="AA8" t="s">
        <v>1235</v>
      </c>
      <c r="AB8" t="s">
        <v>1236</v>
      </c>
      <c r="AC8" t="s">
        <v>1237</v>
      </c>
      <c r="AD8" t="s">
        <v>1238</v>
      </c>
      <c r="AE8" t="s">
        <v>1239</v>
      </c>
      <c r="AF8" t="s">
        <v>1240</v>
      </c>
    </row>
    <row r="9" spans="1:32" x14ac:dyDescent="0.2">
      <c r="A9">
        <v>65</v>
      </c>
      <c r="B9" t="s">
        <v>100</v>
      </c>
      <c r="C9" t="s">
        <v>101</v>
      </c>
      <c r="D9" t="s">
        <v>102</v>
      </c>
      <c r="E9" t="s">
        <v>103</v>
      </c>
      <c r="F9" t="s">
        <v>104</v>
      </c>
      <c r="G9" t="s">
        <v>105</v>
      </c>
      <c r="H9" t="s">
        <v>106</v>
      </c>
      <c r="I9" t="s">
        <v>107</v>
      </c>
      <c r="J9" t="s">
        <v>108</v>
      </c>
      <c r="K9" t="s">
        <v>109</v>
      </c>
      <c r="L9" t="s">
        <v>110</v>
      </c>
      <c r="M9" t="s">
        <v>111</v>
      </c>
      <c r="N9" t="s">
        <v>112</v>
      </c>
      <c r="O9" t="s">
        <v>113</v>
      </c>
      <c r="R9">
        <v>65</v>
      </c>
      <c r="S9" t="s">
        <v>1241</v>
      </c>
      <c r="T9" t="s">
        <v>101</v>
      </c>
      <c r="U9" t="s">
        <v>1242</v>
      </c>
      <c r="V9" t="s">
        <v>1243</v>
      </c>
      <c r="W9" t="s">
        <v>1244</v>
      </c>
      <c r="X9" t="s">
        <v>1245</v>
      </c>
      <c r="Y9" t="s">
        <v>1246</v>
      </c>
      <c r="Z9" t="s">
        <v>1247</v>
      </c>
      <c r="AA9" t="s">
        <v>1248</v>
      </c>
      <c r="AB9" t="s">
        <v>1249</v>
      </c>
      <c r="AC9" t="s">
        <v>1250</v>
      </c>
      <c r="AD9" t="s">
        <v>1181</v>
      </c>
      <c r="AE9" t="s">
        <v>1251</v>
      </c>
      <c r="AF9" t="s">
        <v>1252</v>
      </c>
    </row>
    <row r="10" spans="1:32" x14ac:dyDescent="0.2">
      <c r="A10">
        <v>66</v>
      </c>
      <c r="B10" t="s">
        <v>114</v>
      </c>
      <c r="C10" t="s">
        <v>115</v>
      </c>
      <c r="D10" t="s">
        <v>116</v>
      </c>
      <c r="E10" t="s">
        <v>117</v>
      </c>
      <c r="F10" t="s">
        <v>118</v>
      </c>
      <c r="G10" t="s">
        <v>119</v>
      </c>
      <c r="H10" t="s">
        <v>120</v>
      </c>
      <c r="I10" t="s">
        <v>121</v>
      </c>
      <c r="J10" t="s">
        <v>122</v>
      </c>
      <c r="K10" t="s">
        <v>123</v>
      </c>
      <c r="L10" t="s">
        <v>124</v>
      </c>
      <c r="M10" t="s">
        <v>125</v>
      </c>
      <c r="N10" t="s">
        <v>126</v>
      </c>
      <c r="O10" t="s">
        <v>127</v>
      </c>
      <c r="R10">
        <v>66</v>
      </c>
      <c r="S10" t="s">
        <v>1253</v>
      </c>
      <c r="T10" t="s">
        <v>115</v>
      </c>
      <c r="U10" t="s">
        <v>1254</v>
      </c>
      <c r="V10" t="s">
        <v>1255</v>
      </c>
      <c r="W10" t="s">
        <v>1256</v>
      </c>
      <c r="X10" t="s">
        <v>1257</v>
      </c>
      <c r="Y10" t="s">
        <v>1258</v>
      </c>
      <c r="Z10" t="s">
        <v>1259</v>
      </c>
      <c r="AA10" t="s">
        <v>1260</v>
      </c>
      <c r="AB10" t="s">
        <v>1261</v>
      </c>
      <c r="AC10" t="s">
        <v>1262</v>
      </c>
      <c r="AD10" t="s">
        <v>1263</v>
      </c>
      <c r="AE10" t="s">
        <v>1264</v>
      </c>
      <c r="AF10" t="s">
        <v>1265</v>
      </c>
    </row>
    <row r="11" spans="1:32" x14ac:dyDescent="0.2">
      <c r="A11">
        <v>67</v>
      </c>
      <c r="B11" t="s">
        <v>128</v>
      </c>
      <c r="C11" t="s">
        <v>129</v>
      </c>
      <c r="D11" t="s">
        <v>130</v>
      </c>
      <c r="E11" t="s">
        <v>131</v>
      </c>
      <c r="F11" t="s">
        <v>132</v>
      </c>
      <c r="G11" t="s">
        <v>133</v>
      </c>
      <c r="H11" t="s">
        <v>134</v>
      </c>
      <c r="I11" t="s">
        <v>135</v>
      </c>
      <c r="J11" t="s">
        <v>136</v>
      </c>
      <c r="K11" t="s">
        <v>137</v>
      </c>
      <c r="L11" t="s">
        <v>138</v>
      </c>
      <c r="M11" t="s">
        <v>139</v>
      </c>
      <c r="N11" t="s">
        <v>140</v>
      </c>
      <c r="O11" t="s">
        <v>141</v>
      </c>
      <c r="R11">
        <v>67</v>
      </c>
      <c r="S11" t="s">
        <v>1266</v>
      </c>
      <c r="T11" t="s">
        <v>129</v>
      </c>
      <c r="U11" t="s">
        <v>1267</v>
      </c>
      <c r="V11" t="s">
        <v>1268</v>
      </c>
      <c r="W11" t="s">
        <v>1269</v>
      </c>
      <c r="X11" t="s">
        <v>1270</v>
      </c>
      <c r="Y11" t="s">
        <v>1271</v>
      </c>
      <c r="Z11" t="s">
        <v>1272</v>
      </c>
      <c r="AA11" t="s">
        <v>1273</v>
      </c>
      <c r="AB11" t="s">
        <v>1274</v>
      </c>
      <c r="AC11" t="s">
        <v>1275</v>
      </c>
      <c r="AD11" t="s">
        <v>1276</v>
      </c>
      <c r="AE11" t="s">
        <v>1277</v>
      </c>
      <c r="AF11" t="s">
        <v>1278</v>
      </c>
    </row>
    <row r="12" spans="1:32" x14ac:dyDescent="0.2">
      <c r="A12">
        <v>68</v>
      </c>
      <c r="B12" t="s">
        <v>142</v>
      </c>
      <c r="C12">
        <v>28</v>
      </c>
      <c r="D12" t="s">
        <v>143</v>
      </c>
      <c r="E12" t="s">
        <v>144</v>
      </c>
      <c r="F12" t="s">
        <v>145</v>
      </c>
      <c r="G12" t="s">
        <v>146</v>
      </c>
      <c r="H12" t="s">
        <v>147</v>
      </c>
      <c r="I12" t="s">
        <v>148</v>
      </c>
      <c r="J12" t="s">
        <v>149</v>
      </c>
      <c r="K12" t="s">
        <v>150</v>
      </c>
      <c r="L12" t="s">
        <v>151</v>
      </c>
      <c r="M12" t="s">
        <v>152</v>
      </c>
      <c r="N12" t="s">
        <v>153</v>
      </c>
      <c r="O12" t="s">
        <v>154</v>
      </c>
      <c r="R12">
        <v>68</v>
      </c>
      <c r="S12" t="s">
        <v>1279</v>
      </c>
      <c r="T12">
        <v>28</v>
      </c>
      <c r="U12" t="s">
        <v>1280</v>
      </c>
      <c r="V12" t="s">
        <v>1281</v>
      </c>
      <c r="W12" t="s">
        <v>1282</v>
      </c>
      <c r="X12" t="s">
        <v>1283</v>
      </c>
      <c r="Y12" t="s">
        <v>1284</v>
      </c>
      <c r="Z12" t="s">
        <v>1285</v>
      </c>
      <c r="AA12" t="s">
        <v>1286</v>
      </c>
      <c r="AB12" t="s">
        <v>1287</v>
      </c>
      <c r="AC12" t="s">
        <v>1288</v>
      </c>
      <c r="AD12" t="s">
        <v>1289</v>
      </c>
      <c r="AE12" t="s">
        <v>1290</v>
      </c>
      <c r="AF12" t="s">
        <v>1291</v>
      </c>
    </row>
    <row r="13" spans="1:32" x14ac:dyDescent="0.2">
      <c r="A13">
        <v>69</v>
      </c>
      <c r="B13" t="s">
        <v>155</v>
      </c>
      <c r="C13" t="s">
        <v>156</v>
      </c>
      <c r="D13" t="s">
        <v>157</v>
      </c>
      <c r="E13" t="s">
        <v>158</v>
      </c>
      <c r="F13" t="s">
        <v>159</v>
      </c>
      <c r="G13" t="s">
        <v>160</v>
      </c>
      <c r="H13" t="s">
        <v>161</v>
      </c>
      <c r="I13" t="s">
        <v>162</v>
      </c>
      <c r="J13" t="s">
        <v>163</v>
      </c>
      <c r="K13" t="s">
        <v>164</v>
      </c>
      <c r="L13" t="s">
        <v>165</v>
      </c>
      <c r="M13" t="s">
        <v>166</v>
      </c>
      <c r="N13" t="s">
        <v>167</v>
      </c>
      <c r="O13" t="s">
        <v>168</v>
      </c>
      <c r="R13">
        <v>69</v>
      </c>
      <c r="S13" t="s">
        <v>1292</v>
      </c>
      <c r="T13" t="s">
        <v>156</v>
      </c>
      <c r="U13" t="s">
        <v>1293</v>
      </c>
      <c r="V13" t="s">
        <v>1294</v>
      </c>
      <c r="W13" t="s">
        <v>1295</v>
      </c>
      <c r="X13" t="s">
        <v>1296</v>
      </c>
      <c r="Y13" t="s">
        <v>1297</v>
      </c>
      <c r="Z13" t="s">
        <v>1298</v>
      </c>
      <c r="AA13" t="s">
        <v>1299</v>
      </c>
      <c r="AB13" t="s">
        <v>1300</v>
      </c>
      <c r="AC13" t="s">
        <v>1301</v>
      </c>
      <c r="AD13" t="s">
        <v>1302</v>
      </c>
      <c r="AE13" t="s">
        <v>1303</v>
      </c>
      <c r="AF13" t="s">
        <v>1304</v>
      </c>
    </row>
    <row r="14" spans="1:32" x14ac:dyDescent="0.2">
      <c r="A14">
        <v>70</v>
      </c>
      <c r="B14" t="s">
        <v>169</v>
      </c>
      <c r="C14" t="s">
        <v>170</v>
      </c>
      <c r="D14" t="s">
        <v>171</v>
      </c>
      <c r="E14" t="s">
        <v>172</v>
      </c>
      <c r="F14" t="s">
        <v>173</v>
      </c>
      <c r="G14" t="s">
        <v>174</v>
      </c>
      <c r="H14" t="s">
        <v>175</v>
      </c>
      <c r="I14" t="s">
        <v>176</v>
      </c>
      <c r="J14" t="s">
        <v>177</v>
      </c>
      <c r="K14" t="s">
        <v>178</v>
      </c>
      <c r="L14" t="s">
        <v>179</v>
      </c>
      <c r="M14" t="s">
        <v>180</v>
      </c>
      <c r="N14" t="s">
        <v>181</v>
      </c>
      <c r="O14" t="s">
        <v>182</v>
      </c>
      <c r="R14">
        <v>70</v>
      </c>
      <c r="S14" t="s">
        <v>1305</v>
      </c>
      <c r="T14" t="s">
        <v>170</v>
      </c>
      <c r="U14" t="s">
        <v>1306</v>
      </c>
      <c r="V14" t="s">
        <v>1307</v>
      </c>
      <c r="W14" t="s">
        <v>1308</v>
      </c>
      <c r="X14" t="s">
        <v>1309</v>
      </c>
      <c r="Y14" t="s">
        <v>1310</v>
      </c>
      <c r="Z14" t="s">
        <v>1311</v>
      </c>
      <c r="AA14" t="s">
        <v>1312</v>
      </c>
      <c r="AB14" t="s">
        <v>1313</v>
      </c>
      <c r="AC14" t="s">
        <v>1314</v>
      </c>
      <c r="AD14" t="s">
        <v>1315</v>
      </c>
      <c r="AE14" t="s">
        <v>1316</v>
      </c>
      <c r="AF14" t="s">
        <v>1317</v>
      </c>
    </row>
    <row r="15" spans="1:32" x14ac:dyDescent="0.2">
      <c r="A15">
        <v>71</v>
      </c>
      <c r="B15" t="s">
        <v>183</v>
      </c>
      <c r="C15" t="s">
        <v>184</v>
      </c>
      <c r="D15" t="s">
        <v>185</v>
      </c>
      <c r="E15" t="s">
        <v>186</v>
      </c>
      <c r="F15" t="s">
        <v>187</v>
      </c>
      <c r="G15" t="s">
        <v>188</v>
      </c>
      <c r="H15" t="s">
        <v>189</v>
      </c>
      <c r="I15" t="s">
        <v>190</v>
      </c>
      <c r="J15" t="s">
        <v>191</v>
      </c>
      <c r="K15" t="s">
        <v>192</v>
      </c>
      <c r="L15" t="s">
        <v>193</v>
      </c>
      <c r="M15" t="s">
        <v>194</v>
      </c>
      <c r="N15" t="s">
        <v>195</v>
      </c>
      <c r="O15" t="s">
        <v>196</v>
      </c>
      <c r="R15">
        <v>71</v>
      </c>
      <c r="S15" t="s">
        <v>1318</v>
      </c>
      <c r="T15" t="s">
        <v>184</v>
      </c>
      <c r="U15" t="s">
        <v>1319</v>
      </c>
      <c r="V15" t="s">
        <v>1320</v>
      </c>
      <c r="W15" t="s">
        <v>1321</v>
      </c>
      <c r="X15" t="s">
        <v>1322</v>
      </c>
      <c r="Y15" t="s">
        <v>1323</v>
      </c>
      <c r="Z15" t="s">
        <v>1324</v>
      </c>
      <c r="AA15" t="s">
        <v>1325</v>
      </c>
      <c r="AB15" t="s">
        <v>1326</v>
      </c>
      <c r="AC15" t="s">
        <v>1327</v>
      </c>
      <c r="AD15" t="s">
        <v>1328</v>
      </c>
      <c r="AE15" t="s">
        <v>1329</v>
      </c>
      <c r="AF15" t="s">
        <v>1330</v>
      </c>
    </row>
    <row r="16" spans="1:32" x14ac:dyDescent="0.2">
      <c r="A16">
        <v>72</v>
      </c>
      <c r="B16" t="s">
        <v>197</v>
      </c>
      <c r="C16" t="s">
        <v>198</v>
      </c>
      <c r="D16" t="s">
        <v>199</v>
      </c>
      <c r="E16" t="s">
        <v>200</v>
      </c>
      <c r="F16" t="s">
        <v>201</v>
      </c>
      <c r="G16" t="s">
        <v>202</v>
      </c>
      <c r="H16" t="s">
        <v>203</v>
      </c>
      <c r="I16" t="s">
        <v>204</v>
      </c>
      <c r="J16" t="s">
        <v>205</v>
      </c>
      <c r="K16" t="s">
        <v>206</v>
      </c>
      <c r="L16" t="s">
        <v>207</v>
      </c>
      <c r="M16" t="s">
        <v>208</v>
      </c>
      <c r="N16" t="s">
        <v>209</v>
      </c>
      <c r="O16" t="s">
        <v>210</v>
      </c>
      <c r="R16">
        <v>72</v>
      </c>
      <c r="S16" t="s">
        <v>1331</v>
      </c>
      <c r="T16" t="s">
        <v>198</v>
      </c>
      <c r="U16" t="s">
        <v>1332</v>
      </c>
      <c r="V16" t="s">
        <v>1333</v>
      </c>
      <c r="W16" t="s">
        <v>1334</v>
      </c>
      <c r="X16" t="s">
        <v>1335</v>
      </c>
      <c r="Y16" t="s">
        <v>1336</v>
      </c>
      <c r="Z16" t="s">
        <v>1337</v>
      </c>
      <c r="AA16" t="s">
        <v>1338</v>
      </c>
      <c r="AB16" t="s">
        <v>1339</v>
      </c>
      <c r="AC16" t="s">
        <v>1340</v>
      </c>
      <c r="AD16" t="s">
        <v>1341</v>
      </c>
      <c r="AE16" t="s">
        <v>1342</v>
      </c>
      <c r="AF16" t="s">
        <v>1343</v>
      </c>
    </row>
    <row r="17" spans="1:32" x14ac:dyDescent="0.2">
      <c r="A17">
        <v>73</v>
      </c>
      <c r="B17" t="s">
        <v>211</v>
      </c>
      <c r="C17" t="s">
        <v>212</v>
      </c>
      <c r="D17" t="s">
        <v>213</v>
      </c>
      <c r="E17" t="s">
        <v>214</v>
      </c>
      <c r="F17" t="s">
        <v>215</v>
      </c>
      <c r="G17" t="s">
        <v>216</v>
      </c>
      <c r="H17" t="s">
        <v>217</v>
      </c>
      <c r="I17" t="s">
        <v>218</v>
      </c>
      <c r="J17" t="s">
        <v>219</v>
      </c>
      <c r="K17" t="s">
        <v>220</v>
      </c>
      <c r="L17" t="s">
        <v>221</v>
      </c>
      <c r="M17" t="s">
        <v>222</v>
      </c>
      <c r="N17" t="s">
        <v>223</v>
      </c>
      <c r="O17" t="s">
        <v>224</v>
      </c>
      <c r="R17">
        <v>73</v>
      </c>
      <c r="S17" t="s">
        <v>1344</v>
      </c>
      <c r="T17" t="s">
        <v>212</v>
      </c>
      <c r="U17" t="s">
        <v>1345</v>
      </c>
      <c r="V17" t="s">
        <v>1346</v>
      </c>
      <c r="W17" t="s">
        <v>1347</v>
      </c>
      <c r="X17" t="s">
        <v>1348</v>
      </c>
      <c r="Y17" t="s">
        <v>1349</v>
      </c>
      <c r="Z17" t="s">
        <v>1350</v>
      </c>
      <c r="AA17" t="s">
        <v>1351</v>
      </c>
      <c r="AB17" t="s">
        <v>1352</v>
      </c>
      <c r="AC17" t="s">
        <v>1353</v>
      </c>
      <c r="AD17" t="s">
        <v>1354</v>
      </c>
      <c r="AE17" t="s">
        <v>1355</v>
      </c>
      <c r="AF17" t="s">
        <v>1356</v>
      </c>
    </row>
    <row r="18" spans="1:32" x14ac:dyDescent="0.2">
      <c r="A18">
        <v>74</v>
      </c>
      <c r="B18" t="s">
        <v>225</v>
      </c>
      <c r="C18" t="s">
        <v>226</v>
      </c>
      <c r="D18" t="s">
        <v>227</v>
      </c>
      <c r="E18" t="s">
        <v>228</v>
      </c>
      <c r="F18" t="s">
        <v>229</v>
      </c>
      <c r="G18" t="s">
        <v>230</v>
      </c>
      <c r="H18" t="s">
        <v>231</v>
      </c>
      <c r="I18" t="s">
        <v>232</v>
      </c>
      <c r="J18" t="s">
        <v>233</v>
      </c>
      <c r="K18" t="s">
        <v>234</v>
      </c>
      <c r="L18" t="s">
        <v>235</v>
      </c>
      <c r="M18" t="s">
        <v>236</v>
      </c>
      <c r="N18" t="s">
        <v>237</v>
      </c>
      <c r="O18" t="s">
        <v>238</v>
      </c>
      <c r="R18">
        <v>74</v>
      </c>
      <c r="S18" t="s">
        <v>1357</v>
      </c>
      <c r="T18" t="s">
        <v>226</v>
      </c>
      <c r="U18" t="s">
        <v>1358</v>
      </c>
      <c r="V18" t="s">
        <v>1359</v>
      </c>
      <c r="W18" t="s">
        <v>1360</v>
      </c>
      <c r="X18" t="s">
        <v>1361</v>
      </c>
      <c r="Y18" t="s">
        <v>1362</v>
      </c>
      <c r="Z18" t="s">
        <v>1363</v>
      </c>
      <c r="AA18" t="s">
        <v>1364</v>
      </c>
      <c r="AB18" t="s">
        <v>1365</v>
      </c>
      <c r="AC18" t="s">
        <v>1366</v>
      </c>
      <c r="AD18" t="s">
        <v>1367</v>
      </c>
      <c r="AE18" t="s">
        <v>1368</v>
      </c>
      <c r="AF18" t="s">
        <v>1369</v>
      </c>
    </row>
    <row r="19" spans="1:32" x14ac:dyDescent="0.2">
      <c r="A19">
        <v>75</v>
      </c>
      <c r="B19" t="s">
        <v>239</v>
      </c>
      <c r="C19" t="s">
        <v>240</v>
      </c>
      <c r="D19" t="s">
        <v>241</v>
      </c>
      <c r="E19" t="s">
        <v>242</v>
      </c>
      <c r="F19" t="s">
        <v>243</v>
      </c>
      <c r="G19" t="s">
        <v>244</v>
      </c>
      <c r="H19" t="s">
        <v>245</v>
      </c>
      <c r="I19" t="s">
        <v>246</v>
      </c>
      <c r="J19" t="s">
        <v>247</v>
      </c>
      <c r="K19" t="s">
        <v>248</v>
      </c>
      <c r="L19" t="s">
        <v>249</v>
      </c>
      <c r="M19" t="s">
        <v>250</v>
      </c>
      <c r="N19" t="s">
        <v>251</v>
      </c>
      <c r="O19" t="s">
        <v>252</v>
      </c>
      <c r="R19">
        <v>75</v>
      </c>
      <c r="S19" t="s">
        <v>1370</v>
      </c>
      <c r="T19" t="s">
        <v>240</v>
      </c>
      <c r="U19" t="s">
        <v>1371</v>
      </c>
      <c r="V19" t="s">
        <v>1372</v>
      </c>
      <c r="W19" t="s">
        <v>1373</v>
      </c>
      <c r="X19" t="s">
        <v>1374</v>
      </c>
      <c r="Y19" t="s">
        <v>1375</v>
      </c>
      <c r="Z19" t="s">
        <v>1376</v>
      </c>
      <c r="AA19" t="s">
        <v>1377</v>
      </c>
      <c r="AB19" t="s">
        <v>1378</v>
      </c>
      <c r="AC19" t="s">
        <v>1379</v>
      </c>
      <c r="AD19" t="s">
        <v>1380</v>
      </c>
      <c r="AE19" t="s">
        <v>1381</v>
      </c>
      <c r="AF19" t="s">
        <v>1382</v>
      </c>
    </row>
    <row r="20" spans="1:32" x14ac:dyDescent="0.2">
      <c r="A20">
        <v>76</v>
      </c>
      <c r="B20" t="s">
        <v>253</v>
      </c>
      <c r="C20" t="s">
        <v>254</v>
      </c>
      <c r="D20" t="s">
        <v>255</v>
      </c>
      <c r="E20" t="s">
        <v>256</v>
      </c>
      <c r="F20" t="s">
        <v>257</v>
      </c>
      <c r="G20" t="s">
        <v>258</v>
      </c>
      <c r="H20" t="s">
        <v>259</v>
      </c>
      <c r="I20" t="s">
        <v>260</v>
      </c>
      <c r="J20" t="s">
        <v>261</v>
      </c>
      <c r="K20" t="s">
        <v>262</v>
      </c>
      <c r="L20" t="s">
        <v>263</v>
      </c>
      <c r="M20" t="s">
        <v>264</v>
      </c>
      <c r="N20" t="s">
        <v>265</v>
      </c>
      <c r="O20" t="s">
        <v>266</v>
      </c>
      <c r="R20">
        <v>76</v>
      </c>
      <c r="S20" t="s">
        <v>1383</v>
      </c>
      <c r="T20" t="s">
        <v>254</v>
      </c>
      <c r="U20" t="s">
        <v>1384</v>
      </c>
      <c r="V20" t="s">
        <v>1385</v>
      </c>
      <c r="W20" t="s">
        <v>1386</v>
      </c>
      <c r="X20" t="s">
        <v>1387</v>
      </c>
      <c r="Y20" t="s">
        <v>1388</v>
      </c>
      <c r="Z20" t="s">
        <v>1389</v>
      </c>
      <c r="AA20" t="s">
        <v>1390</v>
      </c>
      <c r="AB20" t="s">
        <v>1391</v>
      </c>
      <c r="AC20" t="s">
        <v>1392</v>
      </c>
      <c r="AD20" t="s">
        <v>1393</v>
      </c>
      <c r="AE20" t="s">
        <v>1394</v>
      </c>
      <c r="AF20" t="s">
        <v>1395</v>
      </c>
    </row>
    <row r="21" spans="1:32" x14ac:dyDescent="0.2">
      <c r="A21">
        <v>77</v>
      </c>
      <c r="B21" t="s">
        <v>267</v>
      </c>
      <c r="C21" t="s">
        <v>268</v>
      </c>
      <c r="D21" t="s">
        <v>269</v>
      </c>
      <c r="E21" t="s">
        <v>270</v>
      </c>
      <c r="F21" t="s">
        <v>271</v>
      </c>
      <c r="G21" t="s">
        <v>272</v>
      </c>
      <c r="H21" t="s">
        <v>273</v>
      </c>
      <c r="I21" t="s">
        <v>274</v>
      </c>
      <c r="J21" t="s">
        <v>275</v>
      </c>
      <c r="K21" t="s">
        <v>276</v>
      </c>
      <c r="L21" t="s">
        <v>277</v>
      </c>
      <c r="M21" t="s">
        <v>278</v>
      </c>
      <c r="N21" t="s">
        <v>279</v>
      </c>
      <c r="O21" t="s">
        <v>280</v>
      </c>
      <c r="R21">
        <v>77</v>
      </c>
      <c r="S21" t="s">
        <v>1396</v>
      </c>
      <c r="T21" t="s">
        <v>268</v>
      </c>
      <c r="U21" t="s">
        <v>1397</v>
      </c>
      <c r="V21" t="s">
        <v>1398</v>
      </c>
      <c r="W21" t="s">
        <v>1399</v>
      </c>
      <c r="X21" t="s">
        <v>1400</v>
      </c>
      <c r="Y21" t="s">
        <v>1401</v>
      </c>
      <c r="Z21" t="s">
        <v>1402</v>
      </c>
      <c r="AA21" t="s">
        <v>1403</v>
      </c>
      <c r="AB21" t="s">
        <v>1404</v>
      </c>
      <c r="AC21" t="s">
        <v>1405</v>
      </c>
      <c r="AD21" t="s">
        <v>1406</v>
      </c>
      <c r="AE21" t="s">
        <v>1407</v>
      </c>
      <c r="AF21" t="s">
        <v>1408</v>
      </c>
    </row>
    <row r="22" spans="1:32" x14ac:dyDescent="0.2">
      <c r="A22">
        <v>78</v>
      </c>
      <c r="B22" t="s">
        <v>281</v>
      </c>
      <c r="C22" t="s">
        <v>282</v>
      </c>
      <c r="D22" t="s">
        <v>283</v>
      </c>
      <c r="E22" t="s">
        <v>284</v>
      </c>
      <c r="F22" t="s">
        <v>285</v>
      </c>
      <c r="G22" t="s">
        <v>286</v>
      </c>
      <c r="H22" t="s">
        <v>287</v>
      </c>
      <c r="I22" t="s">
        <v>288</v>
      </c>
      <c r="J22" t="s">
        <v>289</v>
      </c>
      <c r="K22" t="s">
        <v>290</v>
      </c>
      <c r="L22" t="s">
        <v>291</v>
      </c>
      <c r="M22" t="s">
        <v>292</v>
      </c>
      <c r="N22" t="s">
        <v>293</v>
      </c>
      <c r="O22" t="s">
        <v>294</v>
      </c>
      <c r="R22">
        <v>78</v>
      </c>
      <c r="S22" t="s">
        <v>1409</v>
      </c>
      <c r="T22" t="s">
        <v>282</v>
      </c>
      <c r="U22" t="s">
        <v>1410</v>
      </c>
      <c r="V22" t="s">
        <v>1411</v>
      </c>
      <c r="W22" t="s">
        <v>1412</v>
      </c>
      <c r="X22" t="s">
        <v>1413</v>
      </c>
      <c r="Y22" t="s">
        <v>1414</v>
      </c>
      <c r="Z22" t="s">
        <v>1415</v>
      </c>
      <c r="AA22" t="s">
        <v>1416</v>
      </c>
      <c r="AB22" t="s">
        <v>1417</v>
      </c>
      <c r="AC22" t="s">
        <v>1418</v>
      </c>
      <c r="AD22" t="s">
        <v>1419</v>
      </c>
      <c r="AE22" t="s">
        <v>1420</v>
      </c>
      <c r="AF22" t="s">
        <v>1421</v>
      </c>
    </row>
    <row r="23" spans="1:32" x14ac:dyDescent="0.2">
      <c r="A23">
        <v>79</v>
      </c>
      <c r="B23" t="s">
        <v>295</v>
      </c>
      <c r="C23" t="s">
        <v>296</v>
      </c>
      <c r="D23" t="s">
        <v>297</v>
      </c>
      <c r="E23" t="s">
        <v>298</v>
      </c>
      <c r="F23" t="s">
        <v>299</v>
      </c>
      <c r="G23" t="s">
        <v>300</v>
      </c>
      <c r="H23" t="s">
        <v>301</v>
      </c>
      <c r="I23" t="s">
        <v>302</v>
      </c>
      <c r="J23" t="s">
        <v>303</v>
      </c>
      <c r="K23" t="s">
        <v>304</v>
      </c>
      <c r="L23" t="s">
        <v>305</v>
      </c>
      <c r="M23" t="s">
        <v>306</v>
      </c>
      <c r="N23" t="s">
        <v>307</v>
      </c>
      <c r="O23" t="s">
        <v>308</v>
      </c>
      <c r="R23">
        <v>79</v>
      </c>
      <c r="S23" t="s">
        <v>1422</v>
      </c>
      <c r="T23" t="s">
        <v>296</v>
      </c>
      <c r="U23" t="s">
        <v>1423</v>
      </c>
      <c r="V23" t="s">
        <v>1424</v>
      </c>
      <c r="W23" t="s">
        <v>1425</v>
      </c>
      <c r="X23" t="s">
        <v>1426</v>
      </c>
      <c r="Y23" t="s">
        <v>1427</v>
      </c>
      <c r="Z23" t="s">
        <v>1428</v>
      </c>
      <c r="AA23" t="s">
        <v>1429</v>
      </c>
      <c r="AB23" t="s">
        <v>1430</v>
      </c>
      <c r="AC23" t="s">
        <v>1431</v>
      </c>
      <c r="AD23" t="s">
        <v>1432</v>
      </c>
      <c r="AE23" t="s">
        <v>1433</v>
      </c>
      <c r="AF23" t="s">
        <v>1434</v>
      </c>
    </row>
    <row r="24" spans="1:32" x14ac:dyDescent="0.2">
      <c r="A24">
        <v>80</v>
      </c>
      <c r="B24" t="s">
        <v>309</v>
      </c>
      <c r="C24" t="s">
        <v>310</v>
      </c>
      <c r="D24" t="s">
        <v>311</v>
      </c>
      <c r="E24" t="s">
        <v>312</v>
      </c>
      <c r="F24" t="s">
        <v>313</v>
      </c>
      <c r="G24" t="s">
        <v>314</v>
      </c>
      <c r="H24" t="s">
        <v>315</v>
      </c>
      <c r="I24" t="s">
        <v>316</v>
      </c>
      <c r="J24" t="s">
        <v>317</v>
      </c>
      <c r="K24" t="s">
        <v>318</v>
      </c>
      <c r="L24" t="s">
        <v>319</v>
      </c>
      <c r="M24" t="s">
        <v>320</v>
      </c>
      <c r="N24" t="s">
        <v>321</v>
      </c>
      <c r="O24" t="s">
        <v>322</v>
      </c>
      <c r="R24">
        <v>80</v>
      </c>
      <c r="S24" t="s">
        <v>1435</v>
      </c>
      <c r="T24" t="s">
        <v>310</v>
      </c>
      <c r="U24" t="s">
        <v>1436</v>
      </c>
      <c r="V24" t="s">
        <v>1437</v>
      </c>
      <c r="W24" t="s">
        <v>1438</v>
      </c>
      <c r="X24" t="s">
        <v>1439</v>
      </c>
      <c r="Y24" t="s">
        <v>1440</v>
      </c>
      <c r="Z24" t="s">
        <v>1441</v>
      </c>
      <c r="AA24" t="s">
        <v>1442</v>
      </c>
      <c r="AB24" t="s">
        <v>1443</v>
      </c>
      <c r="AC24" t="s">
        <v>1444</v>
      </c>
      <c r="AD24" t="s">
        <v>1445</v>
      </c>
      <c r="AE24" t="s">
        <v>1446</v>
      </c>
      <c r="AF24" t="s">
        <v>1447</v>
      </c>
    </row>
    <row r="25" spans="1:32" x14ac:dyDescent="0.2">
      <c r="A25">
        <v>81</v>
      </c>
      <c r="B25" t="s">
        <v>323</v>
      </c>
      <c r="C25" t="s">
        <v>324</v>
      </c>
      <c r="D25" t="s">
        <v>325</v>
      </c>
      <c r="E25" t="s">
        <v>326</v>
      </c>
      <c r="F25" t="s">
        <v>327</v>
      </c>
      <c r="G25" t="s">
        <v>328</v>
      </c>
      <c r="H25" t="s">
        <v>329</v>
      </c>
      <c r="I25" t="s">
        <v>330</v>
      </c>
      <c r="J25" t="s">
        <v>331</v>
      </c>
      <c r="K25" t="s">
        <v>332</v>
      </c>
      <c r="L25" t="s">
        <v>333</v>
      </c>
      <c r="M25" t="s">
        <v>334</v>
      </c>
      <c r="N25" t="s">
        <v>335</v>
      </c>
      <c r="O25" t="s">
        <v>336</v>
      </c>
      <c r="R25">
        <v>81</v>
      </c>
      <c r="S25" t="s">
        <v>1448</v>
      </c>
      <c r="T25" t="s">
        <v>324</v>
      </c>
      <c r="U25" t="s">
        <v>1449</v>
      </c>
      <c r="V25" t="s">
        <v>1450</v>
      </c>
      <c r="W25" t="s">
        <v>1451</v>
      </c>
      <c r="X25" t="s">
        <v>1452</v>
      </c>
      <c r="Y25" t="s">
        <v>1453</v>
      </c>
      <c r="Z25" t="s">
        <v>1454</v>
      </c>
      <c r="AA25" t="s">
        <v>1455</v>
      </c>
      <c r="AB25" t="s">
        <v>1456</v>
      </c>
      <c r="AC25" t="s">
        <v>1457</v>
      </c>
      <c r="AD25" t="s">
        <v>1458</v>
      </c>
      <c r="AE25" t="s">
        <v>1459</v>
      </c>
      <c r="AF25" t="s">
        <v>1460</v>
      </c>
    </row>
    <row r="26" spans="1:32" x14ac:dyDescent="0.2">
      <c r="A26">
        <v>82</v>
      </c>
      <c r="B26" t="s">
        <v>337</v>
      </c>
      <c r="C26" t="s">
        <v>338</v>
      </c>
      <c r="D26" t="s">
        <v>339</v>
      </c>
      <c r="E26" t="s">
        <v>340</v>
      </c>
      <c r="F26" t="s">
        <v>341</v>
      </c>
      <c r="G26" t="s">
        <v>342</v>
      </c>
      <c r="H26" t="s">
        <v>343</v>
      </c>
      <c r="I26" t="s">
        <v>344</v>
      </c>
      <c r="J26" t="s">
        <v>345</v>
      </c>
      <c r="K26" t="s">
        <v>346</v>
      </c>
      <c r="L26" t="s">
        <v>347</v>
      </c>
      <c r="M26" t="s">
        <v>348</v>
      </c>
      <c r="N26" t="s">
        <v>349</v>
      </c>
      <c r="O26" t="s">
        <v>350</v>
      </c>
      <c r="R26">
        <v>82</v>
      </c>
      <c r="S26" t="s">
        <v>1461</v>
      </c>
      <c r="T26" t="s">
        <v>338</v>
      </c>
      <c r="U26" t="s">
        <v>1462</v>
      </c>
      <c r="V26" t="s">
        <v>1463</v>
      </c>
      <c r="W26" t="s">
        <v>1464</v>
      </c>
      <c r="X26" t="s">
        <v>1465</v>
      </c>
      <c r="Y26" t="s">
        <v>1466</v>
      </c>
      <c r="Z26" t="s">
        <v>1467</v>
      </c>
      <c r="AA26" t="s">
        <v>1468</v>
      </c>
      <c r="AB26" t="s">
        <v>1469</v>
      </c>
      <c r="AC26" t="s">
        <v>1470</v>
      </c>
      <c r="AD26" t="s">
        <v>1471</v>
      </c>
      <c r="AE26" t="s">
        <v>1472</v>
      </c>
      <c r="AF26" t="s">
        <v>1473</v>
      </c>
    </row>
    <row r="27" spans="1:32" x14ac:dyDescent="0.2">
      <c r="A27">
        <v>83</v>
      </c>
      <c r="B27" t="s">
        <v>351</v>
      </c>
      <c r="C27" t="s">
        <v>352</v>
      </c>
      <c r="D27" t="s">
        <v>353</v>
      </c>
      <c r="E27" t="s">
        <v>354</v>
      </c>
      <c r="F27" t="s">
        <v>355</v>
      </c>
      <c r="G27" t="s">
        <v>356</v>
      </c>
      <c r="H27" t="s">
        <v>357</v>
      </c>
      <c r="I27" t="s">
        <v>358</v>
      </c>
      <c r="J27" t="s">
        <v>359</v>
      </c>
      <c r="K27" t="s">
        <v>360</v>
      </c>
      <c r="L27" t="s">
        <v>361</v>
      </c>
      <c r="M27" t="s">
        <v>362</v>
      </c>
      <c r="N27" t="s">
        <v>363</v>
      </c>
      <c r="O27" t="s">
        <v>364</v>
      </c>
      <c r="R27">
        <v>83</v>
      </c>
      <c r="S27" t="s">
        <v>1474</v>
      </c>
      <c r="T27" t="s">
        <v>352</v>
      </c>
      <c r="U27" t="s">
        <v>1475</v>
      </c>
      <c r="V27" t="s">
        <v>1476</v>
      </c>
      <c r="W27" t="s">
        <v>1477</v>
      </c>
      <c r="X27" t="s">
        <v>1478</v>
      </c>
      <c r="Y27" t="s">
        <v>1479</v>
      </c>
      <c r="Z27" t="s">
        <v>1480</v>
      </c>
      <c r="AA27" t="s">
        <v>1481</v>
      </c>
      <c r="AB27" t="s">
        <v>1482</v>
      </c>
      <c r="AC27" t="s">
        <v>1483</v>
      </c>
      <c r="AD27" t="s">
        <v>1484</v>
      </c>
      <c r="AE27" t="s">
        <v>1485</v>
      </c>
      <c r="AF27" t="s">
        <v>1486</v>
      </c>
    </row>
    <row r="28" spans="1:32" x14ac:dyDescent="0.2">
      <c r="A28">
        <v>84</v>
      </c>
      <c r="B28" t="s">
        <v>365</v>
      </c>
      <c r="C28" t="s">
        <v>366</v>
      </c>
      <c r="D28" t="s">
        <v>367</v>
      </c>
      <c r="E28" t="s">
        <v>368</v>
      </c>
      <c r="F28" t="s">
        <v>369</v>
      </c>
      <c r="G28" t="s">
        <v>370</v>
      </c>
      <c r="H28" t="s">
        <v>371</v>
      </c>
      <c r="I28" t="s">
        <v>372</v>
      </c>
      <c r="J28" t="s">
        <v>373</v>
      </c>
      <c r="K28" t="s">
        <v>374</v>
      </c>
      <c r="L28" t="s">
        <v>375</v>
      </c>
      <c r="M28" t="s">
        <v>376</v>
      </c>
      <c r="N28" t="s">
        <v>377</v>
      </c>
      <c r="O28" t="s">
        <v>378</v>
      </c>
      <c r="R28">
        <v>84</v>
      </c>
      <c r="S28" t="s">
        <v>1487</v>
      </c>
      <c r="T28" t="s">
        <v>366</v>
      </c>
      <c r="U28" t="s">
        <v>1488</v>
      </c>
      <c r="V28" t="s">
        <v>1489</v>
      </c>
      <c r="W28" t="s">
        <v>1490</v>
      </c>
      <c r="X28" t="s">
        <v>1491</v>
      </c>
      <c r="Y28" t="s">
        <v>1492</v>
      </c>
      <c r="Z28" t="s">
        <v>1493</v>
      </c>
      <c r="AA28" t="s">
        <v>1494</v>
      </c>
      <c r="AB28" t="s">
        <v>1495</v>
      </c>
      <c r="AC28" t="s">
        <v>1496</v>
      </c>
      <c r="AD28" t="s">
        <v>1497</v>
      </c>
      <c r="AE28" t="s">
        <v>1498</v>
      </c>
      <c r="AF28" t="s">
        <v>1499</v>
      </c>
    </row>
    <row r="29" spans="1:32" x14ac:dyDescent="0.2">
      <c r="A29">
        <v>85</v>
      </c>
      <c r="B29" t="s">
        <v>379</v>
      </c>
      <c r="C29" t="s">
        <v>380</v>
      </c>
      <c r="D29" t="s">
        <v>381</v>
      </c>
      <c r="E29" t="s">
        <v>382</v>
      </c>
      <c r="F29" t="s">
        <v>383</v>
      </c>
      <c r="G29" t="s">
        <v>384</v>
      </c>
      <c r="H29" t="s">
        <v>385</v>
      </c>
      <c r="I29" t="s">
        <v>386</v>
      </c>
      <c r="J29" t="s">
        <v>387</v>
      </c>
      <c r="K29" t="s">
        <v>388</v>
      </c>
      <c r="L29" t="s">
        <v>389</v>
      </c>
      <c r="M29" t="s">
        <v>390</v>
      </c>
      <c r="N29" t="s">
        <v>391</v>
      </c>
      <c r="O29" t="s">
        <v>392</v>
      </c>
      <c r="R29">
        <v>85</v>
      </c>
      <c r="S29" t="s">
        <v>1500</v>
      </c>
      <c r="T29" t="s">
        <v>380</v>
      </c>
      <c r="U29" t="s">
        <v>1501</v>
      </c>
      <c r="V29" t="s">
        <v>1502</v>
      </c>
      <c r="W29" t="s">
        <v>1503</v>
      </c>
      <c r="X29" t="s">
        <v>1504</v>
      </c>
      <c r="Y29" t="s">
        <v>1505</v>
      </c>
      <c r="Z29" t="s">
        <v>1506</v>
      </c>
      <c r="AA29" t="s">
        <v>1507</v>
      </c>
      <c r="AB29" t="s">
        <v>1508</v>
      </c>
      <c r="AC29" t="s">
        <v>1509</v>
      </c>
      <c r="AD29" t="s">
        <v>1510</v>
      </c>
      <c r="AE29" t="s">
        <v>1511</v>
      </c>
      <c r="AF29" t="s">
        <v>1512</v>
      </c>
    </row>
    <row r="30" spans="1:32" x14ac:dyDescent="0.2">
      <c r="A30">
        <v>86</v>
      </c>
      <c r="B30" t="s">
        <v>393</v>
      </c>
      <c r="C30" t="s">
        <v>394</v>
      </c>
      <c r="D30" t="s">
        <v>395</v>
      </c>
      <c r="E30" t="s">
        <v>396</v>
      </c>
      <c r="F30" t="s">
        <v>397</v>
      </c>
      <c r="G30" t="s">
        <v>398</v>
      </c>
      <c r="H30" t="s">
        <v>399</v>
      </c>
      <c r="I30" t="s">
        <v>400</v>
      </c>
      <c r="J30" t="s">
        <v>401</v>
      </c>
      <c r="K30" t="s">
        <v>402</v>
      </c>
      <c r="L30" t="s">
        <v>403</v>
      </c>
      <c r="M30" t="s">
        <v>404</v>
      </c>
      <c r="N30" t="s">
        <v>405</v>
      </c>
      <c r="O30" t="s">
        <v>406</v>
      </c>
      <c r="R30">
        <v>86</v>
      </c>
      <c r="S30" t="s">
        <v>1513</v>
      </c>
      <c r="T30" t="s">
        <v>394</v>
      </c>
      <c r="U30" t="s">
        <v>1514</v>
      </c>
      <c r="V30" t="s">
        <v>1515</v>
      </c>
      <c r="W30" t="s">
        <v>1516</v>
      </c>
      <c r="X30" t="s">
        <v>1517</v>
      </c>
      <c r="Y30" t="s">
        <v>1518</v>
      </c>
      <c r="Z30" t="s">
        <v>1519</v>
      </c>
      <c r="AA30" t="s">
        <v>1520</v>
      </c>
      <c r="AB30" t="s">
        <v>1521</v>
      </c>
      <c r="AC30" t="s">
        <v>1522</v>
      </c>
      <c r="AD30" t="s">
        <v>1523</v>
      </c>
      <c r="AE30" t="s">
        <v>1524</v>
      </c>
      <c r="AF30" t="s">
        <v>1525</v>
      </c>
    </row>
    <row r="31" spans="1:32" x14ac:dyDescent="0.2">
      <c r="A31">
        <v>87</v>
      </c>
      <c r="B31" t="s">
        <v>407</v>
      </c>
      <c r="C31" t="s">
        <v>3</v>
      </c>
      <c r="D31" t="s">
        <v>408</v>
      </c>
      <c r="E31" t="s">
        <v>409</v>
      </c>
      <c r="F31" t="s">
        <v>410</v>
      </c>
      <c r="G31" t="s">
        <v>411</v>
      </c>
      <c r="H31" t="s">
        <v>412</v>
      </c>
      <c r="I31" t="s">
        <v>413</v>
      </c>
      <c r="J31" t="s">
        <v>414</v>
      </c>
      <c r="K31" t="s">
        <v>415</v>
      </c>
      <c r="L31" t="s">
        <v>416</v>
      </c>
      <c r="M31" t="s">
        <v>417</v>
      </c>
      <c r="N31" t="s">
        <v>418</v>
      </c>
      <c r="O31" t="s">
        <v>419</v>
      </c>
      <c r="R31">
        <v>87</v>
      </c>
      <c r="S31" t="s">
        <v>1526</v>
      </c>
      <c r="T31" t="s">
        <v>3</v>
      </c>
      <c r="U31" t="s">
        <v>1527</v>
      </c>
      <c r="V31" t="s">
        <v>1528</v>
      </c>
      <c r="W31" t="s">
        <v>1529</v>
      </c>
      <c r="X31" t="s">
        <v>1530</v>
      </c>
      <c r="Y31" t="s">
        <v>1531</v>
      </c>
      <c r="Z31" t="s">
        <v>1532</v>
      </c>
      <c r="AA31" t="s">
        <v>1533</v>
      </c>
      <c r="AB31" t="s">
        <v>1534</v>
      </c>
      <c r="AC31" t="s">
        <v>1535</v>
      </c>
      <c r="AD31" t="s">
        <v>1536</v>
      </c>
      <c r="AE31" t="s">
        <v>1537</v>
      </c>
      <c r="AF31" t="s">
        <v>1538</v>
      </c>
    </row>
    <row r="32" spans="1:32" x14ac:dyDescent="0.2">
      <c r="A32">
        <v>88</v>
      </c>
      <c r="B32" t="s">
        <v>420</v>
      </c>
      <c r="C32" t="s">
        <v>17</v>
      </c>
      <c r="D32" t="s">
        <v>421</v>
      </c>
      <c r="E32" t="s">
        <v>422</v>
      </c>
      <c r="F32" t="s">
        <v>423</v>
      </c>
      <c r="G32" t="s">
        <v>424</v>
      </c>
      <c r="H32" t="s">
        <v>425</v>
      </c>
      <c r="I32" t="s">
        <v>426</v>
      </c>
      <c r="J32" t="s">
        <v>427</v>
      </c>
      <c r="K32" t="s">
        <v>428</v>
      </c>
      <c r="L32" t="s">
        <v>429</v>
      </c>
      <c r="M32" t="s">
        <v>430</v>
      </c>
      <c r="N32" t="s">
        <v>431</v>
      </c>
      <c r="O32" t="s">
        <v>432</v>
      </c>
      <c r="R32">
        <v>88</v>
      </c>
      <c r="S32" t="s">
        <v>1539</v>
      </c>
      <c r="T32" t="s">
        <v>17</v>
      </c>
      <c r="U32" t="s">
        <v>1540</v>
      </c>
      <c r="V32" t="s">
        <v>1541</v>
      </c>
      <c r="W32" t="s">
        <v>1542</v>
      </c>
      <c r="X32" t="s">
        <v>1543</v>
      </c>
      <c r="Y32" t="s">
        <v>1544</v>
      </c>
      <c r="Z32" t="s">
        <v>1545</v>
      </c>
      <c r="AA32" t="s">
        <v>1546</v>
      </c>
      <c r="AB32" t="s">
        <v>1547</v>
      </c>
      <c r="AC32" t="s">
        <v>1548</v>
      </c>
      <c r="AD32" t="s">
        <v>1549</v>
      </c>
      <c r="AE32" t="s">
        <v>1550</v>
      </c>
      <c r="AF32" t="s">
        <v>1551</v>
      </c>
    </row>
    <row r="33" spans="1:32" x14ac:dyDescent="0.2">
      <c r="A33">
        <v>89</v>
      </c>
      <c r="B33" t="s">
        <v>433</v>
      </c>
      <c r="C33" t="s">
        <v>31</v>
      </c>
      <c r="D33" t="s">
        <v>434</v>
      </c>
      <c r="E33" t="s">
        <v>435</v>
      </c>
      <c r="F33" t="s">
        <v>436</v>
      </c>
      <c r="G33" t="s">
        <v>437</v>
      </c>
      <c r="H33" t="s">
        <v>438</v>
      </c>
      <c r="I33" t="s">
        <v>439</v>
      </c>
      <c r="J33" t="s">
        <v>440</v>
      </c>
      <c r="K33" t="s">
        <v>441</v>
      </c>
      <c r="L33" t="s">
        <v>442</v>
      </c>
      <c r="M33" t="s">
        <v>443</v>
      </c>
      <c r="N33" t="s">
        <v>444</v>
      </c>
      <c r="O33" t="s">
        <v>445</v>
      </c>
      <c r="R33">
        <v>89</v>
      </c>
      <c r="S33" t="s">
        <v>1552</v>
      </c>
      <c r="T33" t="s">
        <v>31</v>
      </c>
      <c r="U33" t="s">
        <v>1553</v>
      </c>
      <c r="V33" t="s">
        <v>1554</v>
      </c>
      <c r="W33" t="s">
        <v>1555</v>
      </c>
      <c r="X33" t="s">
        <v>1556</v>
      </c>
      <c r="Y33" t="s">
        <v>1557</v>
      </c>
      <c r="Z33" t="s">
        <v>1558</v>
      </c>
      <c r="AA33" t="s">
        <v>1559</v>
      </c>
      <c r="AB33" t="s">
        <v>1560</v>
      </c>
      <c r="AC33" t="s">
        <v>1561</v>
      </c>
      <c r="AD33" t="s">
        <v>1562</v>
      </c>
      <c r="AE33" t="s">
        <v>1563</v>
      </c>
      <c r="AF33" t="s">
        <v>1564</v>
      </c>
    </row>
    <row r="34" spans="1:32" x14ac:dyDescent="0.2">
      <c r="A34">
        <v>90</v>
      </c>
      <c r="B34" t="s">
        <v>446</v>
      </c>
      <c r="C34" t="s">
        <v>45</v>
      </c>
      <c r="D34" t="s">
        <v>447</v>
      </c>
      <c r="E34" t="s">
        <v>448</v>
      </c>
      <c r="F34" t="s">
        <v>449</v>
      </c>
      <c r="G34" t="s">
        <v>450</v>
      </c>
      <c r="H34" t="s">
        <v>451</v>
      </c>
      <c r="I34" t="s">
        <v>452</v>
      </c>
      <c r="J34" t="s">
        <v>453</v>
      </c>
      <c r="K34" t="s">
        <v>454</v>
      </c>
      <c r="L34" t="s">
        <v>455</v>
      </c>
      <c r="M34" t="s">
        <v>456</v>
      </c>
      <c r="N34" t="s">
        <v>457</v>
      </c>
      <c r="O34" t="s">
        <v>458</v>
      </c>
      <c r="R34">
        <v>90</v>
      </c>
      <c r="S34" t="s">
        <v>1565</v>
      </c>
      <c r="T34" t="s">
        <v>45</v>
      </c>
      <c r="U34" t="s">
        <v>1566</v>
      </c>
      <c r="V34" t="s">
        <v>1567</v>
      </c>
      <c r="W34" t="s">
        <v>1568</v>
      </c>
      <c r="X34" t="s">
        <v>1569</v>
      </c>
      <c r="Y34" t="s">
        <v>1570</v>
      </c>
      <c r="Z34" t="s">
        <v>1571</v>
      </c>
      <c r="AA34" t="s">
        <v>1572</v>
      </c>
      <c r="AB34" t="s">
        <v>1573</v>
      </c>
      <c r="AC34" t="s">
        <v>1574</v>
      </c>
      <c r="AD34" t="s">
        <v>1575</v>
      </c>
      <c r="AE34" t="s">
        <v>1576</v>
      </c>
      <c r="AF34" t="s">
        <v>1577</v>
      </c>
    </row>
    <row r="35" spans="1:32" x14ac:dyDescent="0.2">
      <c r="A35">
        <v>91</v>
      </c>
      <c r="B35" t="s">
        <v>459</v>
      </c>
      <c r="C35" t="s">
        <v>59</v>
      </c>
      <c r="D35" t="s">
        <v>460</v>
      </c>
      <c r="E35" t="s">
        <v>461</v>
      </c>
      <c r="F35" t="s">
        <v>462</v>
      </c>
      <c r="G35" t="s">
        <v>463</v>
      </c>
      <c r="H35" t="s">
        <v>464</v>
      </c>
      <c r="I35" t="s">
        <v>465</v>
      </c>
      <c r="J35" t="s">
        <v>466</v>
      </c>
      <c r="K35" t="s">
        <v>467</v>
      </c>
      <c r="L35" t="s">
        <v>468</v>
      </c>
      <c r="M35" t="s">
        <v>469</v>
      </c>
      <c r="N35" t="s">
        <v>470</v>
      </c>
      <c r="O35" t="s">
        <v>471</v>
      </c>
      <c r="R35">
        <v>91</v>
      </c>
      <c r="S35" t="s">
        <v>1578</v>
      </c>
      <c r="T35" t="s">
        <v>59</v>
      </c>
      <c r="U35" t="s">
        <v>1579</v>
      </c>
      <c r="V35" t="s">
        <v>1580</v>
      </c>
      <c r="W35" t="s">
        <v>1581</v>
      </c>
      <c r="X35" t="s">
        <v>1582</v>
      </c>
      <c r="Y35" t="s">
        <v>1583</v>
      </c>
      <c r="Z35" t="s">
        <v>1584</v>
      </c>
      <c r="AA35" t="s">
        <v>1585</v>
      </c>
      <c r="AB35" t="s">
        <v>1586</v>
      </c>
      <c r="AC35" t="s">
        <v>1587</v>
      </c>
      <c r="AD35" t="s">
        <v>1588</v>
      </c>
      <c r="AE35" t="s">
        <v>1589</v>
      </c>
      <c r="AF35" t="s">
        <v>1590</v>
      </c>
    </row>
    <row r="36" spans="1:32" x14ac:dyDescent="0.2">
      <c r="A36">
        <v>92</v>
      </c>
      <c r="B36" t="s">
        <v>472</v>
      </c>
      <c r="C36" t="s">
        <v>73</v>
      </c>
      <c r="D36" t="s">
        <v>473</v>
      </c>
      <c r="E36" t="s">
        <v>474</v>
      </c>
      <c r="F36" t="s">
        <v>475</v>
      </c>
      <c r="G36" t="s">
        <v>476</v>
      </c>
      <c r="H36" t="s">
        <v>477</v>
      </c>
      <c r="I36" t="s">
        <v>478</v>
      </c>
      <c r="J36" t="s">
        <v>479</v>
      </c>
      <c r="K36" t="s">
        <v>480</v>
      </c>
      <c r="L36" t="s">
        <v>481</v>
      </c>
      <c r="M36" t="s">
        <v>482</v>
      </c>
      <c r="N36" t="s">
        <v>483</v>
      </c>
      <c r="O36" t="s">
        <v>484</v>
      </c>
      <c r="R36">
        <v>92</v>
      </c>
      <c r="S36" t="s">
        <v>1591</v>
      </c>
      <c r="T36" t="s">
        <v>73</v>
      </c>
      <c r="U36" t="s">
        <v>1592</v>
      </c>
      <c r="V36" t="s">
        <v>1593</v>
      </c>
      <c r="W36" t="s">
        <v>1594</v>
      </c>
      <c r="X36" t="s">
        <v>1595</v>
      </c>
      <c r="Y36" t="s">
        <v>1596</v>
      </c>
      <c r="Z36" t="s">
        <v>1597</v>
      </c>
      <c r="AA36" t="s">
        <v>1598</v>
      </c>
      <c r="AB36" t="s">
        <v>1599</v>
      </c>
      <c r="AC36" t="s">
        <v>1600</v>
      </c>
      <c r="AD36" t="s">
        <v>1601</v>
      </c>
      <c r="AE36" t="s">
        <v>1602</v>
      </c>
      <c r="AF36" t="s">
        <v>1603</v>
      </c>
    </row>
    <row r="37" spans="1:32" x14ac:dyDescent="0.2">
      <c r="A37">
        <v>93</v>
      </c>
      <c r="B37" t="s">
        <v>485</v>
      </c>
      <c r="C37" t="s">
        <v>87</v>
      </c>
      <c r="D37" t="s">
        <v>486</v>
      </c>
      <c r="E37" t="s">
        <v>487</v>
      </c>
      <c r="F37" t="s">
        <v>488</v>
      </c>
      <c r="G37" t="s">
        <v>489</v>
      </c>
      <c r="H37" t="s">
        <v>490</v>
      </c>
      <c r="I37" t="s">
        <v>491</v>
      </c>
      <c r="J37" t="s">
        <v>492</v>
      </c>
      <c r="K37" t="s">
        <v>493</v>
      </c>
      <c r="L37" t="s">
        <v>494</v>
      </c>
      <c r="M37" t="s">
        <v>495</v>
      </c>
      <c r="N37" t="s">
        <v>496</v>
      </c>
      <c r="O37" t="s">
        <v>497</v>
      </c>
      <c r="R37">
        <v>93</v>
      </c>
      <c r="S37" t="s">
        <v>1604</v>
      </c>
      <c r="T37" t="s">
        <v>87</v>
      </c>
      <c r="U37" t="s">
        <v>1605</v>
      </c>
      <c r="V37" t="s">
        <v>1606</v>
      </c>
      <c r="W37" t="s">
        <v>1607</v>
      </c>
      <c r="X37" t="s">
        <v>1608</v>
      </c>
      <c r="Y37" t="s">
        <v>1609</v>
      </c>
      <c r="Z37" t="s">
        <v>1610</v>
      </c>
      <c r="AA37" t="s">
        <v>1611</v>
      </c>
      <c r="AB37" t="s">
        <v>1612</v>
      </c>
      <c r="AC37" t="s">
        <v>1613</v>
      </c>
      <c r="AD37" t="s">
        <v>1614</v>
      </c>
      <c r="AE37" t="s">
        <v>1615</v>
      </c>
      <c r="AF37" t="s">
        <v>1616</v>
      </c>
    </row>
    <row r="38" spans="1:32" x14ac:dyDescent="0.2">
      <c r="A38">
        <v>94</v>
      </c>
      <c r="B38" t="s">
        <v>498</v>
      </c>
      <c r="C38" t="s">
        <v>101</v>
      </c>
      <c r="D38" t="s">
        <v>499</v>
      </c>
      <c r="E38" t="s">
        <v>500</v>
      </c>
      <c r="F38" t="s">
        <v>501</v>
      </c>
      <c r="G38" t="s">
        <v>502</v>
      </c>
      <c r="H38" t="s">
        <v>503</v>
      </c>
      <c r="I38" t="s">
        <v>504</v>
      </c>
      <c r="J38" t="s">
        <v>505</v>
      </c>
      <c r="K38" t="s">
        <v>506</v>
      </c>
      <c r="L38" t="s">
        <v>507</v>
      </c>
      <c r="M38" t="s">
        <v>508</v>
      </c>
      <c r="N38" t="s">
        <v>509</v>
      </c>
      <c r="O38" t="s">
        <v>510</v>
      </c>
      <c r="R38">
        <v>94</v>
      </c>
      <c r="S38" t="s">
        <v>1617</v>
      </c>
      <c r="T38" t="s">
        <v>101</v>
      </c>
      <c r="U38" t="s">
        <v>1618</v>
      </c>
      <c r="V38" t="s">
        <v>1619</v>
      </c>
      <c r="W38" t="s">
        <v>1620</v>
      </c>
      <c r="X38" t="s">
        <v>1621</v>
      </c>
      <c r="Y38" t="s">
        <v>1622</v>
      </c>
      <c r="Z38" t="s">
        <v>1623</v>
      </c>
      <c r="AA38" t="s">
        <v>1624</v>
      </c>
      <c r="AB38" t="s">
        <v>1625</v>
      </c>
      <c r="AC38" t="s">
        <v>1626</v>
      </c>
      <c r="AD38" t="s">
        <v>1627</v>
      </c>
      <c r="AE38" t="s">
        <v>1628</v>
      </c>
      <c r="AF38" t="s">
        <v>1629</v>
      </c>
    </row>
    <row r="39" spans="1:32" x14ac:dyDescent="0.2">
      <c r="A39">
        <v>95</v>
      </c>
      <c r="B39" t="s">
        <v>511</v>
      </c>
      <c r="C39" t="s">
        <v>115</v>
      </c>
      <c r="D39" t="s">
        <v>512</v>
      </c>
      <c r="E39" t="s">
        <v>513</v>
      </c>
      <c r="F39" t="s">
        <v>514</v>
      </c>
      <c r="G39" t="s">
        <v>515</v>
      </c>
      <c r="H39" t="s">
        <v>516</v>
      </c>
      <c r="I39" t="s">
        <v>517</v>
      </c>
      <c r="J39" t="s">
        <v>518</v>
      </c>
      <c r="K39" t="s">
        <v>519</v>
      </c>
      <c r="L39" t="s">
        <v>520</v>
      </c>
      <c r="M39" t="s">
        <v>521</v>
      </c>
      <c r="N39" t="s">
        <v>522</v>
      </c>
      <c r="O39" t="s">
        <v>523</v>
      </c>
      <c r="R39">
        <v>95</v>
      </c>
      <c r="S39" t="s">
        <v>1630</v>
      </c>
      <c r="T39" t="s">
        <v>115</v>
      </c>
      <c r="U39" t="s">
        <v>1631</v>
      </c>
      <c r="V39" t="s">
        <v>1632</v>
      </c>
      <c r="W39" t="s">
        <v>1633</v>
      </c>
      <c r="X39" t="s">
        <v>1634</v>
      </c>
      <c r="Y39" t="s">
        <v>1635</v>
      </c>
      <c r="Z39" t="s">
        <v>1636</v>
      </c>
      <c r="AA39" t="s">
        <v>1637</v>
      </c>
      <c r="AB39" t="s">
        <v>1638</v>
      </c>
      <c r="AC39" t="s">
        <v>1639</v>
      </c>
      <c r="AD39" t="s">
        <v>1640</v>
      </c>
      <c r="AE39" t="s">
        <v>1641</v>
      </c>
      <c r="AF39" t="s">
        <v>1642</v>
      </c>
    </row>
    <row r="40" spans="1:32" x14ac:dyDescent="0.2">
      <c r="A40">
        <v>96</v>
      </c>
      <c r="B40" t="s">
        <v>524</v>
      </c>
      <c r="C40" t="s">
        <v>129</v>
      </c>
      <c r="D40" t="s">
        <v>525</v>
      </c>
      <c r="E40" t="s">
        <v>526</v>
      </c>
      <c r="F40" t="s">
        <v>527</v>
      </c>
      <c r="G40" t="s">
        <v>528</v>
      </c>
      <c r="H40" t="s">
        <v>529</v>
      </c>
      <c r="I40" t="s">
        <v>530</v>
      </c>
      <c r="J40" t="s">
        <v>531</v>
      </c>
      <c r="K40" t="s">
        <v>532</v>
      </c>
      <c r="L40" t="s">
        <v>533</v>
      </c>
      <c r="M40" t="s">
        <v>534</v>
      </c>
      <c r="N40" t="s">
        <v>535</v>
      </c>
      <c r="O40" t="s">
        <v>536</v>
      </c>
      <c r="R40">
        <v>96</v>
      </c>
      <c r="S40" t="s">
        <v>1643</v>
      </c>
      <c r="T40" t="s">
        <v>129</v>
      </c>
      <c r="U40" t="s">
        <v>1644</v>
      </c>
      <c r="V40" t="s">
        <v>1645</v>
      </c>
      <c r="W40" t="s">
        <v>1646</v>
      </c>
      <c r="X40" t="s">
        <v>1647</v>
      </c>
      <c r="Y40" t="s">
        <v>1648</v>
      </c>
      <c r="Z40" t="s">
        <v>1649</v>
      </c>
      <c r="AA40" t="s">
        <v>1650</v>
      </c>
      <c r="AB40" t="s">
        <v>1651</v>
      </c>
      <c r="AC40" t="s">
        <v>1652</v>
      </c>
      <c r="AD40" t="s">
        <v>1653</v>
      </c>
      <c r="AE40" t="s">
        <v>1654</v>
      </c>
      <c r="AF40" t="s">
        <v>1655</v>
      </c>
    </row>
    <row r="41" spans="1:32" x14ac:dyDescent="0.2">
      <c r="A41">
        <v>97</v>
      </c>
      <c r="B41" t="s">
        <v>537</v>
      </c>
      <c r="C41">
        <v>28</v>
      </c>
      <c r="D41" t="s">
        <v>538</v>
      </c>
      <c r="E41" t="s">
        <v>539</v>
      </c>
      <c r="F41" t="s">
        <v>540</v>
      </c>
      <c r="G41" t="s">
        <v>541</v>
      </c>
      <c r="H41" t="s">
        <v>542</v>
      </c>
      <c r="I41" t="s">
        <v>543</v>
      </c>
      <c r="J41" t="s">
        <v>544</v>
      </c>
      <c r="K41" t="s">
        <v>545</v>
      </c>
      <c r="L41" t="s">
        <v>546</v>
      </c>
      <c r="M41" t="s">
        <v>547</v>
      </c>
      <c r="N41" t="s">
        <v>548</v>
      </c>
      <c r="O41" t="s">
        <v>549</v>
      </c>
      <c r="R41">
        <v>97</v>
      </c>
      <c r="S41" t="s">
        <v>1656</v>
      </c>
      <c r="T41">
        <v>28</v>
      </c>
      <c r="U41" t="s">
        <v>1657</v>
      </c>
      <c r="V41" t="s">
        <v>1658</v>
      </c>
      <c r="W41" t="s">
        <v>1659</v>
      </c>
      <c r="X41" t="s">
        <v>1660</v>
      </c>
      <c r="Y41" t="s">
        <v>1661</v>
      </c>
      <c r="Z41" t="s">
        <v>1662</v>
      </c>
      <c r="AA41" t="s">
        <v>1663</v>
      </c>
      <c r="AB41" t="s">
        <v>1664</v>
      </c>
      <c r="AC41" t="s">
        <v>1665</v>
      </c>
      <c r="AD41" t="s">
        <v>1666</v>
      </c>
      <c r="AE41" t="s">
        <v>1667</v>
      </c>
      <c r="AF41" t="s">
        <v>1668</v>
      </c>
    </row>
    <row r="42" spans="1:32" x14ac:dyDescent="0.2">
      <c r="A42">
        <v>98</v>
      </c>
      <c r="B42" t="s">
        <v>550</v>
      </c>
      <c r="C42" t="s">
        <v>156</v>
      </c>
      <c r="D42" t="s">
        <v>551</v>
      </c>
      <c r="E42" t="s">
        <v>552</v>
      </c>
      <c r="F42" t="s">
        <v>553</v>
      </c>
      <c r="G42" t="s">
        <v>554</v>
      </c>
      <c r="H42" t="s">
        <v>555</v>
      </c>
      <c r="I42" t="s">
        <v>556</v>
      </c>
      <c r="J42" t="s">
        <v>557</v>
      </c>
      <c r="K42" t="s">
        <v>558</v>
      </c>
      <c r="L42" t="s">
        <v>559</v>
      </c>
      <c r="M42" t="s">
        <v>560</v>
      </c>
      <c r="N42" t="s">
        <v>561</v>
      </c>
      <c r="O42" t="s">
        <v>562</v>
      </c>
      <c r="R42">
        <v>98</v>
      </c>
      <c r="S42" t="s">
        <v>1669</v>
      </c>
      <c r="T42" t="s">
        <v>156</v>
      </c>
      <c r="U42" t="s">
        <v>1670</v>
      </c>
      <c r="V42" t="s">
        <v>1671</v>
      </c>
      <c r="W42" t="s">
        <v>1672</v>
      </c>
      <c r="X42" t="s">
        <v>1673</v>
      </c>
      <c r="Y42" t="s">
        <v>1674</v>
      </c>
      <c r="Z42" t="s">
        <v>1675</v>
      </c>
      <c r="AA42" t="s">
        <v>1676</v>
      </c>
      <c r="AB42" t="s">
        <v>1677</v>
      </c>
      <c r="AC42" t="s">
        <v>1678</v>
      </c>
      <c r="AD42" t="s">
        <v>1679</v>
      </c>
      <c r="AE42" t="s">
        <v>1680</v>
      </c>
      <c r="AF42" t="s">
        <v>1681</v>
      </c>
    </row>
    <row r="43" spans="1:32" x14ac:dyDescent="0.2">
      <c r="A43">
        <v>99</v>
      </c>
      <c r="B43" t="s">
        <v>563</v>
      </c>
      <c r="C43" t="s">
        <v>170</v>
      </c>
      <c r="D43" t="s">
        <v>564</v>
      </c>
      <c r="E43" t="s">
        <v>565</v>
      </c>
      <c r="F43" t="s">
        <v>566</v>
      </c>
      <c r="G43" t="s">
        <v>567</v>
      </c>
      <c r="H43" t="s">
        <v>568</v>
      </c>
      <c r="I43" t="s">
        <v>569</v>
      </c>
      <c r="J43" t="s">
        <v>570</v>
      </c>
      <c r="K43" t="s">
        <v>571</v>
      </c>
      <c r="L43" t="s">
        <v>572</v>
      </c>
      <c r="M43" t="s">
        <v>573</v>
      </c>
      <c r="N43" t="s">
        <v>574</v>
      </c>
      <c r="O43" t="s">
        <v>575</v>
      </c>
      <c r="R43">
        <v>99</v>
      </c>
      <c r="S43" t="s">
        <v>1682</v>
      </c>
      <c r="T43" t="s">
        <v>170</v>
      </c>
      <c r="U43" t="s">
        <v>1683</v>
      </c>
      <c r="V43" t="s">
        <v>1684</v>
      </c>
      <c r="W43" t="s">
        <v>1685</v>
      </c>
      <c r="X43" t="s">
        <v>1686</v>
      </c>
      <c r="Y43" t="s">
        <v>1687</v>
      </c>
      <c r="Z43" t="s">
        <v>1688</v>
      </c>
      <c r="AA43" t="s">
        <v>1689</v>
      </c>
      <c r="AB43" t="s">
        <v>1690</v>
      </c>
      <c r="AC43" t="s">
        <v>1691</v>
      </c>
      <c r="AD43" t="s">
        <v>1692</v>
      </c>
      <c r="AE43" t="s">
        <v>1693</v>
      </c>
      <c r="AF43" t="s">
        <v>1694</v>
      </c>
    </row>
    <row r="44" spans="1:32" x14ac:dyDescent="0.2">
      <c r="A44">
        <v>100</v>
      </c>
      <c r="B44" t="s">
        <v>576</v>
      </c>
      <c r="C44" t="s">
        <v>184</v>
      </c>
      <c r="D44" t="s">
        <v>577</v>
      </c>
      <c r="E44" t="s">
        <v>578</v>
      </c>
      <c r="F44" t="s">
        <v>579</v>
      </c>
      <c r="G44" t="s">
        <v>580</v>
      </c>
      <c r="H44" t="s">
        <v>581</v>
      </c>
      <c r="I44" t="s">
        <v>582</v>
      </c>
      <c r="J44" t="s">
        <v>583</v>
      </c>
      <c r="K44" t="s">
        <v>584</v>
      </c>
      <c r="L44" t="s">
        <v>585</v>
      </c>
      <c r="M44" t="s">
        <v>586</v>
      </c>
      <c r="N44" t="s">
        <v>587</v>
      </c>
      <c r="O44" t="s">
        <v>588</v>
      </c>
      <c r="R44">
        <v>100</v>
      </c>
      <c r="S44" t="s">
        <v>1695</v>
      </c>
      <c r="T44" t="s">
        <v>184</v>
      </c>
      <c r="U44" t="s">
        <v>1696</v>
      </c>
      <c r="V44" t="s">
        <v>1697</v>
      </c>
      <c r="W44" t="s">
        <v>1698</v>
      </c>
      <c r="X44" t="s">
        <v>1699</v>
      </c>
      <c r="Y44" t="s">
        <v>1700</v>
      </c>
      <c r="Z44" t="s">
        <v>1701</v>
      </c>
      <c r="AA44" t="s">
        <v>1702</v>
      </c>
      <c r="AB44" t="s">
        <v>1703</v>
      </c>
      <c r="AC44" t="s">
        <v>1704</v>
      </c>
      <c r="AD44" t="s">
        <v>1705</v>
      </c>
      <c r="AE44" t="s">
        <v>1706</v>
      </c>
      <c r="AF44" t="s">
        <v>1707</v>
      </c>
    </row>
    <row r="45" spans="1:32" x14ac:dyDescent="0.2">
      <c r="A45">
        <v>101</v>
      </c>
      <c r="B45" t="s">
        <v>589</v>
      </c>
      <c r="C45" t="s">
        <v>198</v>
      </c>
      <c r="D45" t="s">
        <v>590</v>
      </c>
      <c r="E45" t="s">
        <v>591</v>
      </c>
      <c r="F45" t="s">
        <v>592</v>
      </c>
      <c r="G45" t="s">
        <v>593</v>
      </c>
      <c r="H45" t="s">
        <v>594</v>
      </c>
      <c r="I45" t="s">
        <v>595</v>
      </c>
      <c r="J45" t="s">
        <v>596</v>
      </c>
      <c r="K45" t="s">
        <v>597</v>
      </c>
      <c r="L45" t="s">
        <v>598</v>
      </c>
      <c r="M45" t="s">
        <v>599</v>
      </c>
      <c r="N45" t="s">
        <v>600</v>
      </c>
      <c r="O45" t="s">
        <v>601</v>
      </c>
      <c r="R45">
        <v>101</v>
      </c>
      <c r="S45" t="s">
        <v>1708</v>
      </c>
      <c r="T45" t="s">
        <v>198</v>
      </c>
      <c r="U45" t="s">
        <v>1709</v>
      </c>
      <c r="V45" t="s">
        <v>1710</v>
      </c>
      <c r="W45" t="s">
        <v>1711</v>
      </c>
      <c r="X45" t="s">
        <v>1712</v>
      </c>
      <c r="Y45" t="s">
        <v>1713</v>
      </c>
      <c r="Z45" t="s">
        <v>1714</v>
      </c>
      <c r="AA45" t="s">
        <v>1715</v>
      </c>
      <c r="AB45" t="s">
        <v>1716</v>
      </c>
      <c r="AC45" t="s">
        <v>1717</v>
      </c>
      <c r="AD45" t="s">
        <v>1718</v>
      </c>
      <c r="AE45" t="s">
        <v>1719</v>
      </c>
      <c r="AF45" t="s">
        <v>1720</v>
      </c>
    </row>
    <row r="46" spans="1:32" x14ac:dyDescent="0.2">
      <c r="A46">
        <v>102</v>
      </c>
      <c r="B46" t="s">
        <v>602</v>
      </c>
      <c r="C46" t="s">
        <v>212</v>
      </c>
      <c r="D46" t="s">
        <v>603</v>
      </c>
      <c r="E46" t="s">
        <v>604</v>
      </c>
      <c r="F46" t="s">
        <v>605</v>
      </c>
      <c r="G46" t="s">
        <v>606</v>
      </c>
      <c r="H46" t="s">
        <v>607</v>
      </c>
      <c r="I46" t="s">
        <v>608</v>
      </c>
      <c r="J46" t="s">
        <v>609</v>
      </c>
      <c r="K46" t="s">
        <v>610</v>
      </c>
      <c r="L46" t="s">
        <v>611</v>
      </c>
      <c r="M46" t="s">
        <v>612</v>
      </c>
      <c r="N46" t="s">
        <v>613</v>
      </c>
      <c r="O46" t="s">
        <v>614</v>
      </c>
      <c r="R46">
        <v>102</v>
      </c>
      <c r="S46" t="s">
        <v>1721</v>
      </c>
      <c r="T46" t="s">
        <v>212</v>
      </c>
      <c r="U46" t="s">
        <v>1722</v>
      </c>
      <c r="V46" t="s">
        <v>1723</v>
      </c>
      <c r="W46" t="s">
        <v>1724</v>
      </c>
      <c r="X46" t="s">
        <v>1725</v>
      </c>
      <c r="Y46" t="s">
        <v>1726</v>
      </c>
      <c r="Z46" t="s">
        <v>1727</v>
      </c>
      <c r="AA46" t="s">
        <v>1728</v>
      </c>
      <c r="AB46" t="s">
        <v>1729</v>
      </c>
      <c r="AC46" t="s">
        <v>1730</v>
      </c>
      <c r="AD46" t="s">
        <v>1731</v>
      </c>
      <c r="AE46" t="s">
        <v>1732</v>
      </c>
      <c r="AF46" t="s">
        <v>1733</v>
      </c>
    </row>
    <row r="47" spans="1:32" x14ac:dyDescent="0.2">
      <c r="A47">
        <v>103</v>
      </c>
      <c r="B47" t="s">
        <v>615</v>
      </c>
      <c r="C47" t="s">
        <v>226</v>
      </c>
      <c r="D47" t="s">
        <v>616</v>
      </c>
      <c r="E47" t="s">
        <v>617</v>
      </c>
      <c r="F47" t="s">
        <v>618</v>
      </c>
      <c r="G47" t="s">
        <v>619</v>
      </c>
      <c r="H47" t="s">
        <v>620</v>
      </c>
      <c r="I47" t="s">
        <v>621</v>
      </c>
      <c r="J47" t="s">
        <v>622</v>
      </c>
      <c r="K47" t="s">
        <v>623</v>
      </c>
      <c r="L47" t="s">
        <v>624</v>
      </c>
      <c r="M47" t="s">
        <v>625</v>
      </c>
      <c r="N47" t="s">
        <v>626</v>
      </c>
      <c r="O47" t="s">
        <v>627</v>
      </c>
      <c r="R47">
        <v>103</v>
      </c>
      <c r="S47" t="s">
        <v>1734</v>
      </c>
      <c r="T47" t="s">
        <v>226</v>
      </c>
      <c r="U47" t="s">
        <v>1735</v>
      </c>
      <c r="V47" t="s">
        <v>1736</v>
      </c>
      <c r="W47" t="s">
        <v>1737</v>
      </c>
      <c r="X47" t="s">
        <v>1738</v>
      </c>
      <c r="Y47" t="s">
        <v>1739</v>
      </c>
      <c r="Z47" t="s">
        <v>1740</v>
      </c>
      <c r="AA47" t="s">
        <v>1741</v>
      </c>
      <c r="AB47" t="s">
        <v>1742</v>
      </c>
      <c r="AC47" t="s">
        <v>1743</v>
      </c>
      <c r="AD47" t="s">
        <v>1744</v>
      </c>
      <c r="AE47" t="s">
        <v>1745</v>
      </c>
      <c r="AF47" t="s">
        <v>1746</v>
      </c>
    </row>
    <row r="48" spans="1:32" x14ac:dyDescent="0.2">
      <c r="A48">
        <v>104</v>
      </c>
      <c r="B48" t="s">
        <v>628</v>
      </c>
      <c r="C48" t="s">
        <v>240</v>
      </c>
      <c r="D48" t="s">
        <v>629</v>
      </c>
      <c r="E48" t="s">
        <v>630</v>
      </c>
      <c r="F48" t="s">
        <v>631</v>
      </c>
      <c r="G48" t="s">
        <v>632</v>
      </c>
      <c r="H48" t="s">
        <v>633</v>
      </c>
      <c r="I48" t="s">
        <v>634</v>
      </c>
      <c r="J48" t="s">
        <v>635</v>
      </c>
      <c r="K48" t="s">
        <v>636</v>
      </c>
      <c r="L48" t="s">
        <v>637</v>
      </c>
      <c r="M48" t="s">
        <v>638</v>
      </c>
      <c r="N48" t="s">
        <v>639</v>
      </c>
      <c r="O48" t="s">
        <v>640</v>
      </c>
      <c r="R48">
        <v>104</v>
      </c>
      <c r="S48" t="s">
        <v>1747</v>
      </c>
      <c r="T48" t="s">
        <v>240</v>
      </c>
      <c r="U48" t="s">
        <v>1748</v>
      </c>
      <c r="V48" t="s">
        <v>1749</v>
      </c>
      <c r="W48" t="s">
        <v>1750</v>
      </c>
      <c r="X48" t="s">
        <v>1751</v>
      </c>
      <c r="Y48" t="s">
        <v>1752</v>
      </c>
      <c r="Z48" t="s">
        <v>1753</v>
      </c>
      <c r="AA48" t="s">
        <v>1754</v>
      </c>
      <c r="AB48" t="s">
        <v>1755</v>
      </c>
      <c r="AC48" t="s">
        <v>1756</v>
      </c>
      <c r="AD48" t="s">
        <v>1757</v>
      </c>
      <c r="AE48" t="s">
        <v>1758</v>
      </c>
      <c r="AF48" t="s">
        <v>1759</v>
      </c>
    </row>
    <row r="49" spans="1:32" x14ac:dyDescent="0.2">
      <c r="A49">
        <v>105</v>
      </c>
      <c r="B49" t="s">
        <v>641</v>
      </c>
      <c r="C49" t="s">
        <v>254</v>
      </c>
      <c r="D49" t="s">
        <v>642</v>
      </c>
      <c r="E49" t="s">
        <v>643</v>
      </c>
      <c r="F49" t="s">
        <v>644</v>
      </c>
      <c r="G49" t="s">
        <v>645</v>
      </c>
      <c r="H49" t="s">
        <v>646</v>
      </c>
      <c r="I49" t="s">
        <v>647</v>
      </c>
      <c r="J49" t="s">
        <v>648</v>
      </c>
      <c r="K49" t="s">
        <v>649</v>
      </c>
      <c r="L49" t="s">
        <v>650</v>
      </c>
      <c r="M49" t="s">
        <v>651</v>
      </c>
      <c r="N49" t="s">
        <v>652</v>
      </c>
      <c r="O49" t="s">
        <v>653</v>
      </c>
      <c r="R49">
        <v>105</v>
      </c>
      <c r="S49" t="s">
        <v>1760</v>
      </c>
      <c r="T49" t="s">
        <v>254</v>
      </c>
      <c r="U49" t="s">
        <v>1761</v>
      </c>
      <c r="V49" t="s">
        <v>1762</v>
      </c>
      <c r="W49" t="s">
        <v>1763</v>
      </c>
      <c r="X49" t="s">
        <v>1764</v>
      </c>
      <c r="Y49" t="s">
        <v>1765</v>
      </c>
      <c r="Z49" t="s">
        <v>1766</v>
      </c>
      <c r="AA49" t="s">
        <v>1767</v>
      </c>
      <c r="AB49" t="s">
        <v>1768</v>
      </c>
      <c r="AC49" t="s">
        <v>1769</v>
      </c>
      <c r="AD49" t="s">
        <v>1770</v>
      </c>
      <c r="AE49" t="s">
        <v>1771</v>
      </c>
      <c r="AF49" t="s">
        <v>1772</v>
      </c>
    </row>
    <row r="50" spans="1:32" x14ac:dyDescent="0.2">
      <c r="A50">
        <v>106</v>
      </c>
      <c r="B50" t="s">
        <v>654</v>
      </c>
      <c r="C50" t="s">
        <v>268</v>
      </c>
      <c r="D50" t="s">
        <v>655</v>
      </c>
      <c r="E50" t="s">
        <v>656</v>
      </c>
      <c r="F50" t="s">
        <v>657</v>
      </c>
      <c r="G50" t="s">
        <v>658</v>
      </c>
      <c r="H50" t="s">
        <v>659</v>
      </c>
      <c r="I50" t="s">
        <v>660</v>
      </c>
      <c r="J50" t="s">
        <v>661</v>
      </c>
      <c r="K50" t="s">
        <v>662</v>
      </c>
      <c r="L50" t="s">
        <v>663</v>
      </c>
      <c r="M50" t="s">
        <v>664</v>
      </c>
      <c r="N50" t="s">
        <v>665</v>
      </c>
      <c r="O50" t="s">
        <v>666</v>
      </c>
      <c r="R50">
        <v>106</v>
      </c>
      <c r="S50" t="s">
        <v>1773</v>
      </c>
      <c r="T50" t="s">
        <v>268</v>
      </c>
      <c r="U50" t="s">
        <v>1774</v>
      </c>
      <c r="V50" t="s">
        <v>1775</v>
      </c>
      <c r="W50" t="s">
        <v>1776</v>
      </c>
      <c r="X50" t="s">
        <v>1777</v>
      </c>
      <c r="Y50" t="s">
        <v>1778</v>
      </c>
      <c r="Z50" t="s">
        <v>1779</v>
      </c>
      <c r="AA50" t="s">
        <v>1780</v>
      </c>
      <c r="AB50" t="s">
        <v>1781</v>
      </c>
      <c r="AC50" t="s">
        <v>1782</v>
      </c>
      <c r="AD50" t="s">
        <v>1783</v>
      </c>
      <c r="AE50" t="s">
        <v>1784</v>
      </c>
      <c r="AF50" t="s">
        <v>1785</v>
      </c>
    </row>
    <row r="51" spans="1:32" x14ac:dyDescent="0.2">
      <c r="A51">
        <v>107</v>
      </c>
      <c r="B51" t="s">
        <v>667</v>
      </c>
      <c r="C51" t="s">
        <v>282</v>
      </c>
      <c r="D51" t="s">
        <v>668</v>
      </c>
      <c r="E51" t="s">
        <v>669</v>
      </c>
      <c r="F51" t="s">
        <v>670</v>
      </c>
      <c r="G51" t="s">
        <v>671</v>
      </c>
      <c r="H51" t="s">
        <v>672</v>
      </c>
      <c r="I51" t="s">
        <v>673</v>
      </c>
      <c r="J51" t="s">
        <v>674</v>
      </c>
      <c r="K51" t="s">
        <v>675</v>
      </c>
      <c r="L51" t="s">
        <v>676</v>
      </c>
      <c r="M51" t="s">
        <v>677</v>
      </c>
      <c r="N51" t="s">
        <v>678</v>
      </c>
      <c r="O51" t="s">
        <v>679</v>
      </c>
      <c r="R51">
        <v>107</v>
      </c>
      <c r="S51" t="s">
        <v>1786</v>
      </c>
      <c r="T51" t="s">
        <v>282</v>
      </c>
      <c r="U51" t="s">
        <v>1787</v>
      </c>
      <c r="V51" t="s">
        <v>1788</v>
      </c>
      <c r="W51" t="s">
        <v>1789</v>
      </c>
      <c r="X51" t="s">
        <v>1790</v>
      </c>
      <c r="Y51" t="s">
        <v>1791</v>
      </c>
      <c r="Z51" t="s">
        <v>1792</v>
      </c>
      <c r="AA51" t="s">
        <v>1793</v>
      </c>
      <c r="AB51" t="s">
        <v>1794</v>
      </c>
      <c r="AC51" t="s">
        <v>1795</v>
      </c>
      <c r="AD51" t="s">
        <v>1796</v>
      </c>
      <c r="AE51" t="s">
        <v>1797</v>
      </c>
      <c r="AF51" t="s">
        <v>1798</v>
      </c>
    </row>
    <row r="52" spans="1:32" x14ac:dyDescent="0.2">
      <c r="A52">
        <v>108</v>
      </c>
      <c r="B52" t="s">
        <v>680</v>
      </c>
      <c r="C52" t="s">
        <v>296</v>
      </c>
      <c r="D52" t="s">
        <v>681</v>
      </c>
      <c r="E52" t="s">
        <v>682</v>
      </c>
      <c r="F52" t="s">
        <v>683</v>
      </c>
      <c r="G52" t="s">
        <v>684</v>
      </c>
      <c r="H52" t="s">
        <v>685</v>
      </c>
      <c r="I52" t="s">
        <v>686</v>
      </c>
      <c r="J52" t="s">
        <v>687</v>
      </c>
      <c r="K52" t="s">
        <v>688</v>
      </c>
      <c r="L52" t="s">
        <v>689</v>
      </c>
      <c r="M52" t="s">
        <v>690</v>
      </c>
      <c r="N52" t="s">
        <v>691</v>
      </c>
      <c r="O52" t="s">
        <v>692</v>
      </c>
      <c r="R52">
        <v>108</v>
      </c>
      <c r="S52" t="s">
        <v>1799</v>
      </c>
      <c r="T52" t="s">
        <v>296</v>
      </c>
      <c r="U52" t="s">
        <v>1800</v>
      </c>
      <c r="V52" t="s">
        <v>1801</v>
      </c>
      <c r="W52" t="s">
        <v>1802</v>
      </c>
      <c r="X52" t="s">
        <v>1803</v>
      </c>
      <c r="Y52" t="s">
        <v>1804</v>
      </c>
      <c r="Z52" t="s">
        <v>1805</v>
      </c>
      <c r="AA52" t="s">
        <v>1806</v>
      </c>
      <c r="AB52" t="s">
        <v>1807</v>
      </c>
      <c r="AC52" t="s">
        <v>1808</v>
      </c>
      <c r="AD52" t="s">
        <v>1809</v>
      </c>
      <c r="AE52" t="s">
        <v>1810</v>
      </c>
      <c r="AF52" t="s">
        <v>1811</v>
      </c>
    </row>
    <row r="53" spans="1:32" x14ac:dyDescent="0.2">
      <c r="A53">
        <v>109</v>
      </c>
      <c r="B53" t="s">
        <v>693</v>
      </c>
      <c r="C53" t="s">
        <v>310</v>
      </c>
      <c r="D53" t="s">
        <v>694</v>
      </c>
      <c r="E53" t="s">
        <v>695</v>
      </c>
      <c r="F53" t="s">
        <v>696</v>
      </c>
      <c r="G53" t="s">
        <v>697</v>
      </c>
      <c r="H53" t="s">
        <v>698</v>
      </c>
      <c r="I53" t="s">
        <v>699</v>
      </c>
      <c r="J53" t="s">
        <v>700</v>
      </c>
      <c r="K53" t="s">
        <v>701</v>
      </c>
      <c r="L53" t="s">
        <v>702</v>
      </c>
      <c r="M53" t="s">
        <v>703</v>
      </c>
      <c r="N53" t="s">
        <v>704</v>
      </c>
      <c r="O53" t="s">
        <v>705</v>
      </c>
      <c r="R53">
        <v>109</v>
      </c>
      <c r="S53" t="s">
        <v>1812</v>
      </c>
      <c r="T53" t="s">
        <v>310</v>
      </c>
      <c r="U53" t="s">
        <v>1813</v>
      </c>
      <c r="V53" t="s">
        <v>1814</v>
      </c>
      <c r="W53" t="s">
        <v>1815</v>
      </c>
      <c r="X53" t="s">
        <v>1816</v>
      </c>
      <c r="Y53" t="s">
        <v>1817</v>
      </c>
      <c r="Z53" t="s">
        <v>1818</v>
      </c>
      <c r="AA53" t="s">
        <v>1819</v>
      </c>
      <c r="AB53" t="s">
        <v>1820</v>
      </c>
      <c r="AC53" t="s">
        <v>1821</v>
      </c>
      <c r="AD53" t="s">
        <v>1822</v>
      </c>
      <c r="AE53" t="s">
        <v>1823</v>
      </c>
      <c r="AF53" t="s">
        <v>1824</v>
      </c>
    </row>
    <row r="54" spans="1:32" x14ac:dyDescent="0.2">
      <c r="A54">
        <v>110</v>
      </c>
      <c r="B54" t="s">
        <v>706</v>
      </c>
      <c r="C54" t="s">
        <v>324</v>
      </c>
      <c r="D54" t="s">
        <v>707</v>
      </c>
      <c r="E54" t="s">
        <v>708</v>
      </c>
      <c r="F54" t="s">
        <v>709</v>
      </c>
      <c r="G54" t="s">
        <v>710</v>
      </c>
      <c r="H54" t="s">
        <v>711</v>
      </c>
      <c r="I54" t="s">
        <v>712</v>
      </c>
      <c r="J54" t="s">
        <v>713</v>
      </c>
      <c r="K54" t="s">
        <v>714</v>
      </c>
      <c r="L54" t="s">
        <v>715</v>
      </c>
      <c r="M54" t="s">
        <v>716</v>
      </c>
      <c r="N54" t="s">
        <v>717</v>
      </c>
      <c r="O54" t="s">
        <v>718</v>
      </c>
      <c r="R54">
        <v>110</v>
      </c>
      <c r="S54" t="s">
        <v>1825</v>
      </c>
      <c r="T54" t="s">
        <v>324</v>
      </c>
      <c r="U54" t="s">
        <v>1826</v>
      </c>
      <c r="V54" t="s">
        <v>1827</v>
      </c>
      <c r="W54" t="s">
        <v>1828</v>
      </c>
      <c r="X54" t="s">
        <v>1829</v>
      </c>
      <c r="Y54" t="s">
        <v>1830</v>
      </c>
      <c r="Z54" t="s">
        <v>1831</v>
      </c>
      <c r="AA54" t="s">
        <v>1832</v>
      </c>
      <c r="AB54" t="s">
        <v>1833</v>
      </c>
      <c r="AC54" t="s">
        <v>1834</v>
      </c>
      <c r="AD54" t="s">
        <v>1835</v>
      </c>
      <c r="AE54" t="s">
        <v>1836</v>
      </c>
      <c r="AF54" t="s">
        <v>1837</v>
      </c>
    </row>
    <row r="55" spans="1:32" x14ac:dyDescent="0.2">
      <c r="A55">
        <v>111</v>
      </c>
      <c r="B55" t="s">
        <v>719</v>
      </c>
      <c r="C55" t="s">
        <v>338</v>
      </c>
      <c r="D55" t="s">
        <v>720</v>
      </c>
      <c r="E55" t="s">
        <v>721</v>
      </c>
      <c r="F55" t="s">
        <v>722</v>
      </c>
      <c r="G55" t="s">
        <v>723</v>
      </c>
      <c r="H55" t="s">
        <v>724</v>
      </c>
      <c r="I55" t="s">
        <v>725</v>
      </c>
      <c r="J55" t="s">
        <v>726</v>
      </c>
      <c r="K55" t="s">
        <v>727</v>
      </c>
      <c r="L55" t="s">
        <v>728</v>
      </c>
      <c r="M55" t="s">
        <v>729</v>
      </c>
      <c r="N55" t="s">
        <v>730</v>
      </c>
      <c r="O55" t="s">
        <v>731</v>
      </c>
      <c r="R55">
        <v>111</v>
      </c>
      <c r="S55" t="s">
        <v>1838</v>
      </c>
      <c r="T55" t="s">
        <v>338</v>
      </c>
      <c r="U55" t="s">
        <v>1839</v>
      </c>
      <c r="V55" t="s">
        <v>1840</v>
      </c>
      <c r="W55" t="s">
        <v>1841</v>
      </c>
      <c r="X55" t="s">
        <v>1842</v>
      </c>
      <c r="Y55" t="s">
        <v>1843</v>
      </c>
      <c r="Z55" t="s">
        <v>1844</v>
      </c>
      <c r="AA55" t="s">
        <v>1845</v>
      </c>
      <c r="AB55" t="s">
        <v>1846</v>
      </c>
      <c r="AC55" t="s">
        <v>1847</v>
      </c>
      <c r="AD55" t="s">
        <v>1848</v>
      </c>
      <c r="AE55" t="s">
        <v>1849</v>
      </c>
      <c r="AF55" t="s">
        <v>1850</v>
      </c>
    </row>
    <row r="56" spans="1:32" x14ac:dyDescent="0.2">
      <c r="A56">
        <v>112</v>
      </c>
      <c r="B56" t="s">
        <v>732</v>
      </c>
      <c r="C56" t="s">
        <v>352</v>
      </c>
      <c r="D56" t="s">
        <v>733</v>
      </c>
      <c r="E56" t="s">
        <v>734</v>
      </c>
      <c r="F56" t="s">
        <v>735</v>
      </c>
      <c r="G56" t="s">
        <v>736</v>
      </c>
      <c r="H56" t="s">
        <v>737</v>
      </c>
      <c r="I56" t="s">
        <v>738</v>
      </c>
      <c r="J56" t="s">
        <v>739</v>
      </c>
      <c r="K56" t="s">
        <v>740</v>
      </c>
      <c r="L56" t="s">
        <v>741</v>
      </c>
      <c r="M56" t="s">
        <v>742</v>
      </c>
      <c r="N56" t="s">
        <v>743</v>
      </c>
      <c r="O56" t="s">
        <v>744</v>
      </c>
      <c r="R56">
        <v>112</v>
      </c>
      <c r="S56" t="s">
        <v>1851</v>
      </c>
      <c r="T56" t="s">
        <v>352</v>
      </c>
      <c r="U56" t="s">
        <v>1852</v>
      </c>
      <c r="V56" t="s">
        <v>1853</v>
      </c>
      <c r="W56" t="s">
        <v>1854</v>
      </c>
      <c r="X56" t="s">
        <v>1855</v>
      </c>
      <c r="Y56" t="s">
        <v>1856</v>
      </c>
      <c r="Z56" t="s">
        <v>1857</v>
      </c>
      <c r="AA56" t="s">
        <v>1858</v>
      </c>
      <c r="AB56" t="s">
        <v>1859</v>
      </c>
      <c r="AC56" t="s">
        <v>1860</v>
      </c>
      <c r="AD56" t="s">
        <v>1861</v>
      </c>
      <c r="AE56" t="s">
        <v>1862</v>
      </c>
      <c r="AF56" t="s">
        <v>1863</v>
      </c>
    </row>
    <row r="57" spans="1:32" x14ac:dyDescent="0.2">
      <c r="A57">
        <v>113</v>
      </c>
      <c r="B57" t="s">
        <v>745</v>
      </c>
      <c r="C57" t="s">
        <v>366</v>
      </c>
      <c r="D57" t="s">
        <v>746</v>
      </c>
      <c r="E57" t="s">
        <v>747</v>
      </c>
      <c r="F57" t="s">
        <v>748</v>
      </c>
      <c r="G57" t="s">
        <v>749</v>
      </c>
      <c r="H57" t="s">
        <v>750</v>
      </c>
      <c r="I57" t="s">
        <v>751</v>
      </c>
      <c r="J57" t="s">
        <v>752</v>
      </c>
      <c r="K57" t="s">
        <v>753</v>
      </c>
      <c r="L57" t="s">
        <v>754</v>
      </c>
      <c r="M57" t="s">
        <v>755</v>
      </c>
      <c r="N57" t="s">
        <v>756</v>
      </c>
      <c r="O57" t="s">
        <v>757</v>
      </c>
      <c r="R57">
        <v>113</v>
      </c>
      <c r="S57" t="s">
        <v>1864</v>
      </c>
      <c r="T57" t="s">
        <v>366</v>
      </c>
      <c r="U57" t="s">
        <v>1865</v>
      </c>
      <c r="V57" t="s">
        <v>1866</v>
      </c>
      <c r="W57" t="s">
        <v>1867</v>
      </c>
      <c r="X57" t="s">
        <v>1868</v>
      </c>
      <c r="Y57" t="s">
        <v>1869</v>
      </c>
      <c r="Z57" t="s">
        <v>1870</v>
      </c>
      <c r="AA57" t="s">
        <v>1871</v>
      </c>
      <c r="AB57" t="s">
        <v>1872</v>
      </c>
      <c r="AC57" t="s">
        <v>1873</v>
      </c>
      <c r="AD57" t="s">
        <v>1874</v>
      </c>
      <c r="AE57" t="s">
        <v>1875</v>
      </c>
      <c r="AF57" t="s">
        <v>1876</v>
      </c>
    </row>
    <row r="58" spans="1:32" x14ac:dyDescent="0.2">
      <c r="A58">
        <v>114</v>
      </c>
      <c r="B58" t="s">
        <v>758</v>
      </c>
      <c r="C58" t="s">
        <v>380</v>
      </c>
      <c r="D58" t="s">
        <v>759</v>
      </c>
      <c r="E58" t="s">
        <v>760</v>
      </c>
      <c r="F58" t="s">
        <v>761</v>
      </c>
      <c r="G58" t="s">
        <v>762</v>
      </c>
      <c r="H58" t="s">
        <v>763</v>
      </c>
      <c r="I58" t="s">
        <v>764</v>
      </c>
      <c r="J58" t="s">
        <v>765</v>
      </c>
      <c r="K58" t="s">
        <v>766</v>
      </c>
      <c r="L58" t="s">
        <v>767</v>
      </c>
      <c r="M58" t="s">
        <v>768</v>
      </c>
      <c r="N58" t="s">
        <v>769</v>
      </c>
      <c r="O58" t="s">
        <v>770</v>
      </c>
      <c r="R58">
        <v>114</v>
      </c>
      <c r="S58" t="s">
        <v>1877</v>
      </c>
      <c r="T58" t="s">
        <v>380</v>
      </c>
      <c r="U58" t="s">
        <v>1878</v>
      </c>
      <c r="V58" t="s">
        <v>1879</v>
      </c>
      <c r="W58" t="s">
        <v>1880</v>
      </c>
      <c r="X58" t="s">
        <v>1881</v>
      </c>
      <c r="Y58" t="s">
        <v>1882</v>
      </c>
      <c r="Z58" t="s">
        <v>1883</v>
      </c>
      <c r="AA58" t="s">
        <v>1884</v>
      </c>
      <c r="AB58" t="s">
        <v>1885</v>
      </c>
      <c r="AC58" t="s">
        <v>1886</v>
      </c>
      <c r="AD58" t="s">
        <v>1887</v>
      </c>
      <c r="AE58" t="s">
        <v>1888</v>
      </c>
      <c r="AF58" t="s">
        <v>1889</v>
      </c>
    </row>
    <row r="59" spans="1:32" x14ac:dyDescent="0.2">
      <c r="A59">
        <v>115</v>
      </c>
      <c r="B59" t="s">
        <v>771</v>
      </c>
      <c r="C59" t="s">
        <v>394</v>
      </c>
      <c r="D59" t="s">
        <v>772</v>
      </c>
      <c r="E59" t="s">
        <v>773</v>
      </c>
      <c r="F59" t="s">
        <v>774</v>
      </c>
      <c r="G59" t="s">
        <v>775</v>
      </c>
      <c r="H59" t="s">
        <v>776</v>
      </c>
      <c r="I59" t="s">
        <v>777</v>
      </c>
      <c r="J59" t="s">
        <v>778</v>
      </c>
      <c r="K59" t="s">
        <v>779</v>
      </c>
      <c r="L59" t="s">
        <v>780</v>
      </c>
      <c r="M59" t="s">
        <v>781</v>
      </c>
      <c r="N59" t="s">
        <v>782</v>
      </c>
      <c r="O59" t="s">
        <v>783</v>
      </c>
      <c r="R59">
        <v>115</v>
      </c>
      <c r="S59" t="s">
        <v>1890</v>
      </c>
      <c r="T59" t="s">
        <v>394</v>
      </c>
      <c r="U59" t="s">
        <v>1891</v>
      </c>
      <c r="V59" t="s">
        <v>1892</v>
      </c>
      <c r="W59" t="s">
        <v>1893</v>
      </c>
      <c r="X59" t="s">
        <v>1894</v>
      </c>
      <c r="Y59" t="s">
        <v>1895</v>
      </c>
      <c r="Z59" t="s">
        <v>1896</v>
      </c>
      <c r="AA59" t="s">
        <v>1897</v>
      </c>
      <c r="AB59" t="s">
        <v>1898</v>
      </c>
      <c r="AC59" t="s">
        <v>1899</v>
      </c>
      <c r="AD59" t="s">
        <v>1900</v>
      </c>
      <c r="AE59" t="s">
        <v>1901</v>
      </c>
      <c r="AF59" t="s">
        <v>1902</v>
      </c>
    </row>
    <row r="60" spans="1:32" x14ac:dyDescent="0.2">
      <c r="A60">
        <v>116</v>
      </c>
      <c r="B60" t="s">
        <v>784</v>
      </c>
      <c r="C60" t="s">
        <v>3</v>
      </c>
      <c r="D60" t="s">
        <v>785</v>
      </c>
      <c r="E60" t="s">
        <v>786</v>
      </c>
      <c r="F60" t="s">
        <v>787</v>
      </c>
      <c r="G60" t="s">
        <v>788</v>
      </c>
      <c r="H60" t="s">
        <v>408</v>
      </c>
      <c r="I60" t="s">
        <v>789</v>
      </c>
      <c r="J60" t="s">
        <v>790</v>
      </c>
      <c r="K60" t="s">
        <v>791</v>
      </c>
      <c r="L60" t="s">
        <v>792</v>
      </c>
      <c r="M60" t="s">
        <v>793</v>
      </c>
      <c r="N60" t="s">
        <v>794</v>
      </c>
      <c r="O60" t="s">
        <v>795</v>
      </c>
      <c r="R60">
        <v>116</v>
      </c>
      <c r="S60" t="s">
        <v>1903</v>
      </c>
      <c r="T60" t="s">
        <v>3</v>
      </c>
      <c r="U60" t="s">
        <v>1904</v>
      </c>
      <c r="V60" t="s">
        <v>1905</v>
      </c>
      <c r="W60" t="s">
        <v>1906</v>
      </c>
      <c r="X60" t="s">
        <v>1907</v>
      </c>
      <c r="Y60" t="s">
        <v>1908</v>
      </c>
      <c r="Z60" t="s">
        <v>1909</v>
      </c>
      <c r="AA60" t="s">
        <v>1910</v>
      </c>
      <c r="AB60" t="s">
        <v>1911</v>
      </c>
      <c r="AC60" t="s">
        <v>1912</v>
      </c>
      <c r="AD60" t="s">
        <v>1913</v>
      </c>
      <c r="AE60" t="s">
        <v>1914</v>
      </c>
      <c r="AF60" t="s">
        <v>1915</v>
      </c>
    </row>
    <row r="61" spans="1:32" x14ac:dyDescent="0.2">
      <c r="A61">
        <v>117</v>
      </c>
      <c r="B61" t="s">
        <v>796</v>
      </c>
      <c r="C61" t="s">
        <v>17</v>
      </c>
      <c r="D61" t="s">
        <v>797</v>
      </c>
      <c r="E61" t="s">
        <v>798</v>
      </c>
      <c r="F61" t="s">
        <v>799</v>
      </c>
      <c r="G61" t="s">
        <v>800</v>
      </c>
      <c r="H61" t="s">
        <v>801</v>
      </c>
      <c r="I61" t="s">
        <v>802</v>
      </c>
      <c r="J61" t="s">
        <v>803</v>
      </c>
      <c r="K61" t="s">
        <v>804</v>
      </c>
      <c r="L61" t="s">
        <v>805</v>
      </c>
      <c r="M61" t="s">
        <v>806</v>
      </c>
      <c r="N61" t="s">
        <v>807</v>
      </c>
      <c r="O61" t="s">
        <v>808</v>
      </c>
      <c r="R61">
        <v>117</v>
      </c>
      <c r="S61" t="s">
        <v>1916</v>
      </c>
      <c r="T61" t="s">
        <v>17</v>
      </c>
      <c r="U61" t="s">
        <v>1917</v>
      </c>
      <c r="V61" t="s">
        <v>1918</v>
      </c>
      <c r="W61" t="s">
        <v>1919</v>
      </c>
      <c r="X61" t="s">
        <v>1920</v>
      </c>
      <c r="Y61" t="s">
        <v>1921</v>
      </c>
      <c r="Z61" t="s">
        <v>1922</v>
      </c>
      <c r="AA61" t="s">
        <v>1923</v>
      </c>
      <c r="AB61" t="s">
        <v>1924</v>
      </c>
      <c r="AC61" t="s">
        <v>1925</v>
      </c>
      <c r="AD61" t="s">
        <v>1926</v>
      </c>
      <c r="AE61" t="s">
        <v>1927</v>
      </c>
      <c r="AF61" t="s">
        <v>1928</v>
      </c>
    </row>
    <row r="62" spans="1:32" x14ac:dyDescent="0.2">
      <c r="A62">
        <v>118</v>
      </c>
      <c r="B62" t="s">
        <v>809</v>
      </c>
      <c r="C62" t="s">
        <v>31</v>
      </c>
      <c r="D62" t="s">
        <v>810</v>
      </c>
      <c r="E62" t="s">
        <v>811</v>
      </c>
      <c r="F62" t="s">
        <v>812</v>
      </c>
      <c r="G62" t="s">
        <v>813</v>
      </c>
      <c r="H62" t="s">
        <v>814</v>
      </c>
      <c r="I62" t="s">
        <v>815</v>
      </c>
      <c r="J62" t="s">
        <v>816</v>
      </c>
      <c r="K62" t="s">
        <v>817</v>
      </c>
      <c r="L62" t="s">
        <v>818</v>
      </c>
      <c r="M62" t="s">
        <v>819</v>
      </c>
      <c r="N62" t="s">
        <v>820</v>
      </c>
      <c r="O62" t="s">
        <v>821</v>
      </c>
      <c r="R62">
        <v>118</v>
      </c>
      <c r="S62" t="s">
        <v>1929</v>
      </c>
      <c r="T62" t="s">
        <v>31</v>
      </c>
      <c r="U62" t="s">
        <v>1930</v>
      </c>
      <c r="V62" t="s">
        <v>1931</v>
      </c>
      <c r="W62" t="s">
        <v>1932</v>
      </c>
      <c r="X62" t="s">
        <v>1933</v>
      </c>
      <c r="Y62" t="s">
        <v>1934</v>
      </c>
      <c r="Z62" t="s">
        <v>1935</v>
      </c>
      <c r="AA62" t="s">
        <v>1936</v>
      </c>
      <c r="AB62" t="s">
        <v>1937</v>
      </c>
      <c r="AC62" t="s">
        <v>1938</v>
      </c>
      <c r="AD62" t="s">
        <v>1939</v>
      </c>
      <c r="AE62" t="s">
        <v>1940</v>
      </c>
      <c r="AF62" t="s">
        <v>1941</v>
      </c>
    </row>
    <row r="63" spans="1:32" x14ac:dyDescent="0.2">
      <c r="A63">
        <v>119</v>
      </c>
      <c r="B63" t="s">
        <v>822</v>
      </c>
      <c r="C63" t="s">
        <v>45</v>
      </c>
      <c r="D63" t="s">
        <v>823</v>
      </c>
      <c r="E63" t="s">
        <v>824</v>
      </c>
      <c r="F63" t="s">
        <v>825</v>
      </c>
      <c r="G63" t="s">
        <v>826</v>
      </c>
      <c r="H63" t="s">
        <v>827</v>
      </c>
      <c r="I63" t="s">
        <v>828</v>
      </c>
      <c r="J63" t="s">
        <v>829</v>
      </c>
      <c r="K63" t="s">
        <v>830</v>
      </c>
      <c r="L63" t="s">
        <v>831</v>
      </c>
      <c r="M63" t="s">
        <v>832</v>
      </c>
      <c r="N63" t="s">
        <v>833</v>
      </c>
      <c r="O63" t="s">
        <v>834</v>
      </c>
      <c r="R63">
        <v>119</v>
      </c>
      <c r="S63" t="s">
        <v>1942</v>
      </c>
      <c r="T63" t="s">
        <v>45</v>
      </c>
      <c r="U63" t="s">
        <v>1943</v>
      </c>
      <c r="V63" t="s">
        <v>1944</v>
      </c>
      <c r="W63" t="s">
        <v>1945</v>
      </c>
      <c r="X63" t="s">
        <v>1946</v>
      </c>
      <c r="Y63" t="s">
        <v>1947</v>
      </c>
      <c r="Z63" t="s">
        <v>1948</v>
      </c>
      <c r="AA63" t="s">
        <v>1949</v>
      </c>
      <c r="AB63" t="s">
        <v>1950</v>
      </c>
      <c r="AC63" t="s">
        <v>1951</v>
      </c>
      <c r="AD63" t="s">
        <v>1952</v>
      </c>
      <c r="AE63" t="s">
        <v>1953</v>
      </c>
      <c r="AF63" t="s">
        <v>1954</v>
      </c>
    </row>
    <row r="64" spans="1:32" x14ac:dyDescent="0.2">
      <c r="A64">
        <v>120</v>
      </c>
      <c r="B64" t="s">
        <v>835</v>
      </c>
      <c r="C64" t="s">
        <v>59</v>
      </c>
      <c r="D64" t="s">
        <v>836</v>
      </c>
      <c r="E64" t="s">
        <v>837</v>
      </c>
      <c r="F64" t="s">
        <v>838</v>
      </c>
      <c r="G64" t="s">
        <v>839</v>
      </c>
      <c r="H64" t="s">
        <v>840</v>
      </c>
      <c r="I64" t="s">
        <v>841</v>
      </c>
      <c r="J64" t="s">
        <v>842</v>
      </c>
      <c r="K64" t="s">
        <v>843</v>
      </c>
      <c r="L64" t="s">
        <v>844</v>
      </c>
      <c r="M64" t="s">
        <v>845</v>
      </c>
      <c r="N64" t="s">
        <v>846</v>
      </c>
      <c r="O64" t="s">
        <v>847</v>
      </c>
      <c r="R64">
        <v>120</v>
      </c>
      <c r="S64" t="s">
        <v>1955</v>
      </c>
      <c r="T64" t="s">
        <v>59</v>
      </c>
      <c r="U64" t="s">
        <v>1956</v>
      </c>
      <c r="V64" t="s">
        <v>1957</v>
      </c>
      <c r="W64" t="s">
        <v>1958</v>
      </c>
      <c r="X64" t="s">
        <v>1959</v>
      </c>
      <c r="Y64" t="s">
        <v>1960</v>
      </c>
      <c r="Z64" t="s">
        <v>1961</v>
      </c>
      <c r="AA64" t="s">
        <v>1962</v>
      </c>
      <c r="AB64" t="s">
        <v>1963</v>
      </c>
      <c r="AC64" t="s">
        <v>1964</v>
      </c>
      <c r="AD64" t="s">
        <v>1965</v>
      </c>
      <c r="AE64" t="s">
        <v>1966</v>
      </c>
      <c r="AF64" t="s">
        <v>1967</v>
      </c>
    </row>
    <row r="65" spans="1:32" x14ac:dyDescent="0.2">
      <c r="A65">
        <v>121</v>
      </c>
      <c r="B65" t="s">
        <v>848</v>
      </c>
      <c r="C65" t="s">
        <v>73</v>
      </c>
      <c r="D65" t="s">
        <v>849</v>
      </c>
      <c r="E65" t="s">
        <v>850</v>
      </c>
      <c r="F65" t="s">
        <v>851</v>
      </c>
      <c r="G65" t="s">
        <v>852</v>
      </c>
      <c r="H65" t="s">
        <v>853</v>
      </c>
      <c r="I65" t="s">
        <v>854</v>
      </c>
      <c r="J65" t="s">
        <v>855</v>
      </c>
      <c r="K65" t="s">
        <v>856</v>
      </c>
      <c r="L65" t="s">
        <v>857</v>
      </c>
      <c r="M65" t="s">
        <v>858</v>
      </c>
      <c r="N65" t="s">
        <v>859</v>
      </c>
      <c r="O65" t="s">
        <v>860</v>
      </c>
      <c r="R65">
        <v>121</v>
      </c>
      <c r="S65" t="s">
        <v>1968</v>
      </c>
      <c r="T65" t="s">
        <v>73</v>
      </c>
      <c r="U65" t="s">
        <v>1969</v>
      </c>
      <c r="V65" t="s">
        <v>1970</v>
      </c>
      <c r="W65" t="s">
        <v>1971</v>
      </c>
      <c r="X65" t="s">
        <v>1972</v>
      </c>
      <c r="Y65" t="s">
        <v>1973</v>
      </c>
      <c r="Z65" t="s">
        <v>1974</v>
      </c>
      <c r="AA65" t="s">
        <v>1975</v>
      </c>
      <c r="AB65" t="s">
        <v>1976</v>
      </c>
      <c r="AC65" t="s">
        <v>1977</v>
      </c>
      <c r="AD65" t="s">
        <v>1978</v>
      </c>
      <c r="AE65" t="s">
        <v>1979</v>
      </c>
      <c r="AF65" t="s">
        <v>1980</v>
      </c>
    </row>
    <row r="66" spans="1:32" x14ac:dyDescent="0.2">
      <c r="A66">
        <v>122</v>
      </c>
      <c r="B66" t="s">
        <v>861</v>
      </c>
      <c r="C66" t="s">
        <v>87</v>
      </c>
      <c r="D66" t="s">
        <v>862</v>
      </c>
      <c r="E66" t="s">
        <v>863</v>
      </c>
      <c r="F66" t="s">
        <v>864</v>
      </c>
      <c r="G66" t="s">
        <v>865</v>
      </c>
      <c r="H66" t="s">
        <v>866</v>
      </c>
      <c r="I66" t="s">
        <v>867</v>
      </c>
      <c r="J66" t="s">
        <v>868</v>
      </c>
      <c r="K66" t="s">
        <v>869</v>
      </c>
      <c r="L66" t="s">
        <v>870</v>
      </c>
      <c r="M66" t="s">
        <v>871</v>
      </c>
      <c r="N66" t="s">
        <v>872</v>
      </c>
      <c r="O66" t="s">
        <v>873</v>
      </c>
      <c r="R66">
        <v>122</v>
      </c>
      <c r="S66" t="s">
        <v>1981</v>
      </c>
      <c r="T66" t="s">
        <v>87</v>
      </c>
      <c r="U66" t="s">
        <v>1982</v>
      </c>
      <c r="V66" t="s">
        <v>1983</v>
      </c>
      <c r="W66" t="s">
        <v>1984</v>
      </c>
      <c r="X66" t="s">
        <v>1985</v>
      </c>
      <c r="Y66" t="s">
        <v>1986</v>
      </c>
      <c r="Z66" t="s">
        <v>1987</v>
      </c>
      <c r="AA66" t="s">
        <v>1988</v>
      </c>
      <c r="AB66" t="s">
        <v>1989</v>
      </c>
      <c r="AC66" t="s">
        <v>1990</v>
      </c>
      <c r="AD66" t="s">
        <v>1991</v>
      </c>
      <c r="AE66" t="s">
        <v>1992</v>
      </c>
      <c r="AF66" t="s">
        <v>1993</v>
      </c>
    </row>
    <row r="67" spans="1:32" x14ac:dyDescent="0.2">
      <c r="A67">
        <v>123</v>
      </c>
      <c r="B67" t="s">
        <v>874</v>
      </c>
      <c r="C67" t="s">
        <v>101</v>
      </c>
      <c r="D67" t="s">
        <v>875</v>
      </c>
      <c r="E67" t="s">
        <v>876</v>
      </c>
      <c r="F67" t="s">
        <v>877</v>
      </c>
      <c r="G67" t="s">
        <v>878</v>
      </c>
      <c r="H67" t="s">
        <v>879</v>
      </c>
      <c r="I67" t="s">
        <v>880</v>
      </c>
      <c r="J67" t="s">
        <v>881</v>
      </c>
      <c r="K67" t="s">
        <v>882</v>
      </c>
      <c r="L67" t="s">
        <v>883</v>
      </c>
      <c r="M67" t="s">
        <v>884</v>
      </c>
      <c r="N67" t="s">
        <v>885</v>
      </c>
      <c r="O67" t="s">
        <v>886</v>
      </c>
      <c r="R67">
        <v>123</v>
      </c>
      <c r="S67" t="s">
        <v>1994</v>
      </c>
      <c r="T67" t="s">
        <v>101</v>
      </c>
      <c r="U67" t="s">
        <v>1995</v>
      </c>
      <c r="V67" t="s">
        <v>1996</v>
      </c>
      <c r="W67" t="s">
        <v>1997</v>
      </c>
      <c r="X67" t="s">
        <v>1998</v>
      </c>
      <c r="Y67" t="s">
        <v>1999</v>
      </c>
      <c r="Z67" t="s">
        <v>2000</v>
      </c>
      <c r="AA67" t="s">
        <v>2001</v>
      </c>
      <c r="AB67" t="s">
        <v>2002</v>
      </c>
      <c r="AC67" t="s">
        <v>2003</v>
      </c>
      <c r="AD67" t="s">
        <v>2004</v>
      </c>
      <c r="AE67" t="s">
        <v>2005</v>
      </c>
      <c r="AF67" t="s">
        <v>2006</v>
      </c>
    </row>
    <row r="68" spans="1:32" x14ac:dyDescent="0.2">
      <c r="A68">
        <v>124</v>
      </c>
      <c r="B68" t="s">
        <v>887</v>
      </c>
      <c r="C68" t="s">
        <v>115</v>
      </c>
      <c r="D68" t="s">
        <v>888</v>
      </c>
      <c r="E68" t="s">
        <v>889</v>
      </c>
      <c r="F68" t="s">
        <v>890</v>
      </c>
      <c r="G68" t="s">
        <v>891</v>
      </c>
      <c r="H68" t="s">
        <v>892</v>
      </c>
      <c r="I68" t="s">
        <v>893</v>
      </c>
      <c r="J68" t="s">
        <v>894</v>
      </c>
      <c r="K68" t="s">
        <v>895</v>
      </c>
      <c r="L68" t="s">
        <v>896</v>
      </c>
      <c r="M68" t="s">
        <v>897</v>
      </c>
      <c r="N68" t="s">
        <v>898</v>
      </c>
      <c r="O68" t="s">
        <v>899</v>
      </c>
      <c r="R68">
        <v>124</v>
      </c>
      <c r="S68" t="s">
        <v>2007</v>
      </c>
      <c r="T68" t="s">
        <v>115</v>
      </c>
      <c r="U68" t="s">
        <v>2008</v>
      </c>
      <c r="V68" t="s">
        <v>2009</v>
      </c>
      <c r="W68" t="s">
        <v>2010</v>
      </c>
      <c r="X68" t="s">
        <v>2011</v>
      </c>
      <c r="Y68" t="s">
        <v>2012</v>
      </c>
      <c r="Z68" t="s">
        <v>2013</v>
      </c>
      <c r="AA68" t="s">
        <v>2014</v>
      </c>
      <c r="AB68" t="s">
        <v>2015</v>
      </c>
      <c r="AC68" t="s">
        <v>2016</v>
      </c>
      <c r="AD68" t="s">
        <v>2017</v>
      </c>
      <c r="AE68" t="s">
        <v>2018</v>
      </c>
      <c r="AF68" t="s">
        <v>2019</v>
      </c>
    </row>
    <row r="69" spans="1:32" x14ac:dyDescent="0.2">
      <c r="A69">
        <v>125</v>
      </c>
      <c r="B69" t="s">
        <v>900</v>
      </c>
      <c r="C69" t="s">
        <v>129</v>
      </c>
      <c r="D69" t="s">
        <v>901</v>
      </c>
      <c r="E69" t="s">
        <v>902</v>
      </c>
      <c r="F69" t="s">
        <v>903</v>
      </c>
      <c r="G69" t="s">
        <v>904</v>
      </c>
      <c r="H69" t="s">
        <v>905</v>
      </c>
      <c r="I69" t="s">
        <v>906</v>
      </c>
      <c r="J69" t="s">
        <v>907</v>
      </c>
      <c r="K69" t="s">
        <v>908</v>
      </c>
      <c r="L69" t="s">
        <v>909</v>
      </c>
      <c r="M69" t="s">
        <v>910</v>
      </c>
      <c r="N69" t="s">
        <v>911</v>
      </c>
      <c r="O69" t="s">
        <v>912</v>
      </c>
      <c r="R69">
        <v>125</v>
      </c>
      <c r="S69" t="s">
        <v>2020</v>
      </c>
      <c r="T69" t="s">
        <v>129</v>
      </c>
      <c r="U69" t="s">
        <v>2021</v>
      </c>
      <c r="V69" t="s">
        <v>2022</v>
      </c>
      <c r="W69" t="s">
        <v>2023</v>
      </c>
      <c r="X69" t="s">
        <v>2024</v>
      </c>
      <c r="Y69" t="s">
        <v>2025</v>
      </c>
      <c r="Z69" t="s">
        <v>2026</v>
      </c>
      <c r="AA69" t="s">
        <v>2027</v>
      </c>
      <c r="AB69" t="s">
        <v>2028</v>
      </c>
      <c r="AC69" t="s">
        <v>2029</v>
      </c>
      <c r="AD69" t="s">
        <v>2030</v>
      </c>
      <c r="AE69" t="s">
        <v>2031</v>
      </c>
      <c r="AF69" t="s">
        <v>2032</v>
      </c>
    </row>
    <row r="70" spans="1:32" x14ac:dyDescent="0.2">
      <c r="A70">
        <v>126</v>
      </c>
      <c r="B70" t="s">
        <v>913</v>
      </c>
      <c r="C70">
        <v>28</v>
      </c>
      <c r="D70" t="s">
        <v>914</v>
      </c>
      <c r="E70" t="s">
        <v>915</v>
      </c>
      <c r="F70" t="s">
        <v>916</v>
      </c>
      <c r="G70" t="s">
        <v>917</v>
      </c>
      <c r="H70" t="s">
        <v>918</v>
      </c>
      <c r="I70" t="s">
        <v>919</v>
      </c>
      <c r="J70" t="s">
        <v>920</v>
      </c>
      <c r="K70" t="s">
        <v>921</v>
      </c>
      <c r="L70" t="s">
        <v>922</v>
      </c>
      <c r="M70" t="s">
        <v>923</v>
      </c>
      <c r="N70" t="s">
        <v>924</v>
      </c>
      <c r="O70" t="s">
        <v>925</v>
      </c>
      <c r="R70">
        <v>126</v>
      </c>
      <c r="S70" t="s">
        <v>2033</v>
      </c>
      <c r="T70">
        <v>28</v>
      </c>
      <c r="U70" t="s">
        <v>2034</v>
      </c>
      <c r="V70" t="s">
        <v>2035</v>
      </c>
      <c r="W70" t="s">
        <v>2036</v>
      </c>
      <c r="X70" t="s">
        <v>2037</v>
      </c>
      <c r="Y70" t="s">
        <v>2038</v>
      </c>
      <c r="Z70" t="s">
        <v>2039</v>
      </c>
      <c r="AA70" t="s">
        <v>2040</v>
      </c>
      <c r="AB70" t="s">
        <v>2041</v>
      </c>
      <c r="AC70" t="s">
        <v>2042</v>
      </c>
      <c r="AD70" t="s">
        <v>2043</v>
      </c>
      <c r="AE70" t="s">
        <v>2044</v>
      </c>
      <c r="AF70" t="s">
        <v>2045</v>
      </c>
    </row>
    <row r="71" spans="1:32" x14ac:dyDescent="0.2">
      <c r="A71">
        <v>127</v>
      </c>
      <c r="B71" t="s">
        <v>926</v>
      </c>
      <c r="C71" t="s">
        <v>156</v>
      </c>
      <c r="D71" t="s">
        <v>927</v>
      </c>
      <c r="E71" t="s">
        <v>928</v>
      </c>
      <c r="F71" t="s">
        <v>929</v>
      </c>
      <c r="G71" t="s">
        <v>930</v>
      </c>
      <c r="H71" t="s">
        <v>931</v>
      </c>
      <c r="I71" t="s">
        <v>932</v>
      </c>
      <c r="J71" t="s">
        <v>933</v>
      </c>
      <c r="K71" t="s">
        <v>934</v>
      </c>
      <c r="L71" t="s">
        <v>935</v>
      </c>
      <c r="M71" t="s">
        <v>936</v>
      </c>
      <c r="N71" t="s">
        <v>937</v>
      </c>
      <c r="O71" t="s">
        <v>938</v>
      </c>
      <c r="R71">
        <v>127</v>
      </c>
      <c r="S71" t="s">
        <v>2046</v>
      </c>
      <c r="T71" t="s">
        <v>156</v>
      </c>
      <c r="U71" t="s">
        <v>2047</v>
      </c>
      <c r="V71" t="s">
        <v>2048</v>
      </c>
      <c r="W71" t="s">
        <v>2049</v>
      </c>
      <c r="X71" t="s">
        <v>2050</v>
      </c>
      <c r="Y71" t="s">
        <v>2051</v>
      </c>
      <c r="Z71" t="s">
        <v>2052</v>
      </c>
      <c r="AA71" t="s">
        <v>2053</v>
      </c>
      <c r="AB71" t="s">
        <v>2054</v>
      </c>
      <c r="AC71" t="s">
        <v>2055</v>
      </c>
      <c r="AD71" t="s">
        <v>2056</v>
      </c>
      <c r="AE71" t="s">
        <v>2057</v>
      </c>
      <c r="AF71" t="s">
        <v>2058</v>
      </c>
    </row>
    <row r="72" spans="1:32" x14ac:dyDescent="0.2">
      <c r="A72">
        <v>128</v>
      </c>
      <c r="B72" t="s">
        <v>939</v>
      </c>
      <c r="C72" t="s">
        <v>170</v>
      </c>
      <c r="D72" t="s">
        <v>940</v>
      </c>
      <c r="E72" t="s">
        <v>941</v>
      </c>
      <c r="F72" t="s">
        <v>942</v>
      </c>
      <c r="G72" t="s">
        <v>943</v>
      </c>
      <c r="H72" t="s">
        <v>944</v>
      </c>
      <c r="I72" t="s">
        <v>945</v>
      </c>
      <c r="J72" t="s">
        <v>946</v>
      </c>
      <c r="K72" t="s">
        <v>947</v>
      </c>
      <c r="L72" t="s">
        <v>948</v>
      </c>
      <c r="M72" t="s">
        <v>949</v>
      </c>
      <c r="N72" t="s">
        <v>950</v>
      </c>
      <c r="O72" t="s">
        <v>951</v>
      </c>
      <c r="R72">
        <v>128</v>
      </c>
      <c r="S72" t="s">
        <v>2059</v>
      </c>
      <c r="T72" t="s">
        <v>170</v>
      </c>
      <c r="U72" t="s">
        <v>2060</v>
      </c>
      <c r="V72" t="s">
        <v>2061</v>
      </c>
      <c r="W72" t="s">
        <v>2062</v>
      </c>
      <c r="X72" t="s">
        <v>2063</v>
      </c>
      <c r="Y72" t="s">
        <v>2064</v>
      </c>
      <c r="Z72" t="s">
        <v>2065</v>
      </c>
      <c r="AA72" t="s">
        <v>2066</v>
      </c>
      <c r="AB72" t="s">
        <v>2067</v>
      </c>
      <c r="AC72" t="s">
        <v>2068</v>
      </c>
      <c r="AD72" t="s">
        <v>2069</v>
      </c>
      <c r="AE72" t="s">
        <v>2070</v>
      </c>
      <c r="AF72" t="s">
        <v>2071</v>
      </c>
    </row>
    <row r="73" spans="1:32" x14ac:dyDescent="0.2">
      <c r="A73">
        <v>129</v>
      </c>
      <c r="B73" t="s">
        <v>952</v>
      </c>
      <c r="C73" t="s">
        <v>184</v>
      </c>
      <c r="D73" t="s">
        <v>953</v>
      </c>
      <c r="E73" t="s">
        <v>954</v>
      </c>
      <c r="F73" t="s">
        <v>955</v>
      </c>
      <c r="G73" t="s">
        <v>956</v>
      </c>
      <c r="H73" t="s">
        <v>957</v>
      </c>
      <c r="I73" t="s">
        <v>958</v>
      </c>
      <c r="J73" t="s">
        <v>959</v>
      </c>
      <c r="K73" t="s">
        <v>960</v>
      </c>
      <c r="L73" t="s">
        <v>961</v>
      </c>
      <c r="M73" t="s">
        <v>962</v>
      </c>
      <c r="N73" t="s">
        <v>963</v>
      </c>
      <c r="O73" t="s">
        <v>964</v>
      </c>
      <c r="R73">
        <v>129</v>
      </c>
      <c r="S73" t="s">
        <v>2072</v>
      </c>
      <c r="T73" t="s">
        <v>184</v>
      </c>
      <c r="U73" t="s">
        <v>2073</v>
      </c>
      <c r="V73" t="s">
        <v>2074</v>
      </c>
      <c r="W73" t="s">
        <v>2075</v>
      </c>
      <c r="X73" t="s">
        <v>2076</v>
      </c>
      <c r="Y73" t="s">
        <v>2077</v>
      </c>
      <c r="Z73" t="s">
        <v>2078</v>
      </c>
      <c r="AA73" t="s">
        <v>2079</v>
      </c>
      <c r="AB73" t="s">
        <v>2080</v>
      </c>
      <c r="AC73" t="s">
        <v>2081</v>
      </c>
      <c r="AD73" t="s">
        <v>2082</v>
      </c>
      <c r="AE73" t="s">
        <v>2083</v>
      </c>
      <c r="AF73" t="s">
        <v>2084</v>
      </c>
    </row>
    <row r="74" spans="1:32" x14ac:dyDescent="0.2">
      <c r="A74">
        <v>130</v>
      </c>
      <c r="B74" t="s">
        <v>965</v>
      </c>
      <c r="C74" t="s">
        <v>198</v>
      </c>
      <c r="D74" t="s">
        <v>966</v>
      </c>
      <c r="E74" t="s">
        <v>967</v>
      </c>
      <c r="F74" t="s">
        <v>968</v>
      </c>
      <c r="G74" t="s">
        <v>969</v>
      </c>
      <c r="H74" t="s">
        <v>970</v>
      </c>
      <c r="I74" t="s">
        <v>971</v>
      </c>
      <c r="J74" t="s">
        <v>972</v>
      </c>
      <c r="K74" t="s">
        <v>973</v>
      </c>
      <c r="L74" t="s">
        <v>974</v>
      </c>
      <c r="M74" t="s">
        <v>975</v>
      </c>
      <c r="N74" t="s">
        <v>976</v>
      </c>
      <c r="O74" t="s">
        <v>977</v>
      </c>
      <c r="R74">
        <v>130</v>
      </c>
      <c r="S74" t="s">
        <v>2085</v>
      </c>
      <c r="T74" t="s">
        <v>198</v>
      </c>
      <c r="U74" t="s">
        <v>2086</v>
      </c>
      <c r="V74" t="s">
        <v>2087</v>
      </c>
      <c r="W74" t="s">
        <v>2088</v>
      </c>
      <c r="X74" t="s">
        <v>2089</v>
      </c>
      <c r="Y74" t="s">
        <v>2090</v>
      </c>
      <c r="Z74" t="s">
        <v>2091</v>
      </c>
      <c r="AA74" t="s">
        <v>2092</v>
      </c>
      <c r="AB74" t="s">
        <v>2093</v>
      </c>
      <c r="AC74" t="s">
        <v>2094</v>
      </c>
      <c r="AD74" t="s">
        <v>2095</v>
      </c>
      <c r="AE74" t="s">
        <v>2096</v>
      </c>
      <c r="AF74" t="s">
        <v>2097</v>
      </c>
    </row>
    <row r="75" spans="1:32" x14ac:dyDescent="0.2">
      <c r="A75">
        <v>131</v>
      </c>
      <c r="B75" t="s">
        <v>978</v>
      </c>
      <c r="C75" t="s">
        <v>212</v>
      </c>
      <c r="D75" t="s">
        <v>979</v>
      </c>
      <c r="E75" t="s">
        <v>980</v>
      </c>
      <c r="F75" t="s">
        <v>981</v>
      </c>
      <c r="G75" t="s">
        <v>982</v>
      </c>
      <c r="H75" t="s">
        <v>983</v>
      </c>
      <c r="I75" t="s">
        <v>984</v>
      </c>
      <c r="J75" t="s">
        <v>985</v>
      </c>
      <c r="K75" t="s">
        <v>986</v>
      </c>
      <c r="L75" t="s">
        <v>987</v>
      </c>
      <c r="M75" t="s">
        <v>988</v>
      </c>
      <c r="N75" t="s">
        <v>989</v>
      </c>
      <c r="O75" t="s">
        <v>990</v>
      </c>
      <c r="R75">
        <v>131</v>
      </c>
      <c r="S75" t="s">
        <v>2098</v>
      </c>
      <c r="T75" t="s">
        <v>212</v>
      </c>
      <c r="U75" t="s">
        <v>2099</v>
      </c>
      <c r="V75" t="s">
        <v>2100</v>
      </c>
      <c r="W75" t="s">
        <v>2101</v>
      </c>
      <c r="X75" t="s">
        <v>2102</v>
      </c>
      <c r="Y75" t="s">
        <v>2103</v>
      </c>
      <c r="Z75" t="s">
        <v>2104</v>
      </c>
      <c r="AA75" t="s">
        <v>2105</v>
      </c>
      <c r="AB75" t="s">
        <v>2106</v>
      </c>
      <c r="AC75" t="s">
        <v>2107</v>
      </c>
      <c r="AD75" t="s">
        <v>2108</v>
      </c>
      <c r="AE75" t="s">
        <v>2109</v>
      </c>
      <c r="AF75" t="s">
        <v>2110</v>
      </c>
    </row>
    <row r="76" spans="1:32" x14ac:dyDescent="0.2">
      <c r="A76">
        <v>132</v>
      </c>
      <c r="B76" t="s">
        <v>991</v>
      </c>
      <c r="C76" t="s">
        <v>226</v>
      </c>
      <c r="D76" t="s">
        <v>992</v>
      </c>
      <c r="E76" t="s">
        <v>993</v>
      </c>
      <c r="F76" t="s">
        <v>994</v>
      </c>
      <c r="G76" t="s">
        <v>995</v>
      </c>
      <c r="H76" t="s">
        <v>996</v>
      </c>
      <c r="I76" t="s">
        <v>997</v>
      </c>
      <c r="J76" t="s">
        <v>998</v>
      </c>
      <c r="K76" t="s">
        <v>999</v>
      </c>
      <c r="L76" t="s">
        <v>1000</v>
      </c>
      <c r="M76" t="s">
        <v>1001</v>
      </c>
      <c r="N76" t="s">
        <v>1002</v>
      </c>
      <c r="O76" t="s">
        <v>1003</v>
      </c>
      <c r="R76">
        <v>132</v>
      </c>
      <c r="S76" t="s">
        <v>2111</v>
      </c>
      <c r="T76" t="s">
        <v>226</v>
      </c>
      <c r="U76" t="s">
        <v>2112</v>
      </c>
      <c r="V76" t="s">
        <v>2113</v>
      </c>
      <c r="W76" t="s">
        <v>2114</v>
      </c>
      <c r="X76" t="s">
        <v>2115</v>
      </c>
      <c r="Y76" t="s">
        <v>2116</v>
      </c>
      <c r="Z76" t="s">
        <v>2117</v>
      </c>
      <c r="AA76" t="s">
        <v>2118</v>
      </c>
      <c r="AB76" t="s">
        <v>2119</v>
      </c>
      <c r="AC76" t="s">
        <v>2120</v>
      </c>
      <c r="AD76" t="s">
        <v>2121</v>
      </c>
      <c r="AE76" t="s">
        <v>2122</v>
      </c>
      <c r="AF76" t="s">
        <v>2123</v>
      </c>
    </row>
    <row r="77" spans="1:32" x14ac:dyDescent="0.2">
      <c r="A77">
        <v>133</v>
      </c>
      <c r="B77" t="s">
        <v>1004</v>
      </c>
      <c r="C77" t="s">
        <v>240</v>
      </c>
      <c r="D77" t="s">
        <v>1005</v>
      </c>
      <c r="E77" t="s">
        <v>1006</v>
      </c>
      <c r="F77" t="s">
        <v>1007</v>
      </c>
      <c r="G77" t="s">
        <v>1008</v>
      </c>
      <c r="H77" t="s">
        <v>1009</v>
      </c>
      <c r="I77" t="s">
        <v>1010</v>
      </c>
      <c r="J77" t="s">
        <v>1011</v>
      </c>
      <c r="K77" t="s">
        <v>1012</v>
      </c>
      <c r="L77" t="s">
        <v>1013</v>
      </c>
      <c r="M77" t="s">
        <v>1014</v>
      </c>
      <c r="N77" t="s">
        <v>1015</v>
      </c>
      <c r="O77" t="s">
        <v>1016</v>
      </c>
      <c r="R77">
        <v>133</v>
      </c>
      <c r="S77" t="s">
        <v>2124</v>
      </c>
      <c r="T77" t="s">
        <v>240</v>
      </c>
      <c r="U77" t="s">
        <v>2125</v>
      </c>
      <c r="V77" t="s">
        <v>2126</v>
      </c>
      <c r="W77" t="s">
        <v>2127</v>
      </c>
      <c r="X77" t="s">
        <v>2128</v>
      </c>
      <c r="Y77" t="s">
        <v>2129</v>
      </c>
      <c r="Z77" t="s">
        <v>2130</v>
      </c>
      <c r="AA77" t="s">
        <v>2131</v>
      </c>
      <c r="AB77" t="s">
        <v>2132</v>
      </c>
      <c r="AC77" t="s">
        <v>2133</v>
      </c>
      <c r="AD77" t="s">
        <v>2134</v>
      </c>
      <c r="AE77" t="s">
        <v>2135</v>
      </c>
      <c r="AF77" t="s">
        <v>2136</v>
      </c>
    </row>
    <row r="78" spans="1:32" x14ac:dyDescent="0.2">
      <c r="A78">
        <v>134</v>
      </c>
      <c r="B78" t="s">
        <v>1017</v>
      </c>
      <c r="C78" t="s">
        <v>254</v>
      </c>
      <c r="D78" t="s">
        <v>1018</v>
      </c>
      <c r="E78" t="s">
        <v>1019</v>
      </c>
      <c r="F78" t="s">
        <v>1020</v>
      </c>
      <c r="G78" t="s">
        <v>1021</v>
      </c>
      <c r="H78" t="s">
        <v>1022</v>
      </c>
      <c r="I78" t="s">
        <v>1023</v>
      </c>
      <c r="J78" t="s">
        <v>1024</v>
      </c>
      <c r="K78" t="s">
        <v>1025</v>
      </c>
      <c r="L78" t="s">
        <v>1026</v>
      </c>
      <c r="M78" t="s">
        <v>1027</v>
      </c>
      <c r="N78" t="s">
        <v>1028</v>
      </c>
      <c r="O78" t="s">
        <v>1029</v>
      </c>
      <c r="R78">
        <v>134</v>
      </c>
      <c r="S78" t="s">
        <v>2137</v>
      </c>
      <c r="T78" t="s">
        <v>254</v>
      </c>
      <c r="U78" t="s">
        <v>2138</v>
      </c>
      <c r="V78" t="s">
        <v>2139</v>
      </c>
      <c r="W78" t="s">
        <v>2140</v>
      </c>
      <c r="X78" t="s">
        <v>2141</v>
      </c>
      <c r="Y78" t="s">
        <v>2142</v>
      </c>
      <c r="Z78" t="s">
        <v>2143</v>
      </c>
      <c r="AA78" t="s">
        <v>2144</v>
      </c>
      <c r="AB78" t="s">
        <v>2145</v>
      </c>
      <c r="AC78" t="s">
        <v>2146</v>
      </c>
      <c r="AD78" t="s">
        <v>2147</v>
      </c>
      <c r="AE78" t="s">
        <v>2148</v>
      </c>
      <c r="AF78" t="s">
        <v>2149</v>
      </c>
    </row>
    <row r="79" spans="1:32" x14ac:dyDescent="0.2">
      <c r="A79">
        <v>135</v>
      </c>
      <c r="B79" t="s">
        <v>1030</v>
      </c>
      <c r="C79" t="s">
        <v>268</v>
      </c>
      <c r="D79" t="s">
        <v>1031</v>
      </c>
      <c r="E79" t="s">
        <v>1032</v>
      </c>
      <c r="F79" t="s">
        <v>1033</v>
      </c>
      <c r="G79" t="s">
        <v>1034</v>
      </c>
      <c r="H79" t="s">
        <v>1035</v>
      </c>
      <c r="I79" t="s">
        <v>1036</v>
      </c>
      <c r="J79" t="s">
        <v>1037</v>
      </c>
      <c r="K79" t="s">
        <v>1038</v>
      </c>
      <c r="L79" t="s">
        <v>1039</v>
      </c>
      <c r="M79" t="s">
        <v>1040</v>
      </c>
      <c r="N79" t="s">
        <v>1041</v>
      </c>
      <c r="O79" t="s">
        <v>1042</v>
      </c>
      <c r="R79">
        <v>135</v>
      </c>
      <c r="S79" t="s">
        <v>2150</v>
      </c>
      <c r="T79" t="s">
        <v>268</v>
      </c>
      <c r="U79" t="s">
        <v>2151</v>
      </c>
      <c r="V79" t="s">
        <v>2152</v>
      </c>
      <c r="W79" t="s">
        <v>2153</v>
      </c>
      <c r="X79" t="s">
        <v>2154</v>
      </c>
      <c r="Y79" t="s">
        <v>2155</v>
      </c>
      <c r="Z79" t="s">
        <v>2156</v>
      </c>
      <c r="AA79" t="s">
        <v>2157</v>
      </c>
      <c r="AB79" t="s">
        <v>2158</v>
      </c>
      <c r="AC79" t="s">
        <v>2159</v>
      </c>
      <c r="AD79" t="s">
        <v>2160</v>
      </c>
      <c r="AE79" t="s">
        <v>2161</v>
      </c>
      <c r="AF79" t="s">
        <v>2162</v>
      </c>
    </row>
    <row r="80" spans="1:32" x14ac:dyDescent="0.2">
      <c r="A80">
        <v>136</v>
      </c>
      <c r="B80" t="s">
        <v>1043</v>
      </c>
      <c r="C80" t="s">
        <v>282</v>
      </c>
      <c r="D80" t="s">
        <v>1044</v>
      </c>
      <c r="E80" t="s">
        <v>1045</v>
      </c>
      <c r="F80" t="s">
        <v>1046</v>
      </c>
      <c r="G80" t="s">
        <v>1047</v>
      </c>
      <c r="H80" t="s">
        <v>1048</v>
      </c>
      <c r="I80" t="s">
        <v>1049</v>
      </c>
      <c r="J80" t="s">
        <v>1050</v>
      </c>
      <c r="K80" t="s">
        <v>1051</v>
      </c>
      <c r="L80" t="s">
        <v>1052</v>
      </c>
      <c r="M80" t="s">
        <v>1053</v>
      </c>
      <c r="N80" t="s">
        <v>1054</v>
      </c>
      <c r="O80" t="s">
        <v>1055</v>
      </c>
      <c r="R80">
        <v>136</v>
      </c>
      <c r="S80" t="s">
        <v>2163</v>
      </c>
      <c r="T80" t="s">
        <v>282</v>
      </c>
      <c r="U80" t="s">
        <v>2164</v>
      </c>
      <c r="V80" t="s">
        <v>2165</v>
      </c>
      <c r="W80" t="s">
        <v>2166</v>
      </c>
      <c r="X80" t="s">
        <v>2167</v>
      </c>
      <c r="Y80" t="s">
        <v>2168</v>
      </c>
      <c r="Z80" t="s">
        <v>2169</v>
      </c>
      <c r="AA80" t="s">
        <v>2170</v>
      </c>
      <c r="AB80" t="s">
        <v>2171</v>
      </c>
      <c r="AC80" t="s">
        <v>2172</v>
      </c>
      <c r="AD80" t="s">
        <v>2173</v>
      </c>
      <c r="AE80" t="s">
        <v>2174</v>
      </c>
      <c r="AF80" t="s">
        <v>2175</v>
      </c>
    </row>
    <row r="81" spans="1:32" x14ac:dyDescent="0.2">
      <c r="A81">
        <v>137</v>
      </c>
      <c r="B81" t="s">
        <v>1056</v>
      </c>
      <c r="C81" t="s">
        <v>296</v>
      </c>
      <c r="D81" t="s">
        <v>1057</v>
      </c>
      <c r="E81" t="s">
        <v>1058</v>
      </c>
      <c r="F81" t="s">
        <v>1059</v>
      </c>
      <c r="G81" t="s">
        <v>1060</v>
      </c>
      <c r="H81" t="s">
        <v>1061</v>
      </c>
      <c r="I81" t="s">
        <v>1062</v>
      </c>
      <c r="J81" t="s">
        <v>1063</v>
      </c>
      <c r="K81" t="s">
        <v>1064</v>
      </c>
      <c r="L81" t="s">
        <v>1065</v>
      </c>
      <c r="M81" t="s">
        <v>1066</v>
      </c>
      <c r="N81" t="s">
        <v>1067</v>
      </c>
      <c r="O81" t="s">
        <v>1068</v>
      </c>
      <c r="R81">
        <v>137</v>
      </c>
      <c r="S81" t="s">
        <v>2176</v>
      </c>
      <c r="T81" t="s">
        <v>296</v>
      </c>
      <c r="U81" t="s">
        <v>2177</v>
      </c>
      <c r="V81" t="s">
        <v>2178</v>
      </c>
      <c r="W81" t="s">
        <v>2179</v>
      </c>
      <c r="X81" t="s">
        <v>2180</v>
      </c>
      <c r="Y81" t="s">
        <v>2181</v>
      </c>
      <c r="Z81" t="s">
        <v>2182</v>
      </c>
      <c r="AA81" t="s">
        <v>2183</v>
      </c>
      <c r="AB81" t="s">
        <v>2184</v>
      </c>
      <c r="AC81" t="s">
        <v>2185</v>
      </c>
      <c r="AD81" t="s">
        <v>2186</v>
      </c>
      <c r="AE81" t="s">
        <v>2187</v>
      </c>
      <c r="AF81" t="s">
        <v>2188</v>
      </c>
    </row>
    <row r="82" spans="1:32" x14ac:dyDescent="0.2">
      <c r="A82">
        <v>138</v>
      </c>
      <c r="B82" t="s">
        <v>1069</v>
      </c>
      <c r="C82" t="s">
        <v>310</v>
      </c>
      <c r="D82" t="s">
        <v>1070</v>
      </c>
      <c r="E82" t="s">
        <v>1071</v>
      </c>
      <c r="F82" t="s">
        <v>1072</v>
      </c>
      <c r="G82" t="s">
        <v>1073</v>
      </c>
      <c r="H82" t="s">
        <v>1074</v>
      </c>
      <c r="I82" t="s">
        <v>1075</v>
      </c>
      <c r="J82" t="s">
        <v>1076</v>
      </c>
      <c r="K82" t="s">
        <v>1077</v>
      </c>
      <c r="L82" t="s">
        <v>1078</v>
      </c>
      <c r="M82" t="s">
        <v>1079</v>
      </c>
      <c r="N82" t="s">
        <v>1080</v>
      </c>
      <c r="O82" t="s">
        <v>1081</v>
      </c>
      <c r="R82">
        <v>138</v>
      </c>
      <c r="S82" t="s">
        <v>2189</v>
      </c>
      <c r="T82" t="s">
        <v>310</v>
      </c>
      <c r="U82" t="s">
        <v>2190</v>
      </c>
      <c r="V82" t="s">
        <v>2191</v>
      </c>
      <c r="W82" t="s">
        <v>2192</v>
      </c>
      <c r="X82" t="s">
        <v>2193</v>
      </c>
      <c r="Y82" t="s">
        <v>2194</v>
      </c>
      <c r="Z82" t="s">
        <v>2195</v>
      </c>
      <c r="AA82" t="s">
        <v>2196</v>
      </c>
      <c r="AB82" t="s">
        <v>2197</v>
      </c>
      <c r="AC82" t="s">
        <v>2198</v>
      </c>
      <c r="AD82" t="s">
        <v>2199</v>
      </c>
      <c r="AE82" t="s">
        <v>2200</v>
      </c>
      <c r="AF82" t="s">
        <v>2201</v>
      </c>
    </row>
    <row r="83" spans="1:32" x14ac:dyDescent="0.2">
      <c r="A83">
        <v>139</v>
      </c>
      <c r="B83" t="s">
        <v>1082</v>
      </c>
      <c r="C83" t="s">
        <v>324</v>
      </c>
      <c r="D83" t="s">
        <v>1083</v>
      </c>
      <c r="E83" t="s">
        <v>1084</v>
      </c>
      <c r="F83" t="s">
        <v>1085</v>
      </c>
      <c r="G83" t="s">
        <v>1086</v>
      </c>
      <c r="H83" t="s">
        <v>1087</v>
      </c>
      <c r="I83" t="s">
        <v>1088</v>
      </c>
      <c r="J83" t="s">
        <v>1089</v>
      </c>
      <c r="K83" t="s">
        <v>1090</v>
      </c>
      <c r="L83" t="s">
        <v>1091</v>
      </c>
      <c r="M83" t="s">
        <v>1092</v>
      </c>
      <c r="N83" t="s">
        <v>1093</v>
      </c>
      <c r="O83" t="s">
        <v>1094</v>
      </c>
      <c r="R83">
        <v>139</v>
      </c>
      <c r="S83" t="s">
        <v>2202</v>
      </c>
      <c r="T83" t="s">
        <v>324</v>
      </c>
      <c r="U83" t="s">
        <v>2203</v>
      </c>
      <c r="V83" t="s">
        <v>2204</v>
      </c>
      <c r="W83" t="s">
        <v>2205</v>
      </c>
      <c r="X83" t="s">
        <v>2206</v>
      </c>
      <c r="Y83" t="s">
        <v>2207</v>
      </c>
      <c r="Z83" t="s">
        <v>2208</v>
      </c>
      <c r="AA83" t="s">
        <v>2209</v>
      </c>
      <c r="AB83" t="s">
        <v>2210</v>
      </c>
      <c r="AC83" t="s">
        <v>2211</v>
      </c>
      <c r="AD83" t="s">
        <v>2212</v>
      </c>
      <c r="AE83" t="s">
        <v>2213</v>
      </c>
      <c r="AF83" t="s">
        <v>2214</v>
      </c>
    </row>
    <row r="84" spans="1:32" x14ac:dyDescent="0.2">
      <c r="A84">
        <v>140</v>
      </c>
      <c r="B84" t="s">
        <v>1095</v>
      </c>
      <c r="C84" t="s">
        <v>338</v>
      </c>
      <c r="D84" t="s">
        <v>1096</v>
      </c>
      <c r="E84" t="s">
        <v>1097</v>
      </c>
      <c r="F84" t="s">
        <v>1098</v>
      </c>
      <c r="G84" t="s">
        <v>1099</v>
      </c>
      <c r="H84" t="s">
        <v>1100</v>
      </c>
      <c r="I84" t="s">
        <v>1101</v>
      </c>
      <c r="J84" t="s">
        <v>1102</v>
      </c>
      <c r="K84" t="s">
        <v>1103</v>
      </c>
      <c r="L84" t="s">
        <v>1104</v>
      </c>
      <c r="M84" t="s">
        <v>1105</v>
      </c>
      <c r="N84" t="s">
        <v>1106</v>
      </c>
      <c r="O84" t="s">
        <v>1107</v>
      </c>
      <c r="R84">
        <v>140</v>
      </c>
      <c r="S84" t="s">
        <v>2215</v>
      </c>
      <c r="T84" t="s">
        <v>338</v>
      </c>
      <c r="U84" t="s">
        <v>2216</v>
      </c>
      <c r="V84" t="s">
        <v>2217</v>
      </c>
      <c r="W84" t="s">
        <v>2218</v>
      </c>
      <c r="X84" t="s">
        <v>2219</v>
      </c>
      <c r="Y84" t="s">
        <v>2220</v>
      </c>
      <c r="Z84" t="s">
        <v>2221</v>
      </c>
      <c r="AA84" t="s">
        <v>2222</v>
      </c>
      <c r="AB84" t="s">
        <v>2223</v>
      </c>
      <c r="AC84" t="s">
        <v>2224</v>
      </c>
      <c r="AD84" t="s">
        <v>2225</v>
      </c>
      <c r="AE84" t="s">
        <v>2226</v>
      </c>
      <c r="AF84" t="s">
        <v>2227</v>
      </c>
    </row>
    <row r="85" spans="1:32" x14ac:dyDescent="0.2">
      <c r="A85">
        <v>141</v>
      </c>
      <c r="B85" t="s">
        <v>1108</v>
      </c>
      <c r="C85" t="s">
        <v>352</v>
      </c>
      <c r="D85" t="s">
        <v>1109</v>
      </c>
      <c r="E85" t="s">
        <v>1110</v>
      </c>
      <c r="F85" t="s">
        <v>1111</v>
      </c>
      <c r="G85" t="s">
        <v>1112</v>
      </c>
      <c r="H85" t="s">
        <v>1113</v>
      </c>
      <c r="I85" t="s">
        <v>1114</v>
      </c>
      <c r="J85" t="s">
        <v>1115</v>
      </c>
      <c r="K85" t="s">
        <v>1116</v>
      </c>
      <c r="L85" t="s">
        <v>1117</v>
      </c>
      <c r="M85" t="s">
        <v>1118</v>
      </c>
      <c r="N85" t="s">
        <v>1119</v>
      </c>
      <c r="O85" t="s">
        <v>1120</v>
      </c>
      <c r="R85">
        <v>141</v>
      </c>
      <c r="S85" t="s">
        <v>2228</v>
      </c>
      <c r="T85" t="s">
        <v>352</v>
      </c>
      <c r="U85" t="s">
        <v>2229</v>
      </c>
      <c r="V85" t="s">
        <v>2230</v>
      </c>
      <c r="W85" t="s">
        <v>2231</v>
      </c>
      <c r="X85" t="s">
        <v>2232</v>
      </c>
      <c r="Y85" t="s">
        <v>2233</v>
      </c>
      <c r="Z85" t="s">
        <v>2234</v>
      </c>
      <c r="AA85" t="s">
        <v>2235</v>
      </c>
      <c r="AB85" t="s">
        <v>2236</v>
      </c>
      <c r="AC85" t="s">
        <v>2237</v>
      </c>
      <c r="AD85" t="s">
        <v>2238</v>
      </c>
      <c r="AE85" t="s">
        <v>2239</v>
      </c>
      <c r="AF85" t="s">
        <v>2240</v>
      </c>
    </row>
    <row r="86" spans="1:32" x14ac:dyDescent="0.2">
      <c r="A86">
        <v>142</v>
      </c>
      <c r="B86" t="s">
        <v>1121</v>
      </c>
      <c r="C86" t="s">
        <v>366</v>
      </c>
      <c r="D86" t="s">
        <v>1122</v>
      </c>
      <c r="E86" t="s">
        <v>1123</v>
      </c>
      <c r="F86" t="s">
        <v>1124</v>
      </c>
      <c r="G86" t="s">
        <v>1125</v>
      </c>
      <c r="H86" t="s">
        <v>1126</v>
      </c>
      <c r="I86" t="s">
        <v>1127</v>
      </c>
      <c r="J86" t="s">
        <v>1128</v>
      </c>
      <c r="K86" t="s">
        <v>1129</v>
      </c>
      <c r="L86" t="s">
        <v>1130</v>
      </c>
      <c r="M86" t="s">
        <v>1131</v>
      </c>
      <c r="N86" t="s">
        <v>1132</v>
      </c>
      <c r="O86" t="s">
        <v>1133</v>
      </c>
      <c r="R86">
        <v>142</v>
      </c>
      <c r="S86" t="s">
        <v>2241</v>
      </c>
      <c r="T86" t="s">
        <v>366</v>
      </c>
      <c r="U86" t="s">
        <v>2242</v>
      </c>
      <c r="V86" t="s">
        <v>2243</v>
      </c>
      <c r="W86" t="s">
        <v>2244</v>
      </c>
      <c r="X86" t="s">
        <v>2245</v>
      </c>
      <c r="Y86" t="s">
        <v>2246</v>
      </c>
      <c r="Z86" t="s">
        <v>2247</v>
      </c>
      <c r="AA86" t="s">
        <v>2248</v>
      </c>
      <c r="AB86" t="s">
        <v>2249</v>
      </c>
      <c r="AC86" t="s">
        <v>2250</v>
      </c>
      <c r="AD86" t="s">
        <v>2251</v>
      </c>
      <c r="AE86" t="s">
        <v>2252</v>
      </c>
      <c r="AF86" t="s">
        <v>2253</v>
      </c>
    </row>
    <row r="87" spans="1:32" x14ac:dyDescent="0.2">
      <c r="A87">
        <v>143</v>
      </c>
      <c r="B87" t="s">
        <v>1134</v>
      </c>
      <c r="C87" t="s">
        <v>380</v>
      </c>
      <c r="D87" t="s">
        <v>1135</v>
      </c>
      <c r="E87" t="s">
        <v>1136</v>
      </c>
      <c r="F87" t="s">
        <v>1137</v>
      </c>
      <c r="G87" t="s">
        <v>1138</v>
      </c>
      <c r="H87" t="s">
        <v>1139</v>
      </c>
      <c r="I87" t="s">
        <v>1140</v>
      </c>
      <c r="J87" t="s">
        <v>1141</v>
      </c>
      <c r="K87" t="s">
        <v>1142</v>
      </c>
      <c r="L87" t="s">
        <v>1143</v>
      </c>
      <c r="M87" t="s">
        <v>1144</v>
      </c>
      <c r="N87" t="s">
        <v>1145</v>
      </c>
      <c r="O87" t="s">
        <v>1146</v>
      </c>
      <c r="R87">
        <v>143</v>
      </c>
      <c r="S87" t="s">
        <v>2254</v>
      </c>
      <c r="T87" t="s">
        <v>380</v>
      </c>
      <c r="U87" t="s">
        <v>2255</v>
      </c>
      <c r="V87" t="s">
        <v>2256</v>
      </c>
      <c r="W87" t="s">
        <v>2257</v>
      </c>
      <c r="X87" t="s">
        <v>2258</v>
      </c>
      <c r="Y87" t="s">
        <v>2259</v>
      </c>
      <c r="Z87" t="s">
        <v>2260</v>
      </c>
      <c r="AA87" t="s">
        <v>2261</v>
      </c>
      <c r="AB87" t="s">
        <v>2262</v>
      </c>
      <c r="AC87" t="s">
        <v>2263</v>
      </c>
      <c r="AD87" t="s">
        <v>2264</v>
      </c>
      <c r="AE87" t="s">
        <v>2265</v>
      </c>
      <c r="AF87" t="s">
        <v>2266</v>
      </c>
    </row>
    <row r="92" spans="1:32" x14ac:dyDescent="0.2">
      <c r="B92" t="s">
        <v>0</v>
      </c>
      <c r="C92" t="s">
        <v>1</v>
      </c>
      <c r="D92">
        <v>2008</v>
      </c>
      <c r="E92">
        <v>2009</v>
      </c>
      <c r="F92">
        <v>2010</v>
      </c>
      <c r="G92">
        <v>2011</v>
      </c>
      <c r="H92">
        <v>2012</v>
      </c>
      <c r="I92">
        <v>2013</v>
      </c>
      <c r="J92">
        <v>2014</v>
      </c>
      <c r="K92">
        <v>2015</v>
      </c>
      <c r="L92">
        <v>2016</v>
      </c>
      <c r="M92">
        <v>2017</v>
      </c>
      <c r="N92">
        <v>2018</v>
      </c>
      <c r="O92">
        <v>2019</v>
      </c>
    </row>
    <row r="93" spans="1:32" x14ac:dyDescent="0.2">
      <c r="B93" t="s">
        <v>1147</v>
      </c>
      <c r="C93">
        <v>28</v>
      </c>
      <c r="D93">
        <v>-276280</v>
      </c>
      <c r="E93">
        <v>-142114</v>
      </c>
      <c r="F93">
        <v>-175134</v>
      </c>
      <c r="G93">
        <v>-174950</v>
      </c>
      <c r="H93">
        <v>-112738</v>
      </c>
      <c r="I93">
        <v>49478</v>
      </c>
      <c r="J93">
        <v>16331</v>
      </c>
      <c r="K93">
        <v>65083</v>
      </c>
      <c r="L93">
        <v>38674</v>
      </c>
      <c r="M93">
        <v>24291</v>
      </c>
      <c r="N93">
        <v>-22045</v>
      </c>
      <c r="O93">
        <v>-14943</v>
      </c>
    </row>
    <row r="94" spans="1:32" x14ac:dyDescent="0.2">
      <c r="B94" t="s">
        <v>1148</v>
      </c>
      <c r="C94">
        <v>28</v>
      </c>
      <c r="D94">
        <v>1309129</v>
      </c>
      <c r="E94">
        <v>1094359</v>
      </c>
      <c r="F94">
        <v>1353954</v>
      </c>
      <c r="G94">
        <v>1554418</v>
      </c>
      <c r="H94">
        <v>1685060</v>
      </c>
      <c r="I94">
        <v>1736509</v>
      </c>
      <c r="J94">
        <v>1704016</v>
      </c>
      <c r="K94">
        <v>1790396</v>
      </c>
      <c r="L94">
        <v>1745289</v>
      </c>
      <c r="M94">
        <v>1878570</v>
      </c>
      <c r="N94">
        <v>1958202</v>
      </c>
      <c r="O94">
        <v>2038744</v>
      </c>
    </row>
    <row r="95" spans="1:32" x14ac:dyDescent="0.2">
      <c r="B95" t="s">
        <v>1149</v>
      </c>
      <c r="C95">
        <v>28</v>
      </c>
      <c r="D95">
        <v>1585410</v>
      </c>
      <c r="E95">
        <v>1236474</v>
      </c>
      <c r="F95">
        <v>1529088</v>
      </c>
      <c r="G95">
        <v>1729368</v>
      </c>
      <c r="H95">
        <v>1797798</v>
      </c>
      <c r="I95">
        <v>1687030</v>
      </c>
      <c r="J95">
        <v>1687684</v>
      </c>
      <c r="K95">
        <v>1725313</v>
      </c>
      <c r="L95">
        <v>1706614</v>
      </c>
      <c r="M95">
        <v>1854278</v>
      </c>
      <c r="N95">
        <v>1980248</v>
      </c>
      <c r="O95">
        <v>2053688</v>
      </c>
    </row>
    <row r="101" spans="2:15" x14ac:dyDescent="0.2">
      <c r="D101">
        <v>2008</v>
      </c>
      <c r="E101">
        <v>2009</v>
      </c>
      <c r="F101">
        <v>2010</v>
      </c>
      <c r="G101">
        <v>2011</v>
      </c>
      <c r="H101">
        <v>2012</v>
      </c>
      <c r="I101">
        <v>2013</v>
      </c>
      <c r="J101">
        <v>2014</v>
      </c>
      <c r="K101">
        <v>2015</v>
      </c>
      <c r="L101">
        <v>2016</v>
      </c>
      <c r="M101">
        <v>2017</v>
      </c>
      <c r="N101">
        <v>2018</v>
      </c>
      <c r="O101">
        <v>2019</v>
      </c>
    </row>
    <row r="102" spans="2:15" x14ac:dyDescent="0.2">
      <c r="B102" t="s">
        <v>2267</v>
      </c>
      <c r="C102" t="s">
        <v>3</v>
      </c>
      <c r="D102">
        <v>5935.8</v>
      </c>
      <c r="E102">
        <v>4556.6000000000004</v>
      </c>
      <c r="F102">
        <v>5491.8</v>
      </c>
      <c r="G102">
        <v>5372.8</v>
      </c>
      <c r="H102">
        <v>6165.4</v>
      </c>
      <c r="I102">
        <v>7174.8</v>
      </c>
      <c r="J102">
        <v>8642.9</v>
      </c>
      <c r="K102">
        <v>8547.2000000000007</v>
      </c>
      <c r="L102">
        <v>9020.7999999999993</v>
      </c>
      <c r="M102">
        <v>7530.5</v>
      </c>
      <c r="N102">
        <v>8008</v>
      </c>
      <c r="O102">
        <v>10329.9</v>
      </c>
    </row>
    <row r="103" spans="2:15" x14ac:dyDescent="0.2">
      <c r="B103" t="s">
        <v>2267</v>
      </c>
      <c r="C103" t="s">
        <v>17</v>
      </c>
      <c r="D103">
        <v>-21443.7</v>
      </c>
      <c r="E103">
        <v>-10693.6</v>
      </c>
      <c r="F103">
        <v>-8179.7</v>
      </c>
      <c r="G103">
        <v>-12759.7</v>
      </c>
      <c r="H103">
        <v>-6805.6</v>
      </c>
      <c r="I103">
        <v>-8801.7000000000007</v>
      </c>
      <c r="J103">
        <v>-14937.9</v>
      </c>
      <c r="K103">
        <v>-24728.1</v>
      </c>
      <c r="L103">
        <v>-23590.2</v>
      </c>
      <c r="M103">
        <v>-23120.9</v>
      </c>
      <c r="N103">
        <v>-29127.9</v>
      </c>
      <c r="O103">
        <v>-26854.3</v>
      </c>
    </row>
    <row r="104" spans="2:15" x14ac:dyDescent="0.2">
      <c r="B104" t="s">
        <v>2267</v>
      </c>
      <c r="C104" t="s">
        <v>31</v>
      </c>
      <c r="D104">
        <v>-4842.7</v>
      </c>
      <c r="E104">
        <v>-2686.2</v>
      </c>
      <c r="F104">
        <v>-1942.8</v>
      </c>
      <c r="G104">
        <v>-1904.3</v>
      </c>
      <c r="H104">
        <v>-1966</v>
      </c>
      <c r="I104">
        <v>-1484.1</v>
      </c>
      <c r="J104">
        <v>-1727.2</v>
      </c>
      <c r="K104">
        <v>-1368.8</v>
      </c>
      <c r="L104">
        <v>-689.1</v>
      </c>
      <c r="M104">
        <v>-765.9</v>
      </c>
      <c r="N104">
        <v>-2459</v>
      </c>
      <c r="O104">
        <v>-2250.1</v>
      </c>
    </row>
    <row r="105" spans="2:15" x14ac:dyDescent="0.2">
      <c r="B105" t="s">
        <v>2267</v>
      </c>
      <c r="C105" t="s">
        <v>45</v>
      </c>
      <c r="D105">
        <v>-1973.2</v>
      </c>
      <c r="E105">
        <v>-1245.7</v>
      </c>
      <c r="F105">
        <v>-1553.3</v>
      </c>
      <c r="G105">
        <v>-1500.7</v>
      </c>
      <c r="H105">
        <v>-1216.8</v>
      </c>
      <c r="I105">
        <v>-764.2</v>
      </c>
      <c r="J105">
        <v>-1001.1</v>
      </c>
      <c r="K105">
        <v>-659.7</v>
      </c>
      <c r="L105">
        <v>-1015.1</v>
      </c>
      <c r="M105">
        <v>-1407.6</v>
      </c>
      <c r="N105">
        <v>-888.2</v>
      </c>
      <c r="O105">
        <v>-1101.7</v>
      </c>
    </row>
    <row r="106" spans="2:15" x14ac:dyDescent="0.2">
      <c r="B106" t="s">
        <v>2267</v>
      </c>
      <c r="C106" t="s">
        <v>59</v>
      </c>
      <c r="D106">
        <v>-7642.8</v>
      </c>
      <c r="E106">
        <v>-4434.8</v>
      </c>
      <c r="F106">
        <v>-8201.5</v>
      </c>
      <c r="G106">
        <v>-8235.1</v>
      </c>
      <c r="H106">
        <v>-4222.1000000000004</v>
      </c>
      <c r="I106">
        <v>-2097.4</v>
      </c>
      <c r="J106">
        <v>-2841.3</v>
      </c>
      <c r="K106">
        <v>-5168</v>
      </c>
      <c r="L106">
        <v>-3388.3</v>
      </c>
      <c r="M106">
        <v>-5746.5</v>
      </c>
      <c r="N106">
        <v>-9956.7999999999993</v>
      </c>
      <c r="O106">
        <v>-9601.7999999999993</v>
      </c>
    </row>
    <row r="107" spans="2:15" x14ac:dyDescent="0.2">
      <c r="B107" t="s">
        <v>2267</v>
      </c>
      <c r="C107" t="s">
        <v>73</v>
      </c>
      <c r="D107">
        <v>65462.9</v>
      </c>
      <c r="E107">
        <v>65411.1</v>
      </c>
      <c r="F107">
        <v>84616</v>
      </c>
      <c r="G107">
        <v>99936.8</v>
      </c>
      <c r="H107">
        <v>143318.79999999999</v>
      </c>
      <c r="I107">
        <v>155105.70000000001</v>
      </c>
      <c r="J107">
        <v>162679.79999999999</v>
      </c>
      <c r="K107">
        <v>177009.2</v>
      </c>
      <c r="L107">
        <v>178303.8</v>
      </c>
      <c r="M107">
        <v>184558.2</v>
      </c>
      <c r="N107">
        <v>177099.8</v>
      </c>
      <c r="O107">
        <v>185899.8</v>
      </c>
    </row>
    <row r="108" spans="2:15" x14ac:dyDescent="0.2">
      <c r="B108" t="s">
        <v>2267</v>
      </c>
      <c r="C108" t="s">
        <v>87</v>
      </c>
      <c r="D108">
        <v>2820.6</v>
      </c>
      <c r="E108">
        <v>3859.2</v>
      </c>
      <c r="F108">
        <v>6091.1</v>
      </c>
      <c r="G108">
        <v>7531.7</v>
      </c>
      <c r="H108">
        <v>8966.2000000000007</v>
      </c>
      <c r="I108">
        <v>8539.9</v>
      </c>
      <c r="J108">
        <v>7583.8</v>
      </c>
      <c r="K108">
        <v>9716.2999999999993</v>
      </c>
      <c r="L108">
        <v>10841.9</v>
      </c>
      <c r="M108">
        <v>9803.5</v>
      </c>
      <c r="N108">
        <v>10012</v>
      </c>
      <c r="O108">
        <v>14843.4</v>
      </c>
    </row>
    <row r="109" spans="2:15" x14ac:dyDescent="0.2">
      <c r="B109" t="s">
        <v>2267</v>
      </c>
      <c r="C109" t="s">
        <v>101</v>
      </c>
      <c r="D109">
        <v>332.5</v>
      </c>
      <c r="E109">
        <v>549.79999999999995</v>
      </c>
      <c r="F109">
        <v>872.6</v>
      </c>
      <c r="G109">
        <v>1087.7</v>
      </c>
      <c r="H109">
        <v>1131.0999999999999</v>
      </c>
      <c r="I109">
        <v>1075.5</v>
      </c>
      <c r="J109">
        <v>835.3</v>
      </c>
      <c r="K109">
        <v>469.2</v>
      </c>
      <c r="L109">
        <v>633.4</v>
      </c>
      <c r="M109">
        <v>829.9</v>
      </c>
      <c r="N109">
        <v>817.3</v>
      </c>
      <c r="O109">
        <v>706.8</v>
      </c>
    </row>
    <row r="110" spans="2:15" x14ac:dyDescent="0.2">
      <c r="B110" t="s">
        <v>2267</v>
      </c>
      <c r="C110" t="s">
        <v>115</v>
      </c>
      <c r="D110">
        <v>-20501.2</v>
      </c>
      <c r="E110">
        <v>-15005.6</v>
      </c>
      <c r="F110">
        <v>-12675.6</v>
      </c>
      <c r="G110">
        <v>-11083</v>
      </c>
      <c r="H110">
        <v>-9899.2999999999993</v>
      </c>
      <c r="I110">
        <v>-9250.9</v>
      </c>
      <c r="J110">
        <v>-9404.2999999999993</v>
      </c>
      <c r="K110">
        <v>-7393.2</v>
      </c>
      <c r="L110">
        <v>-7048.7</v>
      </c>
      <c r="M110">
        <v>-7809.4</v>
      </c>
      <c r="N110">
        <v>-9879.2000000000007</v>
      </c>
      <c r="O110">
        <v>-11184.2</v>
      </c>
    </row>
    <row r="111" spans="2:15" x14ac:dyDescent="0.2">
      <c r="B111" t="s">
        <v>2267</v>
      </c>
      <c r="C111" t="s">
        <v>129</v>
      </c>
      <c r="D111">
        <v>-58506.1</v>
      </c>
      <c r="E111">
        <v>-30122.6</v>
      </c>
      <c r="F111">
        <v>-41136.1</v>
      </c>
      <c r="G111">
        <v>-43234.9</v>
      </c>
      <c r="H111">
        <v>-36705.5</v>
      </c>
      <c r="I111">
        <v>-25962</v>
      </c>
      <c r="J111">
        <v>-26841.4</v>
      </c>
      <c r="K111">
        <v>-21429.599999999999</v>
      </c>
      <c r="L111">
        <v>-20178.900000000001</v>
      </c>
      <c r="M111">
        <v>-30098.400000000001</v>
      </c>
      <c r="N111">
        <v>-37865</v>
      </c>
      <c r="O111">
        <v>-38478.300000000003</v>
      </c>
    </row>
    <row r="112" spans="2:15" x14ac:dyDescent="0.2">
      <c r="B112" t="s">
        <v>2267</v>
      </c>
      <c r="C112" t="s">
        <v>156</v>
      </c>
      <c r="D112">
        <v>5174.3999999999996</v>
      </c>
      <c r="E112">
        <v>4712</v>
      </c>
      <c r="F112">
        <v>5320.6</v>
      </c>
      <c r="G112">
        <v>1830.2</v>
      </c>
      <c r="H112">
        <v>4214.6000000000004</v>
      </c>
      <c r="I112">
        <v>5366.3</v>
      </c>
      <c r="J112">
        <v>5479.3</v>
      </c>
      <c r="K112">
        <v>7429.4</v>
      </c>
      <c r="L112">
        <v>6821.1</v>
      </c>
      <c r="M112">
        <v>6711.4</v>
      </c>
      <c r="N112">
        <v>6491</v>
      </c>
      <c r="O112">
        <v>8148.7</v>
      </c>
    </row>
    <row r="113" spans="2:15" x14ac:dyDescent="0.2">
      <c r="B113" t="s">
        <v>2267</v>
      </c>
      <c r="C113" t="s">
        <v>170</v>
      </c>
      <c r="D113">
        <v>-3994.8</v>
      </c>
      <c r="E113">
        <v>7067.4</v>
      </c>
      <c r="F113">
        <v>8801.4</v>
      </c>
      <c r="G113">
        <v>-1599.9</v>
      </c>
      <c r="H113">
        <v>8821.7999999999993</v>
      </c>
      <c r="I113">
        <v>12238.2</v>
      </c>
      <c r="J113">
        <v>13040.9</v>
      </c>
      <c r="K113">
        <v>28831.9</v>
      </c>
      <c r="L113">
        <v>29474.2</v>
      </c>
      <c r="M113">
        <v>28559.200000000001</v>
      </c>
      <c r="N113">
        <v>26013.1</v>
      </c>
      <c r="O113">
        <v>29035.7</v>
      </c>
    </row>
    <row r="114" spans="2:15" x14ac:dyDescent="0.2">
      <c r="B114" t="s">
        <v>2267</v>
      </c>
      <c r="C114" t="s">
        <v>184</v>
      </c>
      <c r="D114">
        <v>-3724.9</v>
      </c>
      <c r="E114">
        <v>-2706.8</v>
      </c>
      <c r="F114">
        <v>-2561.4</v>
      </c>
      <c r="G114">
        <v>-2369.5</v>
      </c>
      <c r="H114">
        <v>-2053.9</v>
      </c>
      <c r="I114">
        <v>-1859.3</v>
      </c>
      <c r="J114">
        <v>-269.8</v>
      </c>
      <c r="K114">
        <v>-159.69999999999999</v>
      </c>
      <c r="L114">
        <v>-259.39999999999998</v>
      </c>
      <c r="M114">
        <v>218.9</v>
      </c>
      <c r="N114">
        <v>-580.29999999999995</v>
      </c>
      <c r="O114">
        <v>-116.5</v>
      </c>
    </row>
    <row r="115" spans="2:15" x14ac:dyDescent="0.2">
      <c r="B115" t="s">
        <v>2267</v>
      </c>
      <c r="C115" t="s">
        <v>198</v>
      </c>
      <c r="D115">
        <v>-8358</v>
      </c>
      <c r="E115">
        <v>-5524.1</v>
      </c>
      <c r="F115">
        <v>-5707.6</v>
      </c>
      <c r="G115">
        <v>-4031.8</v>
      </c>
      <c r="H115">
        <v>-3493.1</v>
      </c>
      <c r="I115">
        <v>-3377.7</v>
      </c>
      <c r="J115">
        <v>-2947.7</v>
      </c>
      <c r="K115">
        <v>-2820.6</v>
      </c>
      <c r="L115">
        <v>-1810.2</v>
      </c>
      <c r="M115">
        <v>-3850.6</v>
      </c>
      <c r="N115">
        <v>-6619.5</v>
      </c>
      <c r="O115">
        <v>-8197</v>
      </c>
    </row>
    <row r="116" spans="2:15" x14ac:dyDescent="0.2">
      <c r="B116" t="s">
        <v>2267</v>
      </c>
      <c r="C116" t="s">
        <v>212</v>
      </c>
      <c r="D116">
        <v>14562.8</v>
      </c>
      <c r="E116">
        <v>16726.3</v>
      </c>
      <c r="F116">
        <v>21236</v>
      </c>
      <c r="G116">
        <v>20729.7</v>
      </c>
      <c r="H116">
        <v>18228.599999999999</v>
      </c>
      <c r="I116">
        <v>19579.400000000001</v>
      </c>
      <c r="J116">
        <v>20664</v>
      </c>
      <c r="K116">
        <v>28739.599999999999</v>
      </c>
      <c r="L116">
        <v>33635.300000000003</v>
      </c>
      <c r="M116">
        <v>31166.2</v>
      </c>
      <c r="N116">
        <v>36581.9</v>
      </c>
      <c r="O116">
        <v>49011</v>
      </c>
    </row>
    <row r="117" spans="2:15" x14ac:dyDescent="0.2">
      <c r="B117" t="s">
        <v>2267</v>
      </c>
      <c r="C117" t="s">
        <v>226</v>
      </c>
      <c r="D117">
        <v>-23206.2</v>
      </c>
      <c r="E117">
        <v>-3963.9</v>
      </c>
      <c r="F117">
        <v>-22634.799999999999</v>
      </c>
      <c r="G117">
        <v>-21213.7</v>
      </c>
      <c r="H117">
        <v>827.5</v>
      </c>
      <c r="I117">
        <v>19569.5</v>
      </c>
      <c r="J117">
        <v>26997.9</v>
      </c>
      <c r="K117">
        <v>33222</v>
      </c>
      <c r="L117">
        <v>39567.199999999997</v>
      </c>
      <c r="M117">
        <v>38919.199999999997</v>
      </c>
      <c r="N117">
        <v>26917.5</v>
      </c>
      <c r="O117">
        <v>37604.1</v>
      </c>
    </row>
    <row r="118" spans="2:15" x14ac:dyDescent="0.2">
      <c r="B118" t="s">
        <v>2267</v>
      </c>
      <c r="C118" t="s">
        <v>240</v>
      </c>
      <c r="D118">
        <v>-2595.8000000000002</v>
      </c>
      <c r="E118">
        <v>-1160.8</v>
      </c>
      <c r="F118">
        <v>-1562.6</v>
      </c>
      <c r="G118">
        <v>-2091.1999999999998</v>
      </c>
      <c r="H118">
        <v>-1415.7</v>
      </c>
      <c r="I118">
        <v>533.29999999999995</v>
      </c>
      <c r="J118">
        <v>2095.6999999999998</v>
      </c>
      <c r="K118">
        <v>654.5</v>
      </c>
      <c r="L118">
        <v>1726</v>
      </c>
      <c r="M118">
        <v>2628.9</v>
      </c>
      <c r="N118">
        <v>2013.5</v>
      </c>
      <c r="O118">
        <v>2251.5</v>
      </c>
    </row>
    <row r="119" spans="2:15" x14ac:dyDescent="0.2">
      <c r="B119" t="s">
        <v>2267</v>
      </c>
      <c r="C119" t="s">
        <v>254</v>
      </c>
      <c r="D119">
        <v>-3522.2</v>
      </c>
      <c r="E119">
        <v>-3251.1</v>
      </c>
      <c r="F119">
        <v>-1296.7</v>
      </c>
      <c r="G119">
        <v>-856.2</v>
      </c>
      <c r="H119">
        <v>-1805.5</v>
      </c>
      <c r="I119">
        <v>-1585.9</v>
      </c>
      <c r="J119">
        <v>-1489.8</v>
      </c>
      <c r="K119">
        <v>-3362.5</v>
      </c>
      <c r="L119">
        <v>-1991</v>
      </c>
      <c r="M119">
        <v>-1214.2</v>
      </c>
      <c r="N119">
        <v>-316</v>
      </c>
      <c r="O119">
        <v>-924.7</v>
      </c>
    </row>
    <row r="120" spans="2:15" x14ac:dyDescent="0.2">
      <c r="B120" t="s">
        <v>2267</v>
      </c>
      <c r="C120" t="s">
        <v>268</v>
      </c>
      <c r="D120">
        <v>-517.4</v>
      </c>
      <c r="E120">
        <v>62</v>
      </c>
      <c r="F120">
        <v>246.6</v>
      </c>
      <c r="G120">
        <v>590.5</v>
      </c>
      <c r="H120">
        <v>1075.3</v>
      </c>
      <c r="I120">
        <v>967.1</v>
      </c>
      <c r="J120">
        <v>803.9</v>
      </c>
      <c r="K120">
        <v>624.29999999999995</v>
      </c>
      <c r="L120">
        <v>776.1</v>
      </c>
      <c r="M120">
        <v>922.1</v>
      </c>
      <c r="N120">
        <v>357</v>
      </c>
      <c r="O120">
        <v>771.7</v>
      </c>
    </row>
    <row r="121" spans="2:15" x14ac:dyDescent="0.2">
      <c r="B121" t="s">
        <v>2267</v>
      </c>
      <c r="C121" t="s">
        <v>282</v>
      </c>
      <c r="D121">
        <v>562.4</v>
      </c>
      <c r="E121">
        <v>426.1</v>
      </c>
      <c r="F121">
        <v>451.5</v>
      </c>
      <c r="G121">
        <v>671.3</v>
      </c>
      <c r="H121">
        <v>837.8</v>
      </c>
      <c r="I121">
        <v>169.1</v>
      </c>
      <c r="J121">
        <v>-812.8</v>
      </c>
      <c r="K121">
        <v>-533.4</v>
      </c>
      <c r="L121">
        <v>-923.6</v>
      </c>
      <c r="M121">
        <v>-909.7</v>
      </c>
      <c r="N121">
        <v>-397.3</v>
      </c>
      <c r="O121">
        <v>-470.8</v>
      </c>
    </row>
    <row r="122" spans="2:15" x14ac:dyDescent="0.2">
      <c r="B122" t="s">
        <v>2267</v>
      </c>
      <c r="C122" t="s">
        <v>296</v>
      </c>
      <c r="D122">
        <v>-114064.4</v>
      </c>
      <c r="E122">
        <v>-81588.399999999994</v>
      </c>
      <c r="F122">
        <v>-107068</v>
      </c>
      <c r="G122">
        <v>-118001.9</v>
      </c>
      <c r="H122">
        <v>-125490.3</v>
      </c>
      <c r="I122">
        <v>-115308.8</v>
      </c>
      <c r="J122">
        <v>-118223.9</v>
      </c>
      <c r="K122">
        <v>-125439.7</v>
      </c>
      <c r="L122">
        <v>-117060.4</v>
      </c>
      <c r="M122">
        <v>-131806.6</v>
      </c>
      <c r="N122">
        <v>-138679.1</v>
      </c>
      <c r="O122">
        <v>-142220.5</v>
      </c>
    </row>
    <row r="123" spans="2:15" x14ac:dyDescent="0.2">
      <c r="B123" t="s">
        <v>2267</v>
      </c>
      <c r="C123" t="s">
        <v>310</v>
      </c>
      <c r="D123">
        <v>-14500.4</v>
      </c>
      <c r="E123">
        <v>-9632.9</v>
      </c>
      <c r="F123">
        <v>-14265.4</v>
      </c>
      <c r="G123">
        <v>-15812.5</v>
      </c>
      <c r="H123">
        <v>-15687.8</v>
      </c>
      <c r="I123">
        <v>-9908.2999999999993</v>
      </c>
      <c r="J123">
        <v>-13675.1</v>
      </c>
      <c r="K123">
        <v>-14774.4</v>
      </c>
      <c r="L123">
        <v>-12372.7</v>
      </c>
      <c r="M123">
        <v>-16970</v>
      </c>
      <c r="N123">
        <v>-24960.2</v>
      </c>
      <c r="O123">
        <v>-25582</v>
      </c>
    </row>
    <row r="124" spans="2:15" x14ac:dyDescent="0.2">
      <c r="B124" t="s">
        <v>2267</v>
      </c>
      <c r="C124" t="s">
        <v>324</v>
      </c>
      <c r="D124">
        <v>-6260.7</v>
      </c>
      <c r="E124">
        <v>-3203.2</v>
      </c>
      <c r="F124">
        <v>-4692.3</v>
      </c>
      <c r="G124">
        <v>-4932.6000000000004</v>
      </c>
      <c r="H124">
        <v>-2993</v>
      </c>
      <c r="I124">
        <v>-1919.4</v>
      </c>
      <c r="J124">
        <v>-880.6</v>
      </c>
      <c r="K124">
        <v>-595.79999999999995</v>
      </c>
      <c r="L124">
        <v>-1158.7</v>
      </c>
      <c r="M124">
        <v>-2267.6</v>
      </c>
      <c r="N124">
        <v>-4355.3</v>
      </c>
      <c r="O124">
        <v>-5015</v>
      </c>
    </row>
    <row r="125" spans="2:15" x14ac:dyDescent="0.2">
      <c r="B125" t="s">
        <v>2267</v>
      </c>
      <c r="C125" t="s">
        <v>338</v>
      </c>
      <c r="D125">
        <v>-7436.6</v>
      </c>
      <c r="E125">
        <v>-3018.4</v>
      </c>
      <c r="F125">
        <v>-2534.6999999999998</v>
      </c>
      <c r="G125">
        <v>-1924.2</v>
      </c>
      <c r="H125">
        <v>-1089.4000000000001</v>
      </c>
      <c r="I125">
        <v>1650.7</v>
      </c>
      <c r="J125">
        <v>754.1</v>
      </c>
      <c r="K125">
        <v>-18.5</v>
      </c>
      <c r="L125">
        <v>-1100.3</v>
      </c>
      <c r="M125">
        <v>-3154.7</v>
      </c>
      <c r="N125">
        <v>-5511.6</v>
      </c>
      <c r="O125">
        <v>-6009</v>
      </c>
    </row>
    <row r="126" spans="2:15" x14ac:dyDescent="0.2">
      <c r="B126" t="s">
        <v>2267</v>
      </c>
      <c r="C126" t="s">
        <v>352</v>
      </c>
      <c r="D126">
        <v>14318.3</v>
      </c>
      <c r="E126">
        <v>11413.2</v>
      </c>
      <c r="F126">
        <v>14219.5</v>
      </c>
      <c r="G126">
        <v>18503.400000000001</v>
      </c>
      <c r="H126">
        <v>15910.5</v>
      </c>
      <c r="I126">
        <v>15712.8</v>
      </c>
      <c r="J126">
        <v>13326.8</v>
      </c>
      <c r="K126">
        <v>14981.7</v>
      </c>
      <c r="L126">
        <v>14581.5</v>
      </c>
      <c r="M126">
        <v>16471.2</v>
      </c>
      <c r="N126">
        <v>13619.9</v>
      </c>
      <c r="O126">
        <v>18198.400000000001</v>
      </c>
    </row>
    <row r="127" spans="2:15" x14ac:dyDescent="0.2">
      <c r="B127" t="s">
        <v>2267</v>
      </c>
      <c r="C127" t="s">
        <v>366</v>
      </c>
      <c r="D127">
        <v>-710.6</v>
      </c>
      <c r="E127">
        <v>-400.2</v>
      </c>
      <c r="F127">
        <v>-1304.2</v>
      </c>
      <c r="G127">
        <v>-1442.1</v>
      </c>
      <c r="H127">
        <v>-717.1</v>
      </c>
      <c r="I127">
        <v>-1080.2</v>
      </c>
      <c r="J127">
        <v>-1199</v>
      </c>
      <c r="K127">
        <v>-1151.5</v>
      </c>
      <c r="L127">
        <v>-695.7</v>
      </c>
      <c r="M127">
        <v>-1518.4</v>
      </c>
      <c r="N127">
        <v>-2837.8</v>
      </c>
      <c r="O127">
        <v>-3838</v>
      </c>
    </row>
    <row r="128" spans="2:15" x14ac:dyDescent="0.2">
      <c r="B128" t="s">
        <v>2267</v>
      </c>
      <c r="C128" t="s">
        <v>380</v>
      </c>
      <c r="D128">
        <v>-6618.9</v>
      </c>
      <c r="E128">
        <v>-4460.6000000000004</v>
      </c>
      <c r="F128">
        <v>-6297.9</v>
      </c>
      <c r="G128">
        <v>-6757</v>
      </c>
      <c r="H128">
        <v>-5778.6</v>
      </c>
      <c r="I128">
        <v>-4871.7</v>
      </c>
      <c r="J128">
        <v>-4279.1000000000004</v>
      </c>
      <c r="K128">
        <v>-4085.2</v>
      </c>
      <c r="L128">
        <v>-3232.6</v>
      </c>
      <c r="M128">
        <v>-3675.7</v>
      </c>
      <c r="N128">
        <v>-4454.8999999999996</v>
      </c>
      <c r="O128">
        <v>-3323.4</v>
      </c>
    </row>
    <row r="129" spans="2:15" x14ac:dyDescent="0.2">
      <c r="B129" t="s">
        <v>2267</v>
      </c>
      <c r="C129" t="s">
        <v>394</v>
      </c>
      <c r="D129">
        <v>-75030</v>
      </c>
      <c r="E129">
        <v>-73799.3</v>
      </c>
      <c r="F129">
        <v>-78867</v>
      </c>
      <c r="G129">
        <v>-71454.100000000006</v>
      </c>
      <c r="H129">
        <v>-100895.8</v>
      </c>
      <c r="I129">
        <v>-9932.4</v>
      </c>
      <c r="J129">
        <v>-46041.8</v>
      </c>
      <c r="K129">
        <v>-31453.5</v>
      </c>
      <c r="L129">
        <v>-90191.9</v>
      </c>
      <c r="M129">
        <v>-69711.899999999994</v>
      </c>
      <c r="N129">
        <v>-51088.4</v>
      </c>
      <c r="O129">
        <v>-86576.9</v>
      </c>
    </row>
    <row r="132" spans="2:15" x14ac:dyDescent="0.2">
      <c r="D132">
        <v>2008</v>
      </c>
      <c r="E132">
        <v>2009</v>
      </c>
      <c r="F132">
        <v>2010</v>
      </c>
      <c r="G132">
        <v>2011</v>
      </c>
      <c r="H132">
        <v>2012</v>
      </c>
      <c r="I132">
        <v>2013</v>
      </c>
      <c r="J132">
        <v>2014</v>
      </c>
      <c r="K132">
        <v>2015</v>
      </c>
      <c r="L132">
        <v>2016</v>
      </c>
      <c r="M132">
        <v>2017</v>
      </c>
      <c r="N132">
        <v>2018</v>
      </c>
      <c r="O132">
        <v>2019</v>
      </c>
    </row>
    <row r="133" spans="2:15" x14ac:dyDescent="0.2">
      <c r="B133" t="s">
        <v>2268</v>
      </c>
      <c r="C133" t="s">
        <v>3</v>
      </c>
      <c r="D133">
        <v>-7978.4</v>
      </c>
      <c r="E133">
        <v>-8912</v>
      </c>
      <c r="F133">
        <v>-10356.700000000001</v>
      </c>
      <c r="G133">
        <v>-15423</v>
      </c>
      <c r="H133">
        <v>-15429.3</v>
      </c>
      <c r="I133">
        <v>-13290</v>
      </c>
      <c r="J133">
        <v>-11471.5</v>
      </c>
      <c r="K133">
        <v>-11489.6</v>
      </c>
      <c r="L133">
        <v>-14122.9</v>
      </c>
      <c r="M133">
        <v>-14350.4</v>
      </c>
      <c r="N133">
        <v>-15586.8</v>
      </c>
      <c r="O133">
        <v>-15619.3</v>
      </c>
    </row>
    <row r="134" spans="2:15" x14ac:dyDescent="0.2">
      <c r="B134" t="s">
        <v>2268</v>
      </c>
      <c r="C134" t="s">
        <v>17</v>
      </c>
      <c r="D134">
        <v>25205.5</v>
      </c>
      <c r="E134">
        <v>22312.3</v>
      </c>
      <c r="F134">
        <v>20637.5</v>
      </c>
      <c r="G134">
        <v>19030.5</v>
      </c>
      <c r="H134">
        <v>12106.7</v>
      </c>
      <c r="I134">
        <v>21664.5</v>
      </c>
      <c r="J134">
        <v>28798.799999999999</v>
      </c>
      <c r="K134">
        <v>43930.1</v>
      </c>
      <c r="L134">
        <v>40516.199999999997</v>
      </c>
      <c r="M134">
        <v>41643.599999999999</v>
      </c>
      <c r="N134">
        <v>40768.6</v>
      </c>
      <c r="O134">
        <v>43395.1</v>
      </c>
    </row>
    <row r="135" spans="2:15" x14ac:dyDescent="0.2">
      <c r="B135" t="s">
        <v>2268</v>
      </c>
      <c r="C135" t="s">
        <v>31</v>
      </c>
      <c r="D135">
        <v>-5047.1000000000004</v>
      </c>
      <c r="E135">
        <v>-2490.3000000000002</v>
      </c>
      <c r="F135">
        <v>-1740.8</v>
      </c>
      <c r="G135">
        <v>-1237.5999999999999</v>
      </c>
      <c r="H135">
        <v>-2723</v>
      </c>
      <c r="I135">
        <v>-2072.6</v>
      </c>
      <c r="J135">
        <v>-2347.5</v>
      </c>
      <c r="K135">
        <v>-2100.3000000000002</v>
      </c>
      <c r="L135">
        <v>-1447.8</v>
      </c>
      <c r="M135">
        <v>-1667.4</v>
      </c>
      <c r="N135">
        <v>-1128.5999999999999</v>
      </c>
      <c r="O135">
        <v>-1208.5</v>
      </c>
    </row>
    <row r="136" spans="2:15" x14ac:dyDescent="0.2">
      <c r="B136" t="s">
        <v>2268</v>
      </c>
      <c r="C136" t="s">
        <v>45</v>
      </c>
      <c r="D136">
        <v>-4153</v>
      </c>
      <c r="E136">
        <v>-3470.1</v>
      </c>
      <c r="F136">
        <v>-3852.8</v>
      </c>
      <c r="G136">
        <v>-3427.1</v>
      </c>
      <c r="H136">
        <v>-3107.5</v>
      </c>
      <c r="I136">
        <v>-2469.4</v>
      </c>
      <c r="J136">
        <v>-2640.4</v>
      </c>
      <c r="K136">
        <v>-2717.9</v>
      </c>
      <c r="L136">
        <v>-3381.4</v>
      </c>
      <c r="M136">
        <v>-3837.1</v>
      </c>
      <c r="N136">
        <v>-4026.5</v>
      </c>
      <c r="O136">
        <v>-3999.9</v>
      </c>
    </row>
    <row r="137" spans="2:15" x14ac:dyDescent="0.2">
      <c r="B137" t="s">
        <v>2268</v>
      </c>
      <c r="C137" t="s">
        <v>59</v>
      </c>
      <c r="D137">
        <v>10880</v>
      </c>
      <c r="E137">
        <v>10104</v>
      </c>
      <c r="F137">
        <v>12976</v>
      </c>
      <c r="G137">
        <v>16003.9</v>
      </c>
      <c r="H137">
        <v>16386.599999999999</v>
      </c>
      <c r="I137">
        <v>15661.5</v>
      </c>
      <c r="J137">
        <v>18437.5</v>
      </c>
      <c r="K137">
        <v>20050.8</v>
      </c>
      <c r="L137">
        <v>21099.200000000001</v>
      </c>
      <c r="M137">
        <v>22477.7</v>
      </c>
      <c r="N137">
        <v>24759.5</v>
      </c>
      <c r="O137">
        <v>27667.599999999999</v>
      </c>
    </row>
    <row r="138" spans="2:15" x14ac:dyDescent="0.2">
      <c r="B138" t="s">
        <v>2268</v>
      </c>
      <c r="C138" t="s">
        <v>73</v>
      </c>
      <c r="D138">
        <v>112062.6</v>
      </c>
      <c r="E138">
        <v>73457.2</v>
      </c>
      <c r="F138">
        <v>69347.899999999994</v>
      </c>
      <c r="G138">
        <v>57473.8</v>
      </c>
      <c r="H138">
        <v>48353.599999999999</v>
      </c>
      <c r="I138">
        <v>43549.599999999999</v>
      </c>
      <c r="J138">
        <v>53779.8</v>
      </c>
      <c r="K138">
        <v>71186.600000000006</v>
      </c>
      <c r="L138">
        <v>73424</v>
      </c>
      <c r="M138">
        <v>67735.8</v>
      </c>
      <c r="N138">
        <v>56201.3</v>
      </c>
      <c r="O138">
        <v>41704.699999999997</v>
      </c>
    </row>
    <row r="139" spans="2:15" x14ac:dyDescent="0.2">
      <c r="B139" t="s">
        <v>2268</v>
      </c>
      <c r="C139" t="s">
        <v>87</v>
      </c>
      <c r="D139">
        <v>2319.6999999999998</v>
      </c>
      <c r="E139">
        <v>3920.4</v>
      </c>
      <c r="F139">
        <v>4007.8</v>
      </c>
      <c r="G139">
        <v>4106.8</v>
      </c>
      <c r="H139">
        <v>2916.5</v>
      </c>
      <c r="I139">
        <v>1700.7</v>
      </c>
      <c r="J139">
        <v>1357.3</v>
      </c>
      <c r="K139">
        <v>-829.2</v>
      </c>
      <c r="L139">
        <v>-1997.3</v>
      </c>
      <c r="M139">
        <v>-1292.8</v>
      </c>
      <c r="N139">
        <v>-3900.1</v>
      </c>
      <c r="O139">
        <v>-3258.8</v>
      </c>
    </row>
    <row r="140" spans="2:15" x14ac:dyDescent="0.2">
      <c r="B140" t="s">
        <v>2268</v>
      </c>
      <c r="C140" t="s">
        <v>101</v>
      </c>
      <c r="D140">
        <v>-2758.8</v>
      </c>
      <c r="E140">
        <v>-1332.8</v>
      </c>
      <c r="F140">
        <v>-1397.9</v>
      </c>
      <c r="G140">
        <v>-1626.9</v>
      </c>
      <c r="H140">
        <v>-2686.9</v>
      </c>
      <c r="I140">
        <v>-2690</v>
      </c>
      <c r="J140">
        <v>-2528.6</v>
      </c>
      <c r="K140">
        <v>-1990.6</v>
      </c>
      <c r="L140">
        <v>-2251.3000000000002</v>
      </c>
      <c r="M140">
        <v>-2723</v>
      </c>
      <c r="N140">
        <v>-2613.5</v>
      </c>
      <c r="O140">
        <v>-2417.4</v>
      </c>
    </row>
    <row r="141" spans="2:15" x14ac:dyDescent="0.2">
      <c r="B141" t="s">
        <v>2268</v>
      </c>
      <c r="C141" t="s">
        <v>115</v>
      </c>
      <c r="D141">
        <v>-23800.5</v>
      </c>
      <c r="E141">
        <v>-20117.400000000001</v>
      </c>
      <c r="F141">
        <v>-15811.6</v>
      </c>
      <c r="G141">
        <v>-12562.6</v>
      </c>
      <c r="H141">
        <v>-10589</v>
      </c>
      <c r="I141">
        <v>-9349.1</v>
      </c>
      <c r="J141">
        <v>-10205.4</v>
      </c>
      <c r="K141">
        <v>-9064.4</v>
      </c>
      <c r="L141">
        <v>-9822.6</v>
      </c>
      <c r="M141">
        <v>-10683.6</v>
      </c>
      <c r="N141">
        <v>-10730.4</v>
      </c>
      <c r="O141">
        <v>-10629</v>
      </c>
    </row>
    <row r="142" spans="2:15" x14ac:dyDescent="0.2">
      <c r="B142" t="s">
        <v>2268</v>
      </c>
      <c r="C142" t="s">
        <v>129</v>
      </c>
      <c r="D142">
        <v>-36211</v>
      </c>
      <c r="E142">
        <v>-17109.5</v>
      </c>
      <c r="F142">
        <v>-13625.9</v>
      </c>
      <c r="G142">
        <v>-7092.1</v>
      </c>
      <c r="H142">
        <v>3946.7</v>
      </c>
      <c r="I142">
        <v>8821.2999999999993</v>
      </c>
      <c r="J142">
        <v>956</v>
      </c>
      <c r="K142">
        <v>-5193.1000000000004</v>
      </c>
      <c r="L142">
        <v>1163.4000000000001</v>
      </c>
      <c r="M142">
        <v>1541.8</v>
      </c>
      <c r="N142">
        <v>687.9</v>
      </c>
      <c r="O142">
        <v>4257</v>
      </c>
    </row>
    <row r="143" spans="2:15" x14ac:dyDescent="0.2">
      <c r="B143" t="s">
        <v>2268</v>
      </c>
      <c r="C143" t="s">
        <v>156</v>
      </c>
      <c r="D143">
        <v>-1996.6</v>
      </c>
      <c r="E143">
        <v>-3303.2</v>
      </c>
      <c r="F143">
        <v>-4781.3999999999996</v>
      </c>
      <c r="G143">
        <v>-5509.7</v>
      </c>
      <c r="H143">
        <v>-6853.8</v>
      </c>
      <c r="I143">
        <v>-7725.4</v>
      </c>
      <c r="J143">
        <v>-7275.4</v>
      </c>
      <c r="K143">
        <v>-7965.7</v>
      </c>
      <c r="L143">
        <v>-9495.2999999999993</v>
      </c>
      <c r="M143">
        <v>-8932.5</v>
      </c>
      <c r="N143">
        <v>-8832.2000000000007</v>
      </c>
      <c r="O143">
        <v>-8320.2999999999993</v>
      </c>
    </row>
    <row r="144" spans="2:15" x14ac:dyDescent="0.2">
      <c r="B144" t="s">
        <v>2268</v>
      </c>
      <c r="C144" t="s">
        <v>170</v>
      </c>
      <c r="D144">
        <v>-64372.6</v>
      </c>
      <c r="E144">
        <v>-63129.8</v>
      </c>
      <c r="F144">
        <v>-74655.5</v>
      </c>
      <c r="G144">
        <v>-87161.4</v>
      </c>
      <c r="H144">
        <v>-91096.7</v>
      </c>
      <c r="I144">
        <v>-88976.5</v>
      </c>
      <c r="J144">
        <v>-84486.1</v>
      </c>
      <c r="K144">
        <v>-86930.3</v>
      </c>
      <c r="L144">
        <v>-89498.1</v>
      </c>
      <c r="M144">
        <v>-102884.7</v>
      </c>
      <c r="N144">
        <v>-101768.8</v>
      </c>
      <c r="O144">
        <v>-101733.3</v>
      </c>
    </row>
    <row r="145" spans="2:15" x14ac:dyDescent="0.2">
      <c r="B145" t="s">
        <v>2268</v>
      </c>
      <c r="C145" t="s">
        <v>184</v>
      </c>
      <c r="D145">
        <v>-7507.1</v>
      </c>
      <c r="E145">
        <v>-4995.5</v>
      </c>
      <c r="F145">
        <v>-3670.4</v>
      </c>
      <c r="G145">
        <v>-4329.5</v>
      </c>
      <c r="H145">
        <v>-4531.8999999999996</v>
      </c>
      <c r="I145">
        <v>-5190.6000000000004</v>
      </c>
      <c r="J145">
        <v>-6453.4</v>
      </c>
      <c r="K145">
        <v>-6740.5</v>
      </c>
      <c r="L145">
        <v>-7042.3</v>
      </c>
      <c r="M145">
        <v>-7993.7</v>
      </c>
      <c r="N145">
        <v>-8555.9</v>
      </c>
      <c r="O145">
        <v>-9386.7000000000007</v>
      </c>
    </row>
    <row r="146" spans="2:15" x14ac:dyDescent="0.2">
      <c r="B146" t="s">
        <v>2268</v>
      </c>
      <c r="C146" t="s">
        <v>198</v>
      </c>
      <c r="D146">
        <v>8061.5</v>
      </c>
      <c r="E146">
        <v>9286.2999999999993</v>
      </c>
      <c r="F146">
        <v>11217.7</v>
      </c>
      <c r="G146">
        <v>11123.7</v>
      </c>
      <c r="H146">
        <v>10026.4</v>
      </c>
      <c r="I146">
        <v>8943.4</v>
      </c>
      <c r="J146">
        <v>7235.5</v>
      </c>
      <c r="K146">
        <v>8719.4</v>
      </c>
      <c r="L146">
        <v>9054.4</v>
      </c>
      <c r="M146">
        <v>9445.6</v>
      </c>
      <c r="N146">
        <v>9931.7000000000007</v>
      </c>
      <c r="O146">
        <v>11581.2</v>
      </c>
    </row>
    <row r="147" spans="2:15" x14ac:dyDescent="0.2">
      <c r="B147" t="s">
        <v>2268</v>
      </c>
      <c r="C147" t="s">
        <v>212</v>
      </c>
      <c r="D147">
        <v>13826.2</v>
      </c>
      <c r="E147">
        <v>21432.6</v>
      </c>
      <c r="F147">
        <v>19717</v>
      </c>
      <c r="G147">
        <v>18364.400000000001</v>
      </c>
      <c r="H147">
        <v>19388.400000000001</v>
      </c>
      <c r="I147">
        <v>13060.7</v>
      </c>
      <c r="J147">
        <v>8721.2000000000007</v>
      </c>
      <c r="K147">
        <v>13068.7</v>
      </c>
      <c r="L147">
        <v>11216</v>
      </c>
      <c r="M147">
        <v>7999.6</v>
      </c>
      <c r="N147">
        <v>11645.4</v>
      </c>
      <c r="O147">
        <v>13610.5</v>
      </c>
    </row>
    <row r="148" spans="2:15" x14ac:dyDescent="0.2">
      <c r="B148" t="s">
        <v>2268</v>
      </c>
      <c r="C148" t="s">
        <v>226</v>
      </c>
      <c r="D148">
        <v>10171.6</v>
      </c>
      <c r="E148">
        <v>-1911.6</v>
      </c>
      <c r="F148">
        <v>-7347.7</v>
      </c>
      <c r="G148">
        <v>-4310.1000000000004</v>
      </c>
      <c r="H148">
        <v>9062.1</v>
      </c>
      <c r="I148">
        <v>9660.7999999999993</v>
      </c>
      <c r="J148">
        <v>14933.6</v>
      </c>
      <c r="K148">
        <v>8584.9</v>
      </c>
      <c r="L148">
        <v>10075.9</v>
      </c>
      <c r="M148">
        <v>8722.6</v>
      </c>
      <c r="N148">
        <v>12362.2</v>
      </c>
      <c r="O148">
        <v>15329.9</v>
      </c>
    </row>
    <row r="149" spans="2:15" x14ac:dyDescent="0.2">
      <c r="B149" t="s">
        <v>2268</v>
      </c>
      <c r="C149" t="s">
        <v>240</v>
      </c>
      <c r="D149">
        <v>-2471.1999999999998</v>
      </c>
      <c r="E149">
        <v>-165.4</v>
      </c>
      <c r="F149">
        <v>-439.8</v>
      </c>
      <c r="G149">
        <v>-583.6</v>
      </c>
      <c r="H149">
        <v>-415.9</v>
      </c>
      <c r="I149">
        <v>-2196.3000000000002</v>
      </c>
      <c r="J149">
        <v>-3623.8</v>
      </c>
      <c r="K149">
        <v>-3150.1</v>
      </c>
      <c r="L149">
        <v>-3856.3</v>
      </c>
      <c r="M149">
        <v>-4734.6000000000004</v>
      </c>
      <c r="N149">
        <v>-4685.1000000000004</v>
      </c>
      <c r="O149">
        <v>-4469.7</v>
      </c>
    </row>
    <row r="150" spans="2:15" x14ac:dyDescent="0.2">
      <c r="B150" t="s">
        <v>2268</v>
      </c>
      <c r="C150" t="s">
        <v>254</v>
      </c>
      <c r="D150">
        <v>-871.8</v>
      </c>
      <c r="E150">
        <v>389.5</v>
      </c>
      <c r="F150">
        <v>-3236.3</v>
      </c>
      <c r="G150">
        <v>-4886.3</v>
      </c>
      <c r="H150">
        <v>-4764.1000000000004</v>
      </c>
      <c r="I150">
        <v>-4623.7</v>
      </c>
      <c r="J150">
        <v>-4207.3999999999996</v>
      </c>
      <c r="K150">
        <v>-2193.1999999999998</v>
      </c>
      <c r="L150">
        <v>-3511.1</v>
      </c>
      <c r="M150">
        <v>-5087.1000000000004</v>
      </c>
      <c r="N150">
        <v>-6203.8</v>
      </c>
      <c r="O150">
        <v>-5762.9</v>
      </c>
    </row>
    <row r="151" spans="2:15" x14ac:dyDescent="0.2">
      <c r="B151" t="s">
        <v>2268</v>
      </c>
      <c r="C151" t="s">
        <v>268</v>
      </c>
      <c r="D151">
        <v>-3560.9</v>
      </c>
      <c r="E151">
        <v>-1574.1</v>
      </c>
      <c r="F151">
        <v>-1874.8</v>
      </c>
      <c r="G151">
        <v>-2860.3</v>
      </c>
      <c r="H151">
        <v>-3500.5</v>
      </c>
      <c r="I151">
        <v>-3525.6</v>
      </c>
      <c r="J151">
        <v>-3249.2</v>
      </c>
      <c r="K151">
        <v>-2819.9</v>
      </c>
      <c r="L151">
        <v>-2712.2</v>
      </c>
      <c r="M151">
        <v>-3490.6</v>
      </c>
      <c r="N151">
        <v>-3349.9</v>
      </c>
      <c r="O151">
        <v>-3718.8</v>
      </c>
    </row>
    <row r="152" spans="2:15" x14ac:dyDescent="0.2">
      <c r="B152" t="s">
        <v>2268</v>
      </c>
      <c r="C152" t="s">
        <v>282</v>
      </c>
      <c r="D152">
        <v>-1799</v>
      </c>
      <c r="E152">
        <v>-1587.7</v>
      </c>
      <c r="F152">
        <v>-1565</v>
      </c>
      <c r="G152">
        <v>-2041.2</v>
      </c>
      <c r="H152">
        <v>-2664.9</v>
      </c>
      <c r="I152">
        <v>-2044.8</v>
      </c>
      <c r="J152">
        <v>-2113.8000000000002</v>
      </c>
      <c r="K152">
        <v>-2554.3000000000002</v>
      </c>
      <c r="L152">
        <v>-2008.3</v>
      </c>
      <c r="M152">
        <v>-1878.4</v>
      </c>
      <c r="N152">
        <v>-2632.5</v>
      </c>
      <c r="O152">
        <v>-3154.5</v>
      </c>
    </row>
    <row r="153" spans="2:15" x14ac:dyDescent="0.2">
      <c r="B153" t="s">
        <v>2268</v>
      </c>
      <c r="C153" t="s">
        <v>296</v>
      </c>
      <c r="D153">
        <v>152805.9</v>
      </c>
      <c r="E153">
        <v>120832.8</v>
      </c>
      <c r="F153">
        <v>153407.5</v>
      </c>
      <c r="G153">
        <v>170254.2</v>
      </c>
      <c r="H153">
        <v>178764.7</v>
      </c>
      <c r="I153">
        <v>176944.8</v>
      </c>
      <c r="J153">
        <v>180874.3</v>
      </c>
      <c r="K153">
        <v>177951.7</v>
      </c>
      <c r="L153">
        <v>180231.6</v>
      </c>
      <c r="M153">
        <v>200521.1</v>
      </c>
      <c r="N153">
        <v>207453</v>
      </c>
      <c r="O153">
        <v>208297.5</v>
      </c>
    </row>
    <row r="154" spans="2:15" x14ac:dyDescent="0.2">
      <c r="B154" t="s">
        <v>2268</v>
      </c>
      <c r="C154" t="s">
        <v>310</v>
      </c>
      <c r="D154">
        <v>-11571.3</v>
      </c>
      <c r="E154">
        <v>343.9</v>
      </c>
      <c r="F154">
        <v>442.3</v>
      </c>
      <c r="G154">
        <v>79.3</v>
      </c>
      <c r="H154">
        <v>5036</v>
      </c>
      <c r="I154">
        <v>7933.3</v>
      </c>
      <c r="J154">
        <v>11023.6</v>
      </c>
      <c r="K154">
        <v>17125</v>
      </c>
      <c r="L154">
        <v>16258.6</v>
      </c>
      <c r="M154">
        <v>17534.900000000001</v>
      </c>
      <c r="N154">
        <v>20377</v>
      </c>
      <c r="O154">
        <v>27405.5</v>
      </c>
    </row>
    <row r="155" spans="2:15" x14ac:dyDescent="0.2">
      <c r="B155" t="s">
        <v>2268</v>
      </c>
      <c r="C155" t="s">
        <v>324</v>
      </c>
      <c r="D155">
        <v>-19085.900000000001</v>
      </c>
      <c r="E155">
        <v>-16478.599999999999</v>
      </c>
      <c r="F155">
        <v>-16687.2</v>
      </c>
      <c r="G155">
        <v>-11790.8</v>
      </c>
      <c r="H155">
        <v>-8168.1</v>
      </c>
      <c r="I155">
        <v>-7790.6</v>
      </c>
      <c r="J155">
        <v>-10097.799999999999</v>
      </c>
      <c r="K155">
        <v>-10115</v>
      </c>
      <c r="L155">
        <v>-10226.4</v>
      </c>
      <c r="M155">
        <v>-12403</v>
      </c>
      <c r="N155">
        <v>-13234</v>
      </c>
      <c r="O155">
        <v>-15376.4</v>
      </c>
    </row>
    <row r="156" spans="2:15" x14ac:dyDescent="0.2">
      <c r="B156" t="s">
        <v>2268</v>
      </c>
      <c r="C156" t="s">
        <v>338</v>
      </c>
      <c r="D156">
        <v>-16032.5</v>
      </c>
      <c r="E156">
        <v>-6844.7</v>
      </c>
      <c r="F156">
        <v>-6916.6</v>
      </c>
      <c r="G156">
        <v>-7734.6</v>
      </c>
      <c r="H156">
        <v>-8535.2999999999993</v>
      </c>
      <c r="I156">
        <v>-7408.1</v>
      </c>
      <c r="J156">
        <v>-6809.1</v>
      </c>
      <c r="K156">
        <v>-8340.5</v>
      </c>
      <c r="L156">
        <v>-8870.5</v>
      </c>
      <c r="M156">
        <v>-9797.2999999999993</v>
      </c>
      <c r="N156">
        <v>-9892.7000000000007</v>
      </c>
      <c r="O156">
        <v>-11564.8</v>
      </c>
    </row>
    <row r="157" spans="2:15" x14ac:dyDescent="0.2">
      <c r="B157" t="s">
        <v>2268</v>
      </c>
      <c r="C157" t="s">
        <v>352</v>
      </c>
      <c r="D157">
        <v>-4239</v>
      </c>
      <c r="E157">
        <v>-3595.1</v>
      </c>
      <c r="F157">
        <v>-6975.2</v>
      </c>
      <c r="G157">
        <v>-11364.6</v>
      </c>
      <c r="H157">
        <v>-9754.5</v>
      </c>
      <c r="I157">
        <v>-10486.7</v>
      </c>
      <c r="J157">
        <v>-11538.7</v>
      </c>
      <c r="K157">
        <v>-13530.6</v>
      </c>
      <c r="L157">
        <v>-16142.9</v>
      </c>
      <c r="M157">
        <v>-17590</v>
      </c>
      <c r="N157">
        <v>-17557.099999999999</v>
      </c>
      <c r="O157">
        <v>-16599</v>
      </c>
    </row>
    <row r="158" spans="2:15" x14ac:dyDescent="0.2">
      <c r="B158" t="s">
        <v>2268</v>
      </c>
      <c r="C158" t="s">
        <v>366</v>
      </c>
      <c r="D158">
        <v>-1265.4000000000001</v>
      </c>
      <c r="E158">
        <v>42.8</v>
      </c>
      <c r="F158">
        <v>611.5</v>
      </c>
      <c r="G158">
        <v>831.7</v>
      </c>
      <c r="H158">
        <v>816.7</v>
      </c>
      <c r="I158">
        <v>1566.4</v>
      </c>
      <c r="J158">
        <v>2722.9</v>
      </c>
      <c r="K158">
        <v>3056.8</v>
      </c>
      <c r="L158">
        <v>2840.6</v>
      </c>
      <c r="M158">
        <v>3608.4</v>
      </c>
      <c r="N158">
        <v>4457.6000000000004</v>
      </c>
      <c r="O158">
        <v>4638</v>
      </c>
    </row>
    <row r="159" spans="2:15" x14ac:dyDescent="0.2">
      <c r="B159" t="s">
        <v>2268</v>
      </c>
      <c r="C159" t="s">
        <v>380</v>
      </c>
      <c r="D159">
        <v>4735.8999999999996</v>
      </c>
      <c r="E159">
        <v>4770.3999999999996</v>
      </c>
      <c r="F159">
        <v>5786.5</v>
      </c>
      <c r="G159">
        <v>6452.6</v>
      </c>
      <c r="H159">
        <v>8318.9</v>
      </c>
      <c r="I159">
        <v>7739.4</v>
      </c>
      <c r="J159">
        <v>7787.5</v>
      </c>
      <c r="K159">
        <v>6154.1</v>
      </c>
      <c r="L159">
        <v>5364.6</v>
      </c>
      <c r="M159">
        <v>5273.9</v>
      </c>
      <c r="N159">
        <v>4864.3999999999996</v>
      </c>
      <c r="O159">
        <v>2898.6</v>
      </c>
    </row>
    <row r="160" spans="2:15" x14ac:dyDescent="0.2">
      <c r="B160" t="s">
        <v>2268</v>
      </c>
      <c r="C160" t="s">
        <v>394</v>
      </c>
      <c r="D160">
        <v>-51170.1</v>
      </c>
      <c r="E160">
        <v>-44077.8</v>
      </c>
      <c r="F160">
        <v>-52658.9</v>
      </c>
      <c r="G160">
        <v>-52872.800000000003</v>
      </c>
      <c r="H160">
        <v>-72657.899999999994</v>
      </c>
      <c r="I160">
        <v>-80329.7</v>
      </c>
      <c r="J160">
        <v>-93331.8</v>
      </c>
      <c r="K160">
        <v>-118575.8</v>
      </c>
      <c r="L160">
        <v>-114993.3</v>
      </c>
      <c r="M160">
        <v>-109153.2</v>
      </c>
      <c r="N160">
        <v>-107402.9</v>
      </c>
      <c r="O160">
        <v>-110476.2</v>
      </c>
    </row>
    <row r="163" spans="2:15" x14ac:dyDescent="0.2">
      <c r="D163">
        <v>2008</v>
      </c>
      <c r="E163">
        <v>2009</v>
      </c>
      <c r="F163">
        <v>2010</v>
      </c>
      <c r="G163">
        <v>2011</v>
      </c>
      <c r="H163">
        <v>2012</v>
      </c>
      <c r="I163">
        <v>2013</v>
      </c>
      <c r="J163">
        <v>2014</v>
      </c>
      <c r="K163">
        <v>2015</v>
      </c>
      <c r="L163">
        <v>2016</v>
      </c>
      <c r="M163">
        <v>2017</v>
      </c>
      <c r="N163">
        <v>2018</v>
      </c>
      <c r="O163">
        <v>2019</v>
      </c>
    </row>
    <row r="164" spans="2:15" x14ac:dyDescent="0.2">
      <c r="B164" t="s">
        <v>2269</v>
      </c>
      <c r="C164" t="s">
        <v>2270</v>
      </c>
      <c r="D164">
        <f>D102+D133</f>
        <v>-2042.5999999999995</v>
      </c>
      <c r="E164">
        <f t="shared" ref="E164:O164" si="0">E102+E133</f>
        <v>-4355.3999999999996</v>
      </c>
      <c r="F164">
        <f t="shared" si="0"/>
        <v>-4864.9000000000005</v>
      </c>
      <c r="G164">
        <f t="shared" si="0"/>
        <v>-10050.200000000001</v>
      </c>
      <c r="H164">
        <f t="shared" si="0"/>
        <v>-9263.9</v>
      </c>
      <c r="I164">
        <f t="shared" si="0"/>
        <v>-6115.2</v>
      </c>
      <c r="J164">
        <f t="shared" si="0"/>
        <v>-2828.6000000000004</v>
      </c>
      <c r="K164">
        <f t="shared" si="0"/>
        <v>-2942.3999999999996</v>
      </c>
      <c r="L164">
        <f t="shared" si="0"/>
        <v>-5102.1000000000004</v>
      </c>
      <c r="M164">
        <f t="shared" si="0"/>
        <v>-6819.9</v>
      </c>
      <c r="N164">
        <f t="shared" si="0"/>
        <v>-7578.7999999999993</v>
      </c>
      <c r="O164">
        <f t="shared" si="0"/>
        <v>-5289.4</v>
      </c>
    </row>
    <row r="165" spans="2:15" x14ac:dyDescent="0.2">
      <c r="B165" t="s">
        <v>2269</v>
      </c>
      <c r="C165" t="s">
        <v>17</v>
      </c>
      <c r="D165">
        <f t="shared" ref="D165:O165" si="1">D103+D134</f>
        <v>3761.7999999999993</v>
      </c>
      <c r="E165">
        <f t="shared" si="1"/>
        <v>11618.699999999999</v>
      </c>
      <c r="F165">
        <f t="shared" si="1"/>
        <v>12457.8</v>
      </c>
      <c r="G165">
        <f t="shared" si="1"/>
        <v>6270.7999999999993</v>
      </c>
      <c r="H165">
        <f t="shared" si="1"/>
        <v>5301.1</v>
      </c>
      <c r="I165">
        <f t="shared" si="1"/>
        <v>12862.8</v>
      </c>
      <c r="J165">
        <f t="shared" si="1"/>
        <v>13860.9</v>
      </c>
      <c r="K165">
        <f t="shared" si="1"/>
        <v>19202</v>
      </c>
      <c r="L165">
        <f t="shared" si="1"/>
        <v>16925.999999999996</v>
      </c>
      <c r="M165">
        <f t="shared" si="1"/>
        <v>18522.699999999997</v>
      </c>
      <c r="N165">
        <f t="shared" si="1"/>
        <v>11640.699999999997</v>
      </c>
      <c r="O165">
        <f t="shared" si="1"/>
        <v>16540.8</v>
      </c>
    </row>
    <row r="166" spans="2:15" x14ac:dyDescent="0.2">
      <c r="B166" t="s">
        <v>2269</v>
      </c>
      <c r="C166" t="s">
        <v>31</v>
      </c>
      <c r="D166">
        <f t="shared" ref="D166:O166" si="2">D104+D135</f>
        <v>-9889.7999999999993</v>
      </c>
      <c r="E166">
        <f t="shared" si="2"/>
        <v>-5176.5</v>
      </c>
      <c r="F166">
        <f t="shared" si="2"/>
        <v>-3683.6</v>
      </c>
      <c r="G166">
        <f t="shared" si="2"/>
        <v>-3141.8999999999996</v>
      </c>
      <c r="H166">
        <f t="shared" si="2"/>
        <v>-4689</v>
      </c>
      <c r="I166">
        <f t="shared" si="2"/>
        <v>-3556.7</v>
      </c>
      <c r="J166">
        <f t="shared" si="2"/>
        <v>-4074.7</v>
      </c>
      <c r="K166">
        <f t="shared" si="2"/>
        <v>-3469.1000000000004</v>
      </c>
      <c r="L166">
        <f t="shared" si="2"/>
        <v>-2136.9</v>
      </c>
      <c r="M166">
        <f t="shared" si="2"/>
        <v>-2433.3000000000002</v>
      </c>
      <c r="N166">
        <f t="shared" si="2"/>
        <v>-3587.6</v>
      </c>
      <c r="O166">
        <f t="shared" si="2"/>
        <v>-3458.6</v>
      </c>
    </row>
    <row r="167" spans="2:15" x14ac:dyDescent="0.2">
      <c r="B167" t="s">
        <v>2269</v>
      </c>
      <c r="C167" t="s">
        <v>45</v>
      </c>
      <c r="D167">
        <f t="shared" ref="D167:O167" si="3">D105+D136</f>
        <v>-6126.2</v>
      </c>
      <c r="E167">
        <f t="shared" si="3"/>
        <v>-4715.8</v>
      </c>
      <c r="F167">
        <f t="shared" si="3"/>
        <v>-5406.1</v>
      </c>
      <c r="G167">
        <f t="shared" si="3"/>
        <v>-4927.8</v>
      </c>
      <c r="H167">
        <f t="shared" si="3"/>
        <v>-4324.3</v>
      </c>
      <c r="I167">
        <f t="shared" si="3"/>
        <v>-3233.6000000000004</v>
      </c>
      <c r="J167">
        <f t="shared" si="3"/>
        <v>-3641.5</v>
      </c>
      <c r="K167">
        <f t="shared" si="3"/>
        <v>-3377.6000000000004</v>
      </c>
      <c r="L167">
        <f t="shared" si="3"/>
        <v>-4396.5</v>
      </c>
      <c r="M167">
        <f t="shared" si="3"/>
        <v>-5244.7</v>
      </c>
      <c r="N167">
        <f t="shared" si="3"/>
        <v>-4914.7</v>
      </c>
      <c r="O167">
        <f t="shared" si="3"/>
        <v>-5101.6000000000004</v>
      </c>
    </row>
    <row r="168" spans="2:15" x14ac:dyDescent="0.2">
      <c r="B168" t="s">
        <v>2269</v>
      </c>
      <c r="C168" t="s">
        <v>59</v>
      </c>
      <c r="D168">
        <f t="shared" ref="D168:O168" si="4">D106+D137</f>
        <v>3237.2</v>
      </c>
      <c r="E168">
        <f t="shared" si="4"/>
        <v>5669.2</v>
      </c>
      <c r="F168">
        <f t="shared" si="4"/>
        <v>4774.5</v>
      </c>
      <c r="G168">
        <f t="shared" si="4"/>
        <v>7768.7999999999993</v>
      </c>
      <c r="H168">
        <f t="shared" si="4"/>
        <v>12164.499999999998</v>
      </c>
      <c r="I168">
        <f t="shared" si="4"/>
        <v>13564.1</v>
      </c>
      <c r="J168">
        <f t="shared" si="4"/>
        <v>15596.2</v>
      </c>
      <c r="K168">
        <f t="shared" si="4"/>
        <v>14882.8</v>
      </c>
      <c r="L168">
        <f t="shared" si="4"/>
        <v>17710.900000000001</v>
      </c>
      <c r="M168">
        <f t="shared" si="4"/>
        <v>16731.2</v>
      </c>
      <c r="N168">
        <f t="shared" si="4"/>
        <v>14802.7</v>
      </c>
      <c r="O168">
        <f t="shared" si="4"/>
        <v>18065.8</v>
      </c>
    </row>
    <row r="169" spans="2:15" x14ac:dyDescent="0.2">
      <c r="B169" t="s">
        <v>2269</v>
      </c>
      <c r="C169" t="s">
        <v>73</v>
      </c>
      <c r="D169">
        <f t="shared" ref="D169:O169" si="5">D107+D138</f>
        <v>177525.5</v>
      </c>
      <c r="E169">
        <f t="shared" si="5"/>
        <v>138868.29999999999</v>
      </c>
      <c r="F169">
        <f t="shared" si="5"/>
        <v>153963.9</v>
      </c>
      <c r="G169">
        <f t="shared" si="5"/>
        <v>157410.6</v>
      </c>
      <c r="H169">
        <f t="shared" si="5"/>
        <v>191672.4</v>
      </c>
      <c r="I169">
        <f t="shared" si="5"/>
        <v>198655.30000000002</v>
      </c>
      <c r="J169">
        <f t="shared" si="5"/>
        <v>216459.59999999998</v>
      </c>
      <c r="K169">
        <f t="shared" si="5"/>
        <v>248195.80000000002</v>
      </c>
      <c r="L169">
        <f t="shared" si="5"/>
        <v>251727.8</v>
      </c>
      <c r="M169">
        <f t="shared" si="5"/>
        <v>252294</v>
      </c>
      <c r="N169">
        <f t="shared" si="5"/>
        <v>233301.09999999998</v>
      </c>
      <c r="O169">
        <f t="shared" si="5"/>
        <v>227604.5</v>
      </c>
    </row>
    <row r="170" spans="2:15" x14ac:dyDescent="0.2">
      <c r="B170" t="s">
        <v>2269</v>
      </c>
      <c r="C170" t="s">
        <v>87</v>
      </c>
      <c r="D170">
        <f t="shared" ref="D170:O170" si="6">D108+D139</f>
        <v>5140.2999999999993</v>
      </c>
      <c r="E170">
        <f t="shared" si="6"/>
        <v>7779.6</v>
      </c>
      <c r="F170">
        <f t="shared" si="6"/>
        <v>10098.900000000001</v>
      </c>
      <c r="G170">
        <f t="shared" si="6"/>
        <v>11638.5</v>
      </c>
      <c r="H170">
        <f t="shared" si="6"/>
        <v>11882.7</v>
      </c>
      <c r="I170">
        <f t="shared" si="6"/>
        <v>10240.6</v>
      </c>
      <c r="J170">
        <f t="shared" si="6"/>
        <v>8941.1</v>
      </c>
      <c r="K170">
        <f t="shared" si="6"/>
        <v>8887.0999999999985</v>
      </c>
      <c r="L170">
        <f t="shared" si="6"/>
        <v>8844.6</v>
      </c>
      <c r="M170">
        <f t="shared" si="6"/>
        <v>8510.7000000000007</v>
      </c>
      <c r="N170">
        <f t="shared" si="6"/>
        <v>6111.9</v>
      </c>
      <c r="O170">
        <f t="shared" si="6"/>
        <v>11584.599999999999</v>
      </c>
    </row>
    <row r="171" spans="2:15" x14ac:dyDescent="0.2">
      <c r="B171" t="s">
        <v>2269</v>
      </c>
      <c r="C171" t="s">
        <v>101</v>
      </c>
      <c r="D171">
        <f t="shared" ref="D171:O171" si="7">D109+D140</f>
        <v>-2426.3000000000002</v>
      </c>
      <c r="E171">
        <f t="shared" si="7"/>
        <v>-783</v>
      </c>
      <c r="F171">
        <f t="shared" si="7"/>
        <v>-525.30000000000007</v>
      </c>
      <c r="G171">
        <f t="shared" si="7"/>
        <v>-539.20000000000005</v>
      </c>
      <c r="H171">
        <f t="shared" si="7"/>
        <v>-1555.8000000000002</v>
      </c>
      <c r="I171">
        <f t="shared" si="7"/>
        <v>-1614.5</v>
      </c>
      <c r="J171">
        <f t="shared" si="7"/>
        <v>-1693.3</v>
      </c>
      <c r="K171">
        <f t="shared" si="7"/>
        <v>-1521.3999999999999</v>
      </c>
      <c r="L171">
        <f t="shared" si="7"/>
        <v>-1617.9</v>
      </c>
      <c r="M171">
        <f t="shared" si="7"/>
        <v>-1893.1</v>
      </c>
      <c r="N171">
        <f t="shared" si="7"/>
        <v>-1796.2</v>
      </c>
      <c r="O171">
        <f t="shared" si="7"/>
        <v>-1710.6000000000001</v>
      </c>
    </row>
    <row r="172" spans="2:15" x14ac:dyDescent="0.2">
      <c r="B172" t="s">
        <v>2269</v>
      </c>
      <c r="C172" t="s">
        <v>115</v>
      </c>
      <c r="D172">
        <f t="shared" ref="D172:O172" si="8">D110+D141</f>
        <v>-44301.7</v>
      </c>
      <c r="E172">
        <f t="shared" si="8"/>
        <v>-35123</v>
      </c>
      <c r="F172">
        <f t="shared" si="8"/>
        <v>-28487.200000000001</v>
      </c>
      <c r="G172">
        <f t="shared" si="8"/>
        <v>-23645.599999999999</v>
      </c>
      <c r="H172">
        <f t="shared" si="8"/>
        <v>-20488.3</v>
      </c>
      <c r="I172">
        <f t="shared" si="8"/>
        <v>-18600</v>
      </c>
      <c r="J172">
        <f t="shared" si="8"/>
        <v>-19609.699999999997</v>
      </c>
      <c r="K172">
        <f t="shared" si="8"/>
        <v>-16457.599999999999</v>
      </c>
      <c r="L172">
        <f t="shared" si="8"/>
        <v>-16871.3</v>
      </c>
      <c r="M172">
        <f t="shared" si="8"/>
        <v>-18493</v>
      </c>
      <c r="N172">
        <f t="shared" si="8"/>
        <v>-20609.599999999999</v>
      </c>
      <c r="O172">
        <f t="shared" si="8"/>
        <v>-21813.200000000001</v>
      </c>
    </row>
    <row r="173" spans="2:15" x14ac:dyDescent="0.2">
      <c r="B173" t="s">
        <v>2269</v>
      </c>
      <c r="C173" t="s">
        <v>129</v>
      </c>
      <c r="D173">
        <f t="shared" ref="D173:O173" si="9">D111+D142</f>
        <v>-94717.1</v>
      </c>
      <c r="E173">
        <f t="shared" si="9"/>
        <v>-47232.1</v>
      </c>
      <c r="F173">
        <f t="shared" si="9"/>
        <v>-54762</v>
      </c>
      <c r="G173">
        <f t="shared" si="9"/>
        <v>-50327</v>
      </c>
      <c r="H173">
        <f t="shared" si="9"/>
        <v>-32758.799999999999</v>
      </c>
      <c r="I173">
        <f t="shared" si="9"/>
        <v>-17140.7</v>
      </c>
      <c r="J173">
        <f t="shared" si="9"/>
        <v>-25885.4</v>
      </c>
      <c r="K173">
        <f t="shared" si="9"/>
        <v>-26622.699999999997</v>
      </c>
      <c r="L173">
        <f t="shared" si="9"/>
        <v>-19015.5</v>
      </c>
      <c r="M173">
        <f t="shared" si="9"/>
        <v>-28556.600000000002</v>
      </c>
      <c r="N173">
        <f t="shared" si="9"/>
        <v>-37177.1</v>
      </c>
      <c r="O173">
        <f t="shared" si="9"/>
        <v>-34221.300000000003</v>
      </c>
    </row>
    <row r="174" spans="2:15" x14ac:dyDescent="0.2">
      <c r="B174" t="s">
        <v>2269</v>
      </c>
      <c r="C174" t="s">
        <v>156</v>
      </c>
      <c r="D174">
        <f t="shared" ref="D174:O174" si="10">D112+D143</f>
        <v>3177.7999999999997</v>
      </c>
      <c r="E174">
        <f t="shared" si="10"/>
        <v>1408.8000000000002</v>
      </c>
      <c r="F174">
        <f t="shared" si="10"/>
        <v>539.20000000000073</v>
      </c>
      <c r="G174">
        <f t="shared" si="10"/>
        <v>-3679.5</v>
      </c>
      <c r="H174">
        <f t="shared" si="10"/>
        <v>-2639.2</v>
      </c>
      <c r="I174">
        <f t="shared" si="10"/>
        <v>-2359.0999999999995</v>
      </c>
      <c r="J174">
        <f t="shared" si="10"/>
        <v>-1796.0999999999995</v>
      </c>
      <c r="K174">
        <f t="shared" si="10"/>
        <v>-536.30000000000018</v>
      </c>
      <c r="L174">
        <f t="shared" si="10"/>
        <v>-2674.1999999999989</v>
      </c>
      <c r="M174">
        <f t="shared" si="10"/>
        <v>-2221.1000000000004</v>
      </c>
      <c r="N174">
        <f t="shared" si="10"/>
        <v>-2341.2000000000007</v>
      </c>
      <c r="O174">
        <f t="shared" si="10"/>
        <v>-171.59999999999945</v>
      </c>
    </row>
    <row r="175" spans="2:15" x14ac:dyDescent="0.2">
      <c r="B175" t="s">
        <v>2269</v>
      </c>
      <c r="C175" t="s">
        <v>170</v>
      </c>
      <c r="D175">
        <f t="shared" ref="D175:O175" si="11">D113+D144</f>
        <v>-68367.399999999994</v>
      </c>
      <c r="E175">
        <f t="shared" si="11"/>
        <v>-56062.400000000001</v>
      </c>
      <c r="F175">
        <f t="shared" si="11"/>
        <v>-65854.100000000006</v>
      </c>
      <c r="G175">
        <f t="shared" si="11"/>
        <v>-88761.299999999988</v>
      </c>
      <c r="H175">
        <f t="shared" si="11"/>
        <v>-82274.899999999994</v>
      </c>
      <c r="I175">
        <f t="shared" si="11"/>
        <v>-76738.3</v>
      </c>
      <c r="J175">
        <f t="shared" si="11"/>
        <v>-71445.200000000012</v>
      </c>
      <c r="K175">
        <f t="shared" si="11"/>
        <v>-58098.400000000001</v>
      </c>
      <c r="L175">
        <f t="shared" si="11"/>
        <v>-60023.900000000009</v>
      </c>
      <c r="M175">
        <f t="shared" si="11"/>
        <v>-74325.5</v>
      </c>
      <c r="N175">
        <f t="shared" si="11"/>
        <v>-75755.700000000012</v>
      </c>
      <c r="O175">
        <f t="shared" si="11"/>
        <v>-72697.600000000006</v>
      </c>
    </row>
    <row r="176" spans="2:15" x14ac:dyDescent="0.2">
      <c r="B176" t="s">
        <v>2269</v>
      </c>
      <c r="C176" t="s">
        <v>184</v>
      </c>
      <c r="D176">
        <f t="shared" ref="D176:O176" si="12">D114+D145</f>
        <v>-11232</v>
      </c>
      <c r="E176">
        <f t="shared" si="12"/>
        <v>-7702.3</v>
      </c>
      <c r="F176">
        <f t="shared" si="12"/>
        <v>-6231.8</v>
      </c>
      <c r="G176">
        <f t="shared" si="12"/>
        <v>-6699</v>
      </c>
      <c r="H176">
        <f t="shared" si="12"/>
        <v>-6585.7999999999993</v>
      </c>
      <c r="I176">
        <f t="shared" si="12"/>
        <v>-7049.9000000000005</v>
      </c>
      <c r="J176">
        <f t="shared" si="12"/>
        <v>-6723.2</v>
      </c>
      <c r="K176">
        <f t="shared" si="12"/>
        <v>-6900.2</v>
      </c>
      <c r="L176">
        <f t="shared" si="12"/>
        <v>-7301.7</v>
      </c>
      <c r="M176">
        <f t="shared" si="12"/>
        <v>-7774.8</v>
      </c>
      <c r="N176">
        <f t="shared" si="12"/>
        <v>-9136.1999999999989</v>
      </c>
      <c r="O176">
        <f t="shared" si="12"/>
        <v>-9503.2000000000007</v>
      </c>
    </row>
    <row r="177" spans="2:15" x14ac:dyDescent="0.2">
      <c r="B177" t="s">
        <v>2269</v>
      </c>
      <c r="C177" t="s">
        <v>198</v>
      </c>
      <c r="D177">
        <f t="shared" ref="D177:O177" si="13">D115+D146</f>
        <v>-296.5</v>
      </c>
      <c r="E177">
        <f t="shared" si="13"/>
        <v>3762.1999999999989</v>
      </c>
      <c r="F177">
        <f t="shared" si="13"/>
        <v>5510.1</v>
      </c>
      <c r="G177">
        <f t="shared" si="13"/>
        <v>7091.9000000000005</v>
      </c>
      <c r="H177">
        <f t="shared" si="13"/>
        <v>6533.2999999999993</v>
      </c>
      <c r="I177">
        <f t="shared" si="13"/>
        <v>5565.7</v>
      </c>
      <c r="J177">
        <f t="shared" si="13"/>
        <v>4287.8</v>
      </c>
      <c r="K177">
        <f t="shared" si="13"/>
        <v>5898.7999999999993</v>
      </c>
      <c r="L177">
        <f t="shared" si="13"/>
        <v>7244.2</v>
      </c>
      <c r="M177">
        <f t="shared" si="13"/>
        <v>5595</v>
      </c>
      <c r="N177">
        <f t="shared" si="13"/>
        <v>3312.2000000000007</v>
      </c>
      <c r="O177">
        <f t="shared" si="13"/>
        <v>3384.2000000000007</v>
      </c>
    </row>
    <row r="178" spans="2:15" x14ac:dyDescent="0.2">
      <c r="B178" t="s">
        <v>2269</v>
      </c>
      <c r="C178" t="s">
        <v>212</v>
      </c>
      <c r="D178">
        <f t="shared" ref="D178:O178" si="14">D116+D147</f>
        <v>28389</v>
      </c>
      <c r="E178">
        <f t="shared" si="14"/>
        <v>38158.899999999994</v>
      </c>
      <c r="F178">
        <f t="shared" si="14"/>
        <v>40953</v>
      </c>
      <c r="G178">
        <f t="shared" si="14"/>
        <v>39094.100000000006</v>
      </c>
      <c r="H178">
        <f t="shared" si="14"/>
        <v>37617</v>
      </c>
      <c r="I178">
        <f t="shared" si="14"/>
        <v>32640.100000000002</v>
      </c>
      <c r="J178">
        <f t="shared" si="14"/>
        <v>29385.200000000001</v>
      </c>
      <c r="K178">
        <f t="shared" si="14"/>
        <v>41808.300000000003</v>
      </c>
      <c r="L178">
        <f t="shared" si="14"/>
        <v>44851.3</v>
      </c>
      <c r="M178">
        <f t="shared" si="14"/>
        <v>39165.800000000003</v>
      </c>
      <c r="N178">
        <f t="shared" si="14"/>
        <v>48227.3</v>
      </c>
      <c r="O178">
        <f t="shared" si="14"/>
        <v>62621.5</v>
      </c>
    </row>
    <row r="179" spans="2:15" x14ac:dyDescent="0.2">
      <c r="B179" t="s">
        <v>2269</v>
      </c>
      <c r="C179" t="s">
        <v>226</v>
      </c>
      <c r="D179">
        <f t="shared" ref="D179:O179" si="15">D117+D148</f>
        <v>-13034.6</v>
      </c>
      <c r="E179">
        <f t="shared" si="15"/>
        <v>-5875.5</v>
      </c>
      <c r="F179">
        <f t="shared" si="15"/>
        <v>-29982.5</v>
      </c>
      <c r="G179">
        <f t="shared" si="15"/>
        <v>-25523.800000000003</v>
      </c>
      <c r="H179">
        <f t="shared" si="15"/>
        <v>9889.6</v>
      </c>
      <c r="I179">
        <f t="shared" si="15"/>
        <v>29230.3</v>
      </c>
      <c r="J179">
        <f t="shared" si="15"/>
        <v>41931.5</v>
      </c>
      <c r="K179">
        <f t="shared" si="15"/>
        <v>41806.9</v>
      </c>
      <c r="L179">
        <f t="shared" si="15"/>
        <v>49643.1</v>
      </c>
      <c r="M179">
        <f t="shared" si="15"/>
        <v>47641.799999999996</v>
      </c>
      <c r="N179">
        <f t="shared" si="15"/>
        <v>39279.699999999997</v>
      </c>
      <c r="O179">
        <f t="shared" si="15"/>
        <v>52934</v>
      </c>
    </row>
    <row r="180" spans="2:15" x14ac:dyDescent="0.2">
      <c r="B180" t="s">
        <v>2269</v>
      </c>
      <c r="C180" t="s">
        <v>240</v>
      </c>
      <c r="D180">
        <f t="shared" ref="D180:O180" si="16">D118+D149</f>
        <v>-5067</v>
      </c>
      <c r="E180">
        <f t="shared" si="16"/>
        <v>-1326.2</v>
      </c>
      <c r="F180">
        <f t="shared" si="16"/>
        <v>-2002.3999999999999</v>
      </c>
      <c r="G180">
        <f t="shared" si="16"/>
        <v>-2674.7999999999997</v>
      </c>
      <c r="H180">
        <f t="shared" si="16"/>
        <v>-1831.6</v>
      </c>
      <c r="I180">
        <f t="shared" si="16"/>
        <v>-1663.0000000000002</v>
      </c>
      <c r="J180">
        <f t="shared" si="16"/>
        <v>-1528.1000000000004</v>
      </c>
      <c r="K180">
        <f t="shared" si="16"/>
        <v>-2495.6</v>
      </c>
      <c r="L180">
        <f t="shared" si="16"/>
        <v>-2130.3000000000002</v>
      </c>
      <c r="M180">
        <f t="shared" si="16"/>
        <v>-2105.7000000000003</v>
      </c>
      <c r="N180">
        <f t="shared" si="16"/>
        <v>-2671.6000000000004</v>
      </c>
      <c r="O180">
        <f t="shared" si="16"/>
        <v>-2218.1999999999998</v>
      </c>
    </row>
    <row r="181" spans="2:15" x14ac:dyDescent="0.2">
      <c r="B181" t="s">
        <v>2269</v>
      </c>
      <c r="C181" t="s">
        <v>254</v>
      </c>
      <c r="D181">
        <f t="shared" ref="D181:O181" si="17">D119+D150</f>
        <v>-4394</v>
      </c>
      <c r="E181">
        <f t="shared" si="17"/>
        <v>-2861.6</v>
      </c>
      <c r="F181">
        <f t="shared" si="17"/>
        <v>-4533</v>
      </c>
      <c r="G181">
        <f t="shared" si="17"/>
        <v>-5742.5</v>
      </c>
      <c r="H181">
        <f t="shared" si="17"/>
        <v>-6569.6</v>
      </c>
      <c r="I181">
        <f t="shared" si="17"/>
        <v>-6209.6</v>
      </c>
      <c r="J181">
        <f t="shared" si="17"/>
        <v>-5697.2</v>
      </c>
      <c r="K181">
        <f t="shared" si="17"/>
        <v>-5555.7</v>
      </c>
      <c r="L181">
        <f t="shared" si="17"/>
        <v>-5502.1</v>
      </c>
      <c r="M181">
        <f t="shared" si="17"/>
        <v>-6301.3</v>
      </c>
      <c r="N181">
        <f t="shared" si="17"/>
        <v>-6519.8</v>
      </c>
      <c r="O181">
        <f t="shared" si="17"/>
        <v>-6687.5999999999995</v>
      </c>
    </row>
    <row r="182" spans="2:15" x14ac:dyDescent="0.2">
      <c r="B182" t="s">
        <v>2269</v>
      </c>
      <c r="C182" t="s">
        <v>268</v>
      </c>
      <c r="D182">
        <f t="shared" ref="D182:O182" si="18">D120+D151</f>
        <v>-4078.3</v>
      </c>
      <c r="E182">
        <f t="shared" si="18"/>
        <v>-1512.1</v>
      </c>
      <c r="F182">
        <f t="shared" si="18"/>
        <v>-1628.2</v>
      </c>
      <c r="G182">
        <f t="shared" si="18"/>
        <v>-2269.8000000000002</v>
      </c>
      <c r="H182">
        <f t="shared" si="18"/>
        <v>-2425.1999999999998</v>
      </c>
      <c r="I182">
        <f t="shared" si="18"/>
        <v>-2558.5</v>
      </c>
      <c r="J182">
        <f t="shared" si="18"/>
        <v>-2445.2999999999997</v>
      </c>
      <c r="K182">
        <f t="shared" si="18"/>
        <v>-2195.6000000000004</v>
      </c>
      <c r="L182">
        <f t="shared" si="18"/>
        <v>-1936.1</v>
      </c>
      <c r="M182">
        <f t="shared" si="18"/>
        <v>-2568.5</v>
      </c>
      <c r="N182">
        <f t="shared" si="18"/>
        <v>-2992.9</v>
      </c>
      <c r="O182">
        <f t="shared" si="18"/>
        <v>-2947.1000000000004</v>
      </c>
    </row>
    <row r="183" spans="2:15" x14ac:dyDescent="0.2">
      <c r="B183" t="s">
        <v>2269</v>
      </c>
      <c r="C183" t="s">
        <v>282</v>
      </c>
      <c r="D183">
        <f t="shared" ref="D183:O183" si="19">D121+D152</f>
        <v>-1236.5999999999999</v>
      </c>
      <c r="E183">
        <f t="shared" si="19"/>
        <v>-1161.5999999999999</v>
      </c>
      <c r="F183">
        <f t="shared" si="19"/>
        <v>-1113.5</v>
      </c>
      <c r="G183">
        <f t="shared" si="19"/>
        <v>-1369.9</v>
      </c>
      <c r="H183">
        <f t="shared" si="19"/>
        <v>-1827.1000000000001</v>
      </c>
      <c r="I183">
        <f t="shared" si="19"/>
        <v>-1875.7</v>
      </c>
      <c r="J183">
        <f t="shared" si="19"/>
        <v>-2926.6000000000004</v>
      </c>
      <c r="K183">
        <f t="shared" si="19"/>
        <v>-3087.7000000000003</v>
      </c>
      <c r="L183">
        <f t="shared" si="19"/>
        <v>-2931.9</v>
      </c>
      <c r="M183">
        <f t="shared" si="19"/>
        <v>-2788.1000000000004</v>
      </c>
      <c r="N183">
        <f t="shared" si="19"/>
        <v>-3029.8</v>
      </c>
      <c r="O183">
        <f t="shared" si="19"/>
        <v>-3625.3</v>
      </c>
    </row>
    <row r="184" spans="2:15" x14ac:dyDescent="0.2">
      <c r="B184" t="s">
        <v>2269</v>
      </c>
      <c r="C184" t="s">
        <v>296</v>
      </c>
      <c r="D184">
        <f t="shared" ref="D184:O184" si="20">D122+D153</f>
        <v>38741.5</v>
      </c>
      <c r="E184">
        <f t="shared" si="20"/>
        <v>39244.400000000009</v>
      </c>
      <c r="F184">
        <f t="shared" si="20"/>
        <v>46339.5</v>
      </c>
      <c r="G184">
        <f t="shared" si="20"/>
        <v>52252.300000000017</v>
      </c>
      <c r="H184">
        <f t="shared" si="20"/>
        <v>53274.400000000009</v>
      </c>
      <c r="I184">
        <f t="shared" si="20"/>
        <v>61635.999999999985</v>
      </c>
      <c r="J184">
        <f t="shared" si="20"/>
        <v>62650.399999999994</v>
      </c>
      <c r="K184">
        <f t="shared" si="20"/>
        <v>52512.000000000015</v>
      </c>
      <c r="L184">
        <f t="shared" si="20"/>
        <v>63171.200000000012</v>
      </c>
      <c r="M184">
        <f t="shared" si="20"/>
        <v>68714.5</v>
      </c>
      <c r="N184">
        <f t="shared" si="20"/>
        <v>68773.899999999994</v>
      </c>
      <c r="O184">
        <f t="shared" si="20"/>
        <v>66077</v>
      </c>
    </row>
    <row r="185" spans="2:15" x14ac:dyDescent="0.2">
      <c r="B185" t="s">
        <v>2269</v>
      </c>
      <c r="C185" t="s">
        <v>310</v>
      </c>
      <c r="D185">
        <f t="shared" ref="D185:O185" si="21">D123+D154</f>
        <v>-26071.699999999997</v>
      </c>
      <c r="E185">
        <f t="shared" si="21"/>
        <v>-9289</v>
      </c>
      <c r="F185">
        <f t="shared" si="21"/>
        <v>-13823.1</v>
      </c>
      <c r="G185">
        <f t="shared" si="21"/>
        <v>-15733.2</v>
      </c>
      <c r="H185">
        <f t="shared" si="21"/>
        <v>-10651.8</v>
      </c>
      <c r="I185">
        <f t="shared" si="21"/>
        <v>-1974.9999999999991</v>
      </c>
      <c r="J185">
        <f t="shared" si="21"/>
        <v>-2651.5</v>
      </c>
      <c r="K185">
        <f t="shared" si="21"/>
        <v>2350.6000000000004</v>
      </c>
      <c r="L185">
        <f t="shared" si="21"/>
        <v>3885.8999999999996</v>
      </c>
      <c r="M185">
        <f t="shared" si="21"/>
        <v>564.90000000000146</v>
      </c>
      <c r="N185">
        <f t="shared" si="21"/>
        <v>-4583.2000000000007</v>
      </c>
      <c r="O185">
        <f t="shared" si="21"/>
        <v>1823.5</v>
      </c>
    </row>
    <row r="186" spans="2:15" x14ac:dyDescent="0.2">
      <c r="B186" t="s">
        <v>2269</v>
      </c>
      <c r="C186" t="s">
        <v>324</v>
      </c>
      <c r="D186">
        <f t="shared" ref="D186:O186" si="22">D124+D155</f>
        <v>-25346.600000000002</v>
      </c>
      <c r="E186">
        <f t="shared" si="22"/>
        <v>-19681.8</v>
      </c>
      <c r="F186">
        <f t="shared" si="22"/>
        <v>-21379.5</v>
      </c>
      <c r="G186">
        <f t="shared" si="22"/>
        <v>-16723.400000000001</v>
      </c>
      <c r="H186">
        <f t="shared" si="22"/>
        <v>-11161.1</v>
      </c>
      <c r="I186">
        <f t="shared" si="22"/>
        <v>-9710</v>
      </c>
      <c r="J186">
        <f t="shared" si="22"/>
        <v>-10978.4</v>
      </c>
      <c r="K186">
        <f t="shared" si="22"/>
        <v>-10710.8</v>
      </c>
      <c r="L186">
        <f t="shared" si="22"/>
        <v>-11385.1</v>
      </c>
      <c r="M186">
        <f t="shared" si="22"/>
        <v>-14670.6</v>
      </c>
      <c r="N186">
        <f t="shared" si="22"/>
        <v>-17589.3</v>
      </c>
      <c r="O186">
        <f t="shared" si="22"/>
        <v>-20391.400000000001</v>
      </c>
    </row>
    <row r="187" spans="2:15" x14ac:dyDescent="0.2">
      <c r="B187" t="s">
        <v>2269</v>
      </c>
      <c r="C187" t="s">
        <v>338</v>
      </c>
      <c r="D187">
        <f t="shared" ref="D187:O187" si="23">D125+D156</f>
        <v>-23469.1</v>
      </c>
      <c r="E187">
        <f t="shared" si="23"/>
        <v>-9863.1</v>
      </c>
      <c r="F187">
        <f t="shared" si="23"/>
        <v>-9451.2999999999993</v>
      </c>
      <c r="G187">
        <f t="shared" si="23"/>
        <v>-9658.8000000000011</v>
      </c>
      <c r="H187">
        <f t="shared" si="23"/>
        <v>-9624.6999999999989</v>
      </c>
      <c r="I187">
        <f t="shared" si="23"/>
        <v>-5757.4000000000005</v>
      </c>
      <c r="J187">
        <f t="shared" si="23"/>
        <v>-6055</v>
      </c>
      <c r="K187">
        <f t="shared" si="23"/>
        <v>-8359</v>
      </c>
      <c r="L187">
        <f t="shared" si="23"/>
        <v>-9970.7999999999993</v>
      </c>
      <c r="M187">
        <f t="shared" si="23"/>
        <v>-12952</v>
      </c>
      <c r="N187">
        <f t="shared" si="23"/>
        <v>-15404.300000000001</v>
      </c>
      <c r="O187">
        <f t="shared" si="23"/>
        <v>-17573.8</v>
      </c>
    </row>
    <row r="188" spans="2:15" x14ac:dyDescent="0.2">
      <c r="B188" t="s">
        <v>2269</v>
      </c>
      <c r="C188" t="s">
        <v>352</v>
      </c>
      <c r="D188">
        <f t="shared" ref="D188:O188" si="24">D126+D157</f>
        <v>10079.299999999999</v>
      </c>
      <c r="E188">
        <f t="shared" si="24"/>
        <v>7818.1</v>
      </c>
      <c r="F188">
        <f t="shared" si="24"/>
        <v>7244.3</v>
      </c>
      <c r="G188">
        <f t="shared" si="24"/>
        <v>7138.8000000000011</v>
      </c>
      <c r="H188">
        <f t="shared" si="24"/>
        <v>6156</v>
      </c>
      <c r="I188">
        <f t="shared" si="24"/>
        <v>5226.0999999999985</v>
      </c>
      <c r="J188">
        <f t="shared" si="24"/>
        <v>1788.0999999999985</v>
      </c>
      <c r="K188">
        <f t="shared" si="24"/>
        <v>1451.1000000000004</v>
      </c>
      <c r="L188">
        <f t="shared" si="24"/>
        <v>-1561.3999999999996</v>
      </c>
      <c r="M188">
        <f t="shared" si="24"/>
        <v>-1118.7999999999993</v>
      </c>
      <c r="N188">
        <f t="shared" si="24"/>
        <v>-3937.1999999999989</v>
      </c>
      <c r="O188">
        <f t="shared" si="24"/>
        <v>1599.4000000000015</v>
      </c>
    </row>
    <row r="189" spans="2:15" x14ac:dyDescent="0.2">
      <c r="B189" t="s">
        <v>2269</v>
      </c>
      <c r="C189" t="s">
        <v>366</v>
      </c>
      <c r="D189">
        <f t="shared" ref="D189:O189" si="25">D127+D158</f>
        <v>-1976</v>
      </c>
      <c r="E189">
        <f t="shared" si="25"/>
        <v>-357.4</v>
      </c>
      <c r="F189">
        <f t="shared" si="25"/>
        <v>-692.7</v>
      </c>
      <c r="G189">
        <f t="shared" si="25"/>
        <v>-610.39999999999986</v>
      </c>
      <c r="H189">
        <f t="shared" si="25"/>
        <v>99.600000000000023</v>
      </c>
      <c r="I189">
        <f t="shared" si="25"/>
        <v>486.20000000000005</v>
      </c>
      <c r="J189">
        <f t="shared" si="25"/>
        <v>1523.9</v>
      </c>
      <c r="K189">
        <f t="shared" si="25"/>
        <v>1905.3000000000002</v>
      </c>
      <c r="L189">
        <f t="shared" si="25"/>
        <v>2144.8999999999996</v>
      </c>
      <c r="M189">
        <f t="shared" si="25"/>
        <v>2090</v>
      </c>
      <c r="N189">
        <f t="shared" si="25"/>
        <v>1619.8000000000002</v>
      </c>
      <c r="O189">
        <f t="shared" si="25"/>
        <v>800</v>
      </c>
    </row>
    <row r="190" spans="2:15" x14ac:dyDescent="0.2">
      <c r="B190" t="s">
        <v>2269</v>
      </c>
      <c r="C190" t="s">
        <v>380</v>
      </c>
      <c r="D190">
        <f t="shared" ref="D190:O190" si="26">D128+D159</f>
        <v>-1883</v>
      </c>
      <c r="E190">
        <f t="shared" si="26"/>
        <v>309.79999999999927</v>
      </c>
      <c r="F190">
        <f t="shared" si="26"/>
        <v>-511.39999999999964</v>
      </c>
      <c r="G190">
        <f t="shared" si="26"/>
        <v>-304.39999999999964</v>
      </c>
      <c r="H190">
        <f t="shared" si="26"/>
        <v>2540.2999999999993</v>
      </c>
      <c r="I190">
        <f t="shared" si="26"/>
        <v>2867.7</v>
      </c>
      <c r="J190">
        <f t="shared" si="26"/>
        <v>3508.3999999999996</v>
      </c>
      <c r="K190">
        <f t="shared" si="26"/>
        <v>2068.9000000000005</v>
      </c>
      <c r="L190">
        <f t="shared" si="26"/>
        <v>2132.0000000000005</v>
      </c>
      <c r="M190">
        <f t="shared" si="26"/>
        <v>1598.1999999999998</v>
      </c>
      <c r="N190">
        <f t="shared" si="26"/>
        <v>409.5</v>
      </c>
      <c r="O190">
        <f t="shared" si="26"/>
        <v>-424.80000000000018</v>
      </c>
    </row>
    <row r="191" spans="2:15" x14ac:dyDescent="0.2">
      <c r="B191" t="s">
        <v>2269</v>
      </c>
      <c r="C191" t="s">
        <v>394</v>
      </c>
      <c r="D191">
        <f t="shared" ref="D191:O191" si="27">D129+D160</f>
        <v>-126200.1</v>
      </c>
      <c r="E191">
        <f t="shared" si="27"/>
        <v>-117877.1</v>
      </c>
      <c r="F191">
        <f t="shared" si="27"/>
        <v>-131525.9</v>
      </c>
      <c r="G191">
        <f t="shared" si="27"/>
        <v>-124326.90000000001</v>
      </c>
      <c r="H191">
        <f t="shared" si="27"/>
        <v>-173553.7</v>
      </c>
      <c r="I191">
        <f t="shared" si="27"/>
        <v>-90262.099999999991</v>
      </c>
      <c r="J191">
        <f t="shared" si="27"/>
        <v>-139373.6</v>
      </c>
      <c r="K191">
        <f t="shared" si="27"/>
        <v>-150029.29999999999</v>
      </c>
      <c r="L191">
        <f t="shared" si="27"/>
        <v>-205185.2</v>
      </c>
      <c r="M191">
        <f t="shared" si="27"/>
        <v>-178865.09999999998</v>
      </c>
      <c r="N191">
        <f t="shared" si="27"/>
        <v>-158491.29999999999</v>
      </c>
      <c r="O191">
        <f t="shared" si="27"/>
        <v>-197053.09999999998</v>
      </c>
    </row>
    <row r="193" spans="3:15" x14ac:dyDescent="0.2">
      <c r="C193" t="s">
        <v>2271</v>
      </c>
      <c r="D193">
        <f>SUM(D164:D191)</f>
        <v>-202104.2</v>
      </c>
      <c r="E193">
        <f t="shared" ref="E193:O193" si="28">SUM(E164:E191)</f>
        <v>-76317.900000000009</v>
      </c>
      <c r="F193">
        <f t="shared" si="28"/>
        <v>-104577.3</v>
      </c>
      <c r="G193">
        <f t="shared" si="28"/>
        <v>-108043.6</v>
      </c>
      <c r="H193">
        <f t="shared" si="28"/>
        <v>-45093.899999999965</v>
      </c>
      <c r="I193">
        <f t="shared" si="28"/>
        <v>116555.60000000002</v>
      </c>
      <c r="J193">
        <f t="shared" si="28"/>
        <v>90579.699999999983</v>
      </c>
      <c r="K193">
        <f t="shared" si="28"/>
        <v>138610.19999999995</v>
      </c>
      <c r="L193">
        <f t="shared" si="28"/>
        <v>108539</v>
      </c>
      <c r="M193">
        <f t="shared" si="28"/>
        <v>92296.70000000007</v>
      </c>
      <c r="N193">
        <f t="shared" si="28"/>
        <v>49362.299999999959</v>
      </c>
      <c r="O193">
        <f t="shared" si="28"/>
        <v>58146.899999999994</v>
      </c>
    </row>
  </sheetData>
  <autoFilter ref="R1:AF87" xr:uid="{3FC8226C-3BB2-4147-B04D-1DCB7D41BD66}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FE0F9-7F3D-0B4A-BB58-95F0D439BBEC}">
  <dimension ref="A1:O907"/>
  <sheetViews>
    <sheetView workbookViewId="0">
      <selection activeCell="H719" sqref="H719:H729"/>
    </sheetView>
  </sheetViews>
  <sheetFormatPr baseColWidth="10" defaultRowHeight="16" x14ac:dyDescent="0.2"/>
  <cols>
    <col min="1" max="1" width="4.1640625" bestFit="1" customWidth="1"/>
    <col min="2" max="2" width="46.1640625" bestFit="1" customWidth="1"/>
    <col min="3" max="3" width="21.1640625" bestFit="1" customWidth="1"/>
    <col min="4" max="4" width="24" bestFit="1" customWidth="1"/>
    <col min="5" max="5" width="5.1640625" bestFit="1" customWidth="1"/>
    <col min="6" max="6" width="11.6640625" bestFit="1" customWidth="1"/>
    <col min="7" max="7" width="5.1640625" bestFit="1" customWidth="1"/>
    <col min="8" max="8" width="8.33203125" bestFit="1" customWidth="1"/>
    <col min="11" max="11" width="14.33203125" customWidth="1"/>
    <col min="12" max="12" width="12.1640625" bestFit="1" customWidth="1"/>
    <col min="13" max="13" width="21.1640625" bestFit="1" customWidth="1"/>
    <col min="14" max="14" width="12.5" bestFit="1" customWidth="1"/>
    <col min="15" max="15" width="8.83203125" bestFit="1" customWidth="1"/>
  </cols>
  <sheetData>
    <row r="1" spans="1:15" x14ac:dyDescent="0.2">
      <c r="B1" t="s">
        <v>2272</v>
      </c>
      <c r="C1" t="s">
        <v>2273</v>
      </c>
      <c r="D1" t="s">
        <v>2274</v>
      </c>
      <c r="E1" t="s">
        <v>2275</v>
      </c>
      <c r="F1" t="s">
        <v>2276</v>
      </c>
      <c r="G1" t="s">
        <v>2277</v>
      </c>
      <c r="H1" t="s">
        <v>2278</v>
      </c>
      <c r="K1" t="s">
        <v>2314</v>
      </c>
      <c r="L1" t="s">
        <v>2280</v>
      </c>
      <c r="M1" t="s">
        <v>2284</v>
      </c>
      <c r="N1" t="s">
        <v>2285</v>
      </c>
      <c r="O1" t="s">
        <v>2286</v>
      </c>
    </row>
    <row r="2" spans="1:15" x14ac:dyDescent="0.2">
      <c r="A2">
        <v>0</v>
      </c>
      <c r="B2" t="s">
        <v>2279</v>
      </c>
      <c r="C2" t="s">
        <v>2280</v>
      </c>
      <c r="D2" t="s">
        <v>2281</v>
      </c>
      <c r="E2">
        <v>2008</v>
      </c>
      <c r="F2" t="s">
        <v>2282</v>
      </c>
      <c r="G2" t="s">
        <v>2283</v>
      </c>
      <c r="H2">
        <v>732.4</v>
      </c>
      <c r="K2">
        <v>2008</v>
      </c>
      <c r="L2">
        <f>AVERAGEIFS($H$2:$H$902,$E$2:$E$902,"=2008",$C$2:$C$902,"=Apples")</f>
        <v>753.66296296296287</v>
      </c>
      <c r="M2">
        <f>AVERAGEIFS($H$2:$H$902,$E$2:$E$902,"=2008",$C$2:$C$902,"=Cucumbers and gherkins")</f>
        <v>933.0958333333333</v>
      </c>
      <c r="N2">
        <f>AVERAGEIFS($H$2:$H$902,$E$2:$E$902,"=2008",$C$2:$C$902,"=Meat, chicken")</f>
        <v>2356.6629629629629</v>
      </c>
      <c r="O2">
        <f>AVERAGEIFS($H$2:$H$902,$E$2:$E$902,"=2008",$C$2:$C$902,"=Soybeans")</f>
        <v>469.43749999999994</v>
      </c>
    </row>
    <row r="3" spans="1:15" x14ac:dyDescent="0.2">
      <c r="A3">
        <v>1</v>
      </c>
      <c r="B3" t="s">
        <v>2279</v>
      </c>
      <c r="C3" t="s">
        <v>2280</v>
      </c>
      <c r="D3" t="s">
        <v>2281</v>
      </c>
      <c r="E3">
        <v>2009</v>
      </c>
      <c r="F3" t="s">
        <v>2282</v>
      </c>
      <c r="G3" t="s">
        <v>2283</v>
      </c>
      <c r="H3">
        <v>500.1</v>
      </c>
      <c r="K3">
        <v>2009</v>
      </c>
      <c r="L3">
        <f>AVERAGEIFS($H$2:$H$902,$E$2:$E$902,"=2009",$C$2:$C$902,"=Apples")</f>
        <v>607.7296296296297</v>
      </c>
      <c r="M3">
        <f>AVERAGEIFS($H$2:$H$902,$E$2:$E$902,"=2009",$C$2:$C$902,"=Cucumbers and gherkins")</f>
        <v>805.55652173913029</v>
      </c>
      <c r="N3">
        <f>AVERAGEIFS($H$2:$H$902,$E$2:$E$902,"=2009",$C$2:$C$902,"=Meat, chicken")</f>
        <v>1976.4555555555553</v>
      </c>
      <c r="O3">
        <f>AVERAGEIFS($H$2:$H$902,$E$2:$E$902,"=2009",$C$2:$C$902,"=Soybeans")</f>
        <v>410.52499999999998</v>
      </c>
    </row>
    <row r="4" spans="1:15" x14ac:dyDescent="0.2">
      <c r="A4">
        <v>2</v>
      </c>
      <c r="B4" t="s">
        <v>2279</v>
      </c>
      <c r="C4" t="s">
        <v>2280</v>
      </c>
      <c r="D4" t="s">
        <v>2281</v>
      </c>
      <c r="E4">
        <v>2010</v>
      </c>
      <c r="F4" t="s">
        <v>2282</v>
      </c>
      <c r="G4" t="s">
        <v>2283</v>
      </c>
      <c r="H4">
        <v>445</v>
      </c>
      <c r="K4">
        <v>2010</v>
      </c>
      <c r="L4">
        <f>AVERAGEIFS($H$2:$H$902,$E$2:$E$902,"=2010",$C$2:$C$902,"=Apples")</f>
        <v>643.4222222222221</v>
      </c>
      <c r="M4">
        <f>AVERAGEIFS($H$2:$H$902,$E$2:$E$902,"=2010",$C$2:$C$902,"=Cucumbers and gherkins")</f>
        <v>853.70434782608663</v>
      </c>
      <c r="N4">
        <f>AVERAGEIFS($H$2:$H$902,$E$2:$E$902,"=2010",$C$2:$C$902,"=Meat, chicken")</f>
        <v>1877.4</v>
      </c>
      <c r="O4">
        <f>AVERAGEIFS($H$2:$H$902,$E$2:$E$902,"=2010",$C$2:$C$902,"=Soybeans")</f>
        <v>443.0625</v>
      </c>
    </row>
    <row r="5" spans="1:15" x14ac:dyDescent="0.2">
      <c r="A5">
        <v>3</v>
      </c>
      <c r="B5" t="s">
        <v>2279</v>
      </c>
      <c r="C5" t="s">
        <v>2280</v>
      </c>
      <c r="D5" t="s">
        <v>2281</v>
      </c>
      <c r="E5">
        <v>2011</v>
      </c>
      <c r="F5" t="s">
        <v>2282</v>
      </c>
      <c r="G5" t="s">
        <v>2283</v>
      </c>
      <c r="H5">
        <v>635.29999999999995</v>
      </c>
      <c r="K5">
        <v>2011</v>
      </c>
      <c r="L5">
        <f>AVERAGEIFS($H$2:$H$902,$E$2:$E$902,"=2011",$C$2:$C$902,"=Apples")</f>
        <v>702.45925925925917</v>
      </c>
      <c r="M5">
        <f>AVERAGEIFS($H$2:$H$902,$E$2:$E$902,"=2011",$C$2:$C$902,"=Cucumbers and gherkins")</f>
        <v>814.03333333333342</v>
      </c>
      <c r="N5">
        <f>AVERAGEIFS($H$2:$H$902,$E$2:$E$902,"=2011",$C$2:$C$902,"=Meat, chicken")</f>
        <v>2152.7423076923078</v>
      </c>
      <c r="O5">
        <f>AVERAGEIFS($H$2:$H$902,$E$2:$E$902,"=2011",$C$2:$C$902,"=Soybeans")</f>
        <v>467.55555555555554</v>
      </c>
    </row>
    <row r="6" spans="1:15" x14ac:dyDescent="0.2">
      <c r="A6">
        <v>4</v>
      </c>
      <c r="B6" t="s">
        <v>2279</v>
      </c>
      <c r="C6" t="s">
        <v>2280</v>
      </c>
      <c r="D6" t="s">
        <v>2281</v>
      </c>
      <c r="E6">
        <v>2012</v>
      </c>
      <c r="F6" t="s">
        <v>2282</v>
      </c>
      <c r="G6" t="s">
        <v>2283</v>
      </c>
      <c r="H6">
        <v>560.20000000000005</v>
      </c>
      <c r="K6">
        <v>2012</v>
      </c>
      <c r="L6">
        <f>AVERAGEIFS($H$2:$H$902,$E$2:$E$902,"=2012",$C$2:$C$902,"=Apples")</f>
        <v>696.07777777777767</v>
      </c>
      <c r="M6">
        <f>AVERAGEIFS($H$2:$H$902,$E$2:$E$902,"=2012",$C$2:$C$902,"=Cucumbers and gherkins")</f>
        <v>855.52916666666658</v>
      </c>
      <c r="N6">
        <f>AVERAGEIFS($H$2:$H$902,$E$2:$E$902,"=2012",$C$2:$C$902,"=Meat, chicken")</f>
        <v>2083.7346153846152</v>
      </c>
      <c r="O6">
        <f>AVERAGEIFS($H$2:$H$902,$E$2:$E$902,"=2012",$C$2:$C$902,"=Soybeans")</f>
        <v>571.73333333333335</v>
      </c>
    </row>
    <row r="7" spans="1:15" x14ac:dyDescent="0.2">
      <c r="A7">
        <v>5</v>
      </c>
      <c r="B7" t="s">
        <v>2279</v>
      </c>
      <c r="C7" t="s">
        <v>2280</v>
      </c>
      <c r="D7" t="s">
        <v>2281</v>
      </c>
      <c r="E7">
        <v>2013</v>
      </c>
      <c r="F7" t="s">
        <v>2282</v>
      </c>
      <c r="G7" t="s">
        <v>2283</v>
      </c>
      <c r="H7">
        <v>710.3</v>
      </c>
      <c r="K7">
        <v>2013</v>
      </c>
      <c r="L7">
        <f>AVERAGEIFS($H$2:$H$902,$E$2:$E$902,"=2013",$C$2:$C$902,"=Apples")</f>
        <v>751.46296296296282</v>
      </c>
      <c r="M7">
        <f>AVERAGEIFS($H$2:$H$902,$E$2:$E$902,"=2013",$C$2:$C$902,"=Cucumbers and gherkins")</f>
        <v>940.73749999999984</v>
      </c>
      <c r="N7">
        <f>AVERAGEIFS($H$2:$H$902,$E$2:$E$902,"=2013",$C$2:$C$902,"=Meat, chicken")</f>
        <v>2264.4958333333334</v>
      </c>
      <c r="O7">
        <f>AVERAGEIFS($H$2:$H$902,$E$2:$E$902,"=2013",$C$2:$C$902,"=Soybeans")</f>
        <v>581.78888888888889</v>
      </c>
    </row>
    <row r="8" spans="1:15" x14ac:dyDescent="0.2">
      <c r="A8">
        <v>6</v>
      </c>
      <c r="B8" t="s">
        <v>2279</v>
      </c>
      <c r="C8" t="s">
        <v>2280</v>
      </c>
      <c r="D8" t="s">
        <v>2281</v>
      </c>
      <c r="E8">
        <v>2014</v>
      </c>
      <c r="F8" t="s">
        <v>2282</v>
      </c>
      <c r="G8" t="s">
        <v>2283</v>
      </c>
      <c r="H8">
        <v>528</v>
      </c>
      <c r="K8">
        <v>2014</v>
      </c>
      <c r="L8">
        <f>AVERAGEIFS($H$2:$H$902,$E$2:$E$902,"=2014",$C$2:$C$902,"=Apples")</f>
        <v>681.19259259259252</v>
      </c>
      <c r="M8">
        <f>AVERAGEIFS($H$2:$H$902,$E$2:$E$902,"=2014",$C$2:$C$902,"=Cucumbers and gherkins")</f>
        <v>842.0916666666667</v>
      </c>
      <c r="N8">
        <f>AVERAGEIFS($H$2:$H$902,$E$2:$E$902,"=2014",$C$2:$C$902,"=Meat, chicken")</f>
        <v>2205.0208333333335</v>
      </c>
      <c r="O8">
        <f>AVERAGEIFS($H$2:$H$902,$E$2:$E$902,"=2014",$C$2:$C$902,"=Soybeans")</f>
        <v>510.11111111111109</v>
      </c>
    </row>
    <row r="9" spans="1:15" x14ac:dyDescent="0.2">
      <c r="A9">
        <v>7</v>
      </c>
      <c r="B9" t="s">
        <v>2279</v>
      </c>
      <c r="C9" t="s">
        <v>2280</v>
      </c>
      <c r="D9" t="s">
        <v>2281</v>
      </c>
      <c r="E9">
        <v>2015</v>
      </c>
      <c r="F9" t="s">
        <v>2282</v>
      </c>
      <c r="G9" t="s">
        <v>2283</v>
      </c>
      <c r="H9">
        <v>432.5</v>
      </c>
      <c r="K9">
        <v>2015</v>
      </c>
      <c r="L9">
        <f>AVERAGEIFS($H$2:$H$902,$E$2:$E$902,"=2015",$C$2:$C$902,"=Apples")</f>
        <v>571.30000000000007</v>
      </c>
      <c r="M9">
        <f>AVERAGEIFS($H$2:$H$902,$E$2:$E$902,"=2015",$C$2:$C$902,"=Cucumbers and gherkins")</f>
        <v>781.21249999999975</v>
      </c>
      <c r="N9">
        <f>AVERAGEIFS($H$2:$H$902,$E$2:$E$902,"=2015",$C$2:$C$902,"=Meat, chicken")</f>
        <v>1736.692</v>
      </c>
      <c r="O9">
        <f>AVERAGEIFS($H$2:$H$902,$E$2:$E$902,"=2015",$C$2:$C$902,"=Soybeans")</f>
        <v>393.13333333333333</v>
      </c>
    </row>
    <row r="10" spans="1:15" x14ac:dyDescent="0.2">
      <c r="A10">
        <v>8</v>
      </c>
      <c r="B10" t="s">
        <v>2279</v>
      </c>
      <c r="C10" t="s">
        <v>2280</v>
      </c>
      <c r="D10" t="s">
        <v>2281</v>
      </c>
      <c r="E10">
        <v>2016</v>
      </c>
      <c r="F10" t="s">
        <v>2282</v>
      </c>
      <c r="G10" t="s">
        <v>2283</v>
      </c>
      <c r="H10">
        <v>386</v>
      </c>
      <c r="K10">
        <v>2016</v>
      </c>
      <c r="L10">
        <f>AVERAGEIFS($H$2:$H$902,$E$2:$E$902,"=2016",$C$2:$C$902,"=Apples")</f>
        <v>563.40740740740739</v>
      </c>
      <c r="M10">
        <f>AVERAGEIFS($H$2:$H$902,$E$2:$E$902,"=2016",$C$2:$C$902,"=Cucumbers and gherkins")</f>
        <v>792.46521739130424</v>
      </c>
      <c r="N10">
        <f>AVERAGEIFS($H$2:$H$902,$E$2:$E$902,"=2016",$C$2:$C$902,"=Meat, chicken")</f>
        <v>1892.18</v>
      </c>
      <c r="O10">
        <f>AVERAGEIFS($H$2:$H$902,$E$2:$E$902,"=2016",$C$2:$C$902,"=Soybeans")</f>
        <v>381.04444444444448</v>
      </c>
    </row>
    <row r="11" spans="1:15" x14ac:dyDescent="0.2">
      <c r="A11">
        <v>9</v>
      </c>
      <c r="B11" t="s">
        <v>2279</v>
      </c>
      <c r="C11" t="s">
        <v>2280</v>
      </c>
      <c r="D11" t="s">
        <v>2281</v>
      </c>
      <c r="E11">
        <v>2017</v>
      </c>
      <c r="F11" t="s">
        <v>2282</v>
      </c>
      <c r="G11" t="s">
        <v>2283</v>
      </c>
      <c r="H11">
        <v>635.6</v>
      </c>
      <c r="K11">
        <v>2017</v>
      </c>
      <c r="L11">
        <f>AVERAGEIFS($H$2:$H$902,$E$2:$E$902,"=2017",$C$2:$C$902,"=Apples")</f>
        <v>663.28148148148125</v>
      </c>
      <c r="M11">
        <f>AVERAGEIFS($H$2:$H$902,$E$2:$E$902,"=2017",$C$2:$C$902,"=Cucumbers and gherkins")</f>
        <v>787.8521739130432</v>
      </c>
      <c r="N11">
        <f>AVERAGEIFS($H$2:$H$902,$E$2:$E$902,"=2017",$C$2:$C$902,"=Meat, chicken")</f>
        <v>1890.4533333333336</v>
      </c>
      <c r="O11">
        <f>AVERAGEIFS($H$2:$H$902,$E$2:$E$902,"=2017",$C$2:$C$902,"=Soybeans")</f>
        <v>393.64444444444445</v>
      </c>
    </row>
    <row r="12" spans="1:15" x14ac:dyDescent="0.2">
      <c r="A12">
        <v>10</v>
      </c>
      <c r="B12" t="s">
        <v>2279</v>
      </c>
      <c r="C12" t="s">
        <v>2280</v>
      </c>
      <c r="D12" t="s">
        <v>2281</v>
      </c>
      <c r="E12">
        <v>2018</v>
      </c>
      <c r="F12" t="s">
        <v>2282</v>
      </c>
      <c r="G12" t="s">
        <v>2283</v>
      </c>
      <c r="H12">
        <v>707</v>
      </c>
      <c r="K12">
        <v>2018</v>
      </c>
      <c r="L12">
        <f>AVERAGEIFS($H$2:$H$902,$E$2:$E$902,"=2018",$C$2:$C$902,"=Apples")</f>
        <v>720.91111111111138</v>
      </c>
      <c r="M12">
        <f>AVERAGEIFS($H$2:$H$902,$E$2:$E$902,"=2018",$C$2:$C$902,"=Cucumbers and gherkins")</f>
        <v>932.87826086956511</v>
      </c>
      <c r="N12">
        <f>AVERAGEIFS($H$2:$H$902,$E$2:$E$902,"=2018",$C$2:$C$902,"=Meat, chicken")</f>
        <v>2121.4615384615386</v>
      </c>
      <c r="O12">
        <f>AVERAGEIFS($H$2:$H$902,$E$2:$E$902,"=2018",$C$2:$C$902,"=Soybeans")</f>
        <v>401.27777777777777</v>
      </c>
    </row>
    <row r="13" spans="1:15" x14ac:dyDescent="0.2">
      <c r="A13">
        <v>11</v>
      </c>
      <c r="B13" t="s">
        <v>2279</v>
      </c>
      <c r="C13" t="s">
        <v>2284</v>
      </c>
      <c r="D13" t="s">
        <v>2281</v>
      </c>
      <c r="E13">
        <v>2008</v>
      </c>
      <c r="F13" t="s">
        <v>2282</v>
      </c>
      <c r="G13" t="s">
        <v>2283</v>
      </c>
      <c r="H13">
        <v>615.20000000000005</v>
      </c>
    </row>
    <row r="14" spans="1:15" x14ac:dyDescent="0.2">
      <c r="A14">
        <v>12</v>
      </c>
      <c r="B14" t="s">
        <v>2279</v>
      </c>
      <c r="C14" t="s">
        <v>2284</v>
      </c>
      <c r="D14" t="s">
        <v>2281</v>
      </c>
      <c r="E14">
        <v>2009</v>
      </c>
      <c r="F14" t="s">
        <v>2282</v>
      </c>
      <c r="G14" t="s">
        <v>2283</v>
      </c>
      <c r="H14">
        <v>598.70000000000005</v>
      </c>
    </row>
    <row r="15" spans="1:15" x14ac:dyDescent="0.2">
      <c r="A15">
        <v>13</v>
      </c>
      <c r="B15" t="s">
        <v>2279</v>
      </c>
      <c r="C15" t="s">
        <v>2284</v>
      </c>
      <c r="D15" t="s">
        <v>2281</v>
      </c>
      <c r="E15">
        <v>2010</v>
      </c>
      <c r="F15" t="s">
        <v>2282</v>
      </c>
      <c r="G15" t="s">
        <v>2283</v>
      </c>
      <c r="H15">
        <v>680.8</v>
      </c>
    </row>
    <row r="16" spans="1:15" x14ac:dyDescent="0.2">
      <c r="A16">
        <v>14</v>
      </c>
      <c r="B16" t="s">
        <v>2279</v>
      </c>
      <c r="C16" t="s">
        <v>2284</v>
      </c>
      <c r="D16" t="s">
        <v>2281</v>
      </c>
      <c r="E16">
        <v>2011</v>
      </c>
      <c r="F16" t="s">
        <v>2282</v>
      </c>
      <c r="G16" t="s">
        <v>2283</v>
      </c>
      <c r="H16">
        <v>613</v>
      </c>
    </row>
    <row r="17" spans="1:8" x14ac:dyDescent="0.2">
      <c r="A17">
        <v>15</v>
      </c>
      <c r="B17" t="s">
        <v>2279</v>
      </c>
      <c r="C17" t="s">
        <v>2284</v>
      </c>
      <c r="D17" t="s">
        <v>2281</v>
      </c>
      <c r="E17">
        <v>2012</v>
      </c>
      <c r="F17" t="s">
        <v>2282</v>
      </c>
      <c r="G17" t="s">
        <v>2283</v>
      </c>
      <c r="H17">
        <v>621.9</v>
      </c>
    </row>
    <row r="18" spans="1:8" x14ac:dyDescent="0.2">
      <c r="A18">
        <v>16</v>
      </c>
      <c r="B18" t="s">
        <v>2279</v>
      </c>
      <c r="C18" t="s">
        <v>2284</v>
      </c>
      <c r="D18" t="s">
        <v>2281</v>
      </c>
      <c r="E18">
        <v>2013</v>
      </c>
      <c r="F18" t="s">
        <v>2282</v>
      </c>
      <c r="G18" t="s">
        <v>2283</v>
      </c>
      <c r="H18">
        <v>743.5</v>
      </c>
    </row>
    <row r="19" spans="1:8" x14ac:dyDescent="0.2">
      <c r="A19">
        <v>17</v>
      </c>
      <c r="B19" t="s">
        <v>2279</v>
      </c>
      <c r="C19" t="s">
        <v>2284</v>
      </c>
      <c r="D19" t="s">
        <v>2281</v>
      </c>
      <c r="E19">
        <v>2014</v>
      </c>
      <c r="F19" t="s">
        <v>2282</v>
      </c>
      <c r="G19" t="s">
        <v>2283</v>
      </c>
      <c r="H19">
        <v>631.5</v>
      </c>
    </row>
    <row r="20" spans="1:8" x14ac:dyDescent="0.2">
      <c r="A20">
        <v>18</v>
      </c>
      <c r="B20" t="s">
        <v>2279</v>
      </c>
      <c r="C20" t="s">
        <v>2284</v>
      </c>
      <c r="D20" t="s">
        <v>2281</v>
      </c>
      <c r="E20">
        <v>2015</v>
      </c>
      <c r="F20" t="s">
        <v>2282</v>
      </c>
      <c r="G20" t="s">
        <v>2283</v>
      </c>
      <c r="H20">
        <v>616.6</v>
      </c>
    </row>
    <row r="21" spans="1:8" x14ac:dyDescent="0.2">
      <c r="A21">
        <v>19</v>
      </c>
      <c r="B21" t="s">
        <v>2279</v>
      </c>
      <c r="C21" t="s">
        <v>2284</v>
      </c>
      <c r="D21" t="s">
        <v>2281</v>
      </c>
      <c r="E21">
        <v>2016</v>
      </c>
      <c r="F21" t="s">
        <v>2282</v>
      </c>
      <c r="G21" t="s">
        <v>2283</v>
      </c>
      <c r="H21">
        <v>618.29999999999995</v>
      </c>
    </row>
    <row r="22" spans="1:8" x14ac:dyDescent="0.2">
      <c r="A22">
        <v>20</v>
      </c>
      <c r="B22" t="s">
        <v>2279</v>
      </c>
      <c r="C22" t="s">
        <v>2284</v>
      </c>
      <c r="D22" t="s">
        <v>2281</v>
      </c>
      <c r="E22">
        <v>2017</v>
      </c>
      <c r="F22" t="s">
        <v>2282</v>
      </c>
      <c r="G22" t="s">
        <v>2283</v>
      </c>
      <c r="H22">
        <v>563.4</v>
      </c>
    </row>
    <row r="23" spans="1:8" x14ac:dyDescent="0.2">
      <c r="A23">
        <v>21</v>
      </c>
      <c r="B23" t="s">
        <v>2279</v>
      </c>
      <c r="C23" t="s">
        <v>2284</v>
      </c>
      <c r="D23" t="s">
        <v>2281</v>
      </c>
      <c r="E23">
        <v>2018</v>
      </c>
      <c r="F23" t="s">
        <v>2282</v>
      </c>
      <c r="G23" t="s">
        <v>2283</v>
      </c>
      <c r="H23">
        <v>655.1</v>
      </c>
    </row>
    <row r="24" spans="1:8" x14ac:dyDescent="0.2">
      <c r="A24">
        <v>22</v>
      </c>
      <c r="B24" t="s">
        <v>2279</v>
      </c>
      <c r="C24" t="s">
        <v>2285</v>
      </c>
      <c r="D24" t="s">
        <v>2281</v>
      </c>
      <c r="E24">
        <v>2008</v>
      </c>
      <c r="F24" t="s">
        <v>2282</v>
      </c>
      <c r="G24" t="s">
        <v>2283</v>
      </c>
      <c r="H24">
        <v>2978</v>
      </c>
    </row>
    <row r="25" spans="1:8" x14ac:dyDescent="0.2">
      <c r="A25">
        <v>23</v>
      </c>
      <c r="B25" t="s">
        <v>2279</v>
      </c>
      <c r="C25" t="s">
        <v>2285</v>
      </c>
      <c r="D25" t="s">
        <v>2281</v>
      </c>
      <c r="E25">
        <v>2009</v>
      </c>
      <c r="F25" t="s">
        <v>2282</v>
      </c>
      <c r="G25" t="s">
        <v>2283</v>
      </c>
      <c r="H25">
        <v>2790.9</v>
      </c>
    </row>
    <row r="26" spans="1:8" x14ac:dyDescent="0.2">
      <c r="A26">
        <v>24</v>
      </c>
      <c r="B26" t="s">
        <v>2279</v>
      </c>
      <c r="C26" t="s">
        <v>2285</v>
      </c>
      <c r="D26" t="s">
        <v>2281</v>
      </c>
      <c r="E26">
        <v>2010</v>
      </c>
      <c r="F26" t="s">
        <v>2282</v>
      </c>
      <c r="G26" t="s">
        <v>2283</v>
      </c>
      <c r="H26">
        <v>2666.1</v>
      </c>
    </row>
    <row r="27" spans="1:8" x14ac:dyDescent="0.2">
      <c r="A27">
        <v>25</v>
      </c>
      <c r="B27" t="s">
        <v>2279</v>
      </c>
      <c r="C27" t="s">
        <v>2285</v>
      </c>
      <c r="D27" t="s">
        <v>2281</v>
      </c>
      <c r="E27">
        <v>2011</v>
      </c>
      <c r="F27" t="s">
        <v>2282</v>
      </c>
      <c r="G27" t="s">
        <v>2283</v>
      </c>
      <c r="H27">
        <v>2865.1</v>
      </c>
    </row>
    <row r="28" spans="1:8" x14ac:dyDescent="0.2">
      <c r="A28">
        <v>26</v>
      </c>
      <c r="B28" t="s">
        <v>2279</v>
      </c>
      <c r="C28" t="s">
        <v>2285</v>
      </c>
      <c r="D28" t="s">
        <v>2281</v>
      </c>
      <c r="E28">
        <v>2012</v>
      </c>
      <c r="F28" t="s">
        <v>2282</v>
      </c>
      <c r="G28" t="s">
        <v>2283</v>
      </c>
      <c r="H28">
        <v>2793.3</v>
      </c>
    </row>
    <row r="29" spans="1:8" x14ac:dyDescent="0.2">
      <c r="A29">
        <v>27</v>
      </c>
      <c r="B29" t="s">
        <v>2279</v>
      </c>
      <c r="C29" t="s">
        <v>2285</v>
      </c>
      <c r="D29" t="s">
        <v>2281</v>
      </c>
      <c r="E29">
        <v>2013</v>
      </c>
      <c r="F29" t="s">
        <v>2282</v>
      </c>
      <c r="G29" t="s">
        <v>2283</v>
      </c>
      <c r="H29">
        <v>3117.5</v>
      </c>
    </row>
    <row r="30" spans="1:8" x14ac:dyDescent="0.2">
      <c r="A30">
        <v>28</v>
      </c>
      <c r="B30" t="s">
        <v>2279</v>
      </c>
      <c r="C30" t="s">
        <v>2285</v>
      </c>
      <c r="D30" t="s">
        <v>2281</v>
      </c>
      <c r="E30">
        <v>2014</v>
      </c>
      <c r="F30" t="s">
        <v>2282</v>
      </c>
      <c r="G30" t="s">
        <v>2283</v>
      </c>
      <c r="H30">
        <v>3101.9</v>
      </c>
    </row>
    <row r="31" spans="1:8" x14ac:dyDescent="0.2">
      <c r="A31">
        <v>29</v>
      </c>
      <c r="B31" t="s">
        <v>2279</v>
      </c>
      <c r="C31" t="s">
        <v>2285</v>
      </c>
      <c r="D31" t="s">
        <v>2281</v>
      </c>
      <c r="E31">
        <v>2015</v>
      </c>
      <c r="F31" t="s">
        <v>2282</v>
      </c>
      <c r="G31" t="s">
        <v>2283</v>
      </c>
      <c r="H31">
        <v>2343.5</v>
      </c>
    </row>
    <row r="32" spans="1:8" x14ac:dyDescent="0.2">
      <c r="A32">
        <v>30</v>
      </c>
      <c r="B32" t="s">
        <v>2279</v>
      </c>
      <c r="C32" t="s">
        <v>2285</v>
      </c>
      <c r="D32" t="s">
        <v>2281</v>
      </c>
      <c r="E32">
        <v>2016</v>
      </c>
      <c r="F32" t="s">
        <v>2282</v>
      </c>
      <c r="G32" t="s">
        <v>2283</v>
      </c>
      <c r="H32">
        <v>2313</v>
      </c>
    </row>
    <row r="33" spans="1:8" x14ac:dyDescent="0.2">
      <c r="A33">
        <v>31</v>
      </c>
      <c r="B33" t="s">
        <v>2279</v>
      </c>
      <c r="C33" t="s">
        <v>2285</v>
      </c>
      <c r="D33" t="s">
        <v>2281</v>
      </c>
      <c r="E33">
        <v>2017</v>
      </c>
      <c r="F33" t="s">
        <v>2282</v>
      </c>
      <c r="G33" t="s">
        <v>2283</v>
      </c>
      <c r="H33">
        <v>2345.1</v>
      </c>
    </row>
    <row r="34" spans="1:8" x14ac:dyDescent="0.2">
      <c r="A34">
        <v>32</v>
      </c>
      <c r="B34" t="s">
        <v>2279</v>
      </c>
      <c r="C34" t="s">
        <v>2285</v>
      </c>
      <c r="D34" t="s">
        <v>2281</v>
      </c>
      <c r="E34">
        <v>2018</v>
      </c>
      <c r="F34" t="s">
        <v>2282</v>
      </c>
      <c r="G34" t="s">
        <v>2283</v>
      </c>
      <c r="H34">
        <v>3224.8</v>
      </c>
    </row>
    <row r="35" spans="1:8" x14ac:dyDescent="0.2">
      <c r="A35">
        <v>33</v>
      </c>
      <c r="B35" t="s">
        <v>2279</v>
      </c>
      <c r="C35" t="s">
        <v>2286</v>
      </c>
      <c r="D35" t="s">
        <v>2281</v>
      </c>
      <c r="E35">
        <v>2008</v>
      </c>
      <c r="F35" t="s">
        <v>2282</v>
      </c>
      <c r="G35" t="s">
        <v>2283</v>
      </c>
      <c r="H35">
        <v>480.5</v>
      </c>
    </row>
    <row r="36" spans="1:8" x14ac:dyDescent="0.2">
      <c r="A36">
        <v>34</v>
      </c>
      <c r="B36" t="s">
        <v>2279</v>
      </c>
      <c r="C36" t="s">
        <v>2286</v>
      </c>
      <c r="D36" t="s">
        <v>2281</v>
      </c>
      <c r="E36">
        <v>2009</v>
      </c>
      <c r="F36" t="s">
        <v>2282</v>
      </c>
      <c r="G36" t="s">
        <v>2283</v>
      </c>
      <c r="H36">
        <v>377.9</v>
      </c>
    </row>
    <row r="37" spans="1:8" x14ac:dyDescent="0.2">
      <c r="A37">
        <v>35</v>
      </c>
      <c r="B37" t="s">
        <v>2279</v>
      </c>
      <c r="C37" t="s">
        <v>2286</v>
      </c>
      <c r="D37" t="s">
        <v>2281</v>
      </c>
      <c r="E37">
        <v>2010</v>
      </c>
      <c r="F37" t="s">
        <v>2282</v>
      </c>
      <c r="G37" t="s">
        <v>2283</v>
      </c>
      <c r="H37">
        <v>427.8</v>
      </c>
    </row>
    <row r="38" spans="1:8" x14ac:dyDescent="0.2">
      <c r="A38">
        <v>36</v>
      </c>
      <c r="B38" t="s">
        <v>2279</v>
      </c>
      <c r="C38" t="s">
        <v>2286</v>
      </c>
      <c r="D38" t="s">
        <v>2281</v>
      </c>
      <c r="E38">
        <v>2011</v>
      </c>
      <c r="F38" t="s">
        <v>2282</v>
      </c>
      <c r="G38" t="s">
        <v>2283</v>
      </c>
      <c r="H38">
        <v>481</v>
      </c>
    </row>
    <row r="39" spans="1:8" x14ac:dyDescent="0.2">
      <c r="A39">
        <v>37</v>
      </c>
      <c r="B39" t="s">
        <v>2279</v>
      </c>
      <c r="C39" t="s">
        <v>2286</v>
      </c>
      <c r="D39" t="s">
        <v>2281</v>
      </c>
      <c r="E39">
        <v>2012</v>
      </c>
      <c r="F39" t="s">
        <v>2282</v>
      </c>
      <c r="G39" t="s">
        <v>2283</v>
      </c>
      <c r="H39">
        <v>600</v>
      </c>
    </row>
    <row r="40" spans="1:8" x14ac:dyDescent="0.2">
      <c r="A40">
        <v>38</v>
      </c>
      <c r="B40" t="s">
        <v>2279</v>
      </c>
      <c r="C40" t="s">
        <v>2286</v>
      </c>
      <c r="D40" t="s">
        <v>2281</v>
      </c>
      <c r="E40">
        <v>2013</v>
      </c>
      <c r="F40" t="s">
        <v>2282</v>
      </c>
      <c r="G40" t="s">
        <v>2283</v>
      </c>
      <c r="H40">
        <v>523.1</v>
      </c>
    </row>
    <row r="41" spans="1:8" x14ac:dyDescent="0.2">
      <c r="A41">
        <v>39</v>
      </c>
      <c r="B41" t="s">
        <v>2279</v>
      </c>
      <c r="C41" t="s">
        <v>2286</v>
      </c>
      <c r="D41" t="s">
        <v>2281</v>
      </c>
      <c r="E41">
        <v>2014</v>
      </c>
      <c r="F41" t="s">
        <v>2282</v>
      </c>
      <c r="G41" t="s">
        <v>2283</v>
      </c>
      <c r="H41">
        <v>460.4</v>
      </c>
    </row>
    <row r="42" spans="1:8" x14ac:dyDescent="0.2">
      <c r="A42">
        <v>40</v>
      </c>
      <c r="B42" t="s">
        <v>2279</v>
      </c>
      <c r="C42" t="s">
        <v>2286</v>
      </c>
      <c r="D42" t="s">
        <v>2281</v>
      </c>
      <c r="E42">
        <v>2015</v>
      </c>
      <c r="F42" t="s">
        <v>2282</v>
      </c>
      <c r="G42" t="s">
        <v>2283</v>
      </c>
      <c r="H42">
        <v>353.8</v>
      </c>
    </row>
    <row r="43" spans="1:8" x14ac:dyDescent="0.2">
      <c r="A43">
        <v>41</v>
      </c>
      <c r="B43" t="s">
        <v>2279</v>
      </c>
      <c r="C43" t="s">
        <v>2286</v>
      </c>
      <c r="D43" t="s">
        <v>2281</v>
      </c>
      <c r="E43">
        <v>2016</v>
      </c>
      <c r="F43" t="s">
        <v>2282</v>
      </c>
      <c r="G43" t="s">
        <v>2283</v>
      </c>
      <c r="H43">
        <v>368.3</v>
      </c>
    </row>
    <row r="44" spans="1:8" x14ac:dyDescent="0.2">
      <c r="A44">
        <v>42</v>
      </c>
      <c r="B44" t="s">
        <v>2279</v>
      </c>
      <c r="C44" t="s">
        <v>2286</v>
      </c>
      <c r="D44" t="s">
        <v>2281</v>
      </c>
      <c r="E44">
        <v>2017</v>
      </c>
      <c r="F44" t="s">
        <v>2282</v>
      </c>
      <c r="G44" t="s">
        <v>2283</v>
      </c>
      <c r="H44">
        <v>388.8</v>
      </c>
    </row>
    <row r="45" spans="1:8" x14ac:dyDescent="0.2">
      <c r="A45">
        <v>43</v>
      </c>
      <c r="B45" t="s">
        <v>2279</v>
      </c>
      <c r="C45" t="s">
        <v>2286</v>
      </c>
      <c r="D45" t="s">
        <v>2281</v>
      </c>
      <c r="E45">
        <v>2018</v>
      </c>
      <c r="F45" t="s">
        <v>2282</v>
      </c>
      <c r="G45" t="s">
        <v>2283</v>
      </c>
      <c r="H45">
        <v>403.7</v>
      </c>
    </row>
    <row r="46" spans="1:8" x14ac:dyDescent="0.2">
      <c r="A46">
        <v>44</v>
      </c>
      <c r="B46" t="s">
        <v>2287</v>
      </c>
      <c r="C46" t="s">
        <v>2280</v>
      </c>
      <c r="D46" t="s">
        <v>2281</v>
      </c>
      <c r="E46">
        <v>2008</v>
      </c>
      <c r="F46" t="s">
        <v>2282</v>
      </c>
      <c r="G46" t="s">
        <v>2283</v>
      </c>
      <c r="H46">
        <v>801.7</v>
      </c>
    </row>
    <row r="47" spans="1:8" x14ac:dyDescent="0.2">
      <c r="A47">
        <v>45</v>
      </c>
      <c r="B47" t="s">
        <v>2287</v>
      </c>
      <c r="C47" t="s">
        <v>2280</v>
      </c>
      <c r="D47" t="s">
        <v>2281</v>
      </c>
      <c r="E47">
        <v>2009</v>
      </c>
      <c r="F47" t="s">
        <v>2282</v>
      </c>
      <c r="G47" t="s">
        <v>2283</v>
      </c>
      <c r="H47">
        <v>492.7</v>
      </c>
    </row>
    <row r="48" spans="1:8" x14ac:dyDescent="0.2">
      <c r="A48">
        <v>46</v>
      </c>
      <c r="B48" t="s">
        <v>2287</v>
      </c>
      <c r="C48" t="s">
        <v>2280</v>
      </c>
      <c r="D48" t="s">
        <v>2281</v>
      </c>
      <c r="E48">
        <v>2010</v>
      </c>
      <c r="F48" t="s">
        <v>2282</v>
      </c>
      <c r="G48" t="s">
        <v>2283</v>
      </c>
      <c r="H48">
        <v>501.2</v>
      </c>
    </row>
    <row r="49" spans="1:8" x14ac:dyDescent="0.2">
      <c r="A49">
        <v>47</v>
      </c>
      <c r="B49" t="s">
        <v>2287</v>
      </c>
      <c r="C49" t="s">
        <v>2280</v>
      </c>
      <c r="D49" t="s">
        <v>2281</v>
      </c>
      <c r="E49">
        <v>2011</v>
      </c>
      <c r="F49" t="s">
        <v>2282</v>
      </c>
      <c r="G49" t="s">
        <v>2283</v>
      </c>
      <c r="H49">
        <v>722</v>
      </c>
    </row>
    <row r="50" spans="1:8" x14ac:dyDescent="0.2">
      <c r="A50">
        <v>48</v>
      </c>
      <c r="B50" t="s">
        <v>2287</v>
      </c>
      <c r="C50" t="s">
        <v>2280</v>
      </c>
      <c r="D50" t="s">
        <v>2281</v>
      </c>
      <c r="E50">
        <v>2012</v>
      </c>
      <c r="F50" t="s">
        <v>2282</v>
      </c>
      <c r="G50" t="s">
        <v>2283</v>
      </c>
      <c r="H50">
        <v>654.20000000000005</v>
      </c>
    </row>
    <row r="51" spans="1:8" x14ac:dyDescent="0.2">
      <c r="A51">
        <v>49</v>
      </c>
      <c r="B51" t="s">
        <v>2287</v>
      </c>
      <c r="C51" t="s">
        <v>2280</v>
      </c>
      <c r="D51" t="s">
        <v>2281</v>
      </c>
      <c r="E51">
        <v>2013</v>
      </c>
      <c r="F51" t="s">
        <v>2282</v>
      </c>
      <c r="G51" t="s">
        <v>2283</v>
      </c>
      <c r="H51">
        <v>815.6</v>
      </c>
    </row>
    <row r="52" spans="1:8" x14ac:dyDescent="0.2">
      <c r="A52">
        <v>50</v>
      </c>
      <c r="B52" t="s">
        <v>2287</v>
      </c>
      <c r="C52" t="s">
        <v>2280</v>
      </c>
      <c r="D52" t="s">
        <v>2281</v>
      </c>
      <c r="E52">
        <v>2014</v>
      </c>
      <c r="F52" t="s">
        <v>2282</v>
      </c>
      <c r="G52" t="s">
        <v>2283</v>
      </c>
      <c r="H52">
        <v>622.29999999999995</v>
      </c>
    </row>
    <row r="53" spans="1:8" x14ac:dyDescent="0.2">
      <c r="A53">
        <v>51</v>
      </c>
      <c r="B53" t="s">
        <v>2287</v>
      </c>
      <c r="C53" t="s">
        <v>2280</v>
      </c>
      <c r="D53" t="s">
        <v>2281</v>
      </c>
      <c r="E53">
        <v>2015</v>
      </c>
      <c r="F53" t="s">
        <v>2282</v>
      </c>
      <c r="G53" t="s">
        <v>2283</v>
      </c>
      <c r="H53">
        <v>437.2</v>
      </c>
    </row>
    <row r="54" spans="1:8" x14ac:dyDescent="0.2">
      <c r="A54">
        <v>52</v>
      </c>
      <c r="B54" t="s">
        <v>2287</v>
      </c>
      <c r="C54" t="s">
        <v>2280</v>
      </c>
      <c r="D54" t="s">
        <v>2281</v>
      </c>
      <c r="E54">
        <v>2016</v>
      </c>
      <c r="F54" t="s">
        <v>2282</v>
      </c>
      <c r="G54" t="s">
        <v>2283</v>
      </c>
      <c r="H54">
        <v>395.8</v>
      </c>
    </row>
    <row r="55" spans="1:8" x14ac:dyDescent="0.2">
      <c r="A55">
        <v>53</v>
      </c>
      <c r="B55" t="s">
        <v>2287</v>
      </c>
      <c r="C55" t="s">
        <v>2280</v>
      </c>
      <c r="D55" t="s">
        <v>2281</v>
      </c>
      <c r="E55">
        <v>2017</v>
      </c>
      <c r="F55" t="s">
        <v>2282</v>
      </c>
      <c r="G55" t="s">
        <v>2283</v>
      </c>
      <c r="H55">
        <v>559.1</v>
      </c>
    </row>
    <row r="56" spans="1:8" x14ac:dyDescent="0.2">
      <c r="A56">
        <v>54</v>
      </c>
      <c r="B56" t="s">
        <v>2287</v>
      </c>
      <c r="C56" t="s">
        <v>2280</v>
      </c>
      <c r="D56" t="s">
        <v>2281</v>
      </c>
      <c r="E56">
        <v>2018</v>
      </c>
      <c r="F56" t="s">
        <v>2282</v>
      </c>
      <c r="G56" t="s">
        <v>2283</v>
      </c>
      <c r="H56">
        <v>822.9</v>
      </c>
    </row>
    <row r="57" spans="1:8" x14ac:dyDescent="0.2">
      <c r="A57">
        <v>55</v>
      </c>
      <c r="B57" t="s">
        <v>2287</v>
      </c>
      <c r="C57" t="s">
        <v>2284</v>
      </c>
      <c r="D57" t="s">
        <v>2281</v>
      </c>
      <c r="E57">
        <v>2008</v>
      </c>
      <c r="F57" t="s">
        <v>2282</v>
      </c>
      <c r="G57" t="s">
        <v>2283</v>
      </c>
      <c r="H57">
        <v>388</v>
      </c>
    </row>
    <row r="58" spans="1:8" x14ac:dyDescent="0.2">
      <c r="A58">
        <v>56</v>
      </c>
      <c r="B58" t="s">
        <v>2287</v>
      </c>
      <c r="C58" t="s">
        <v>2284</v>
      </c>
      <c r="D58" t="s">
        <v>2281</v>
      </c>
      <c r="E58">
        <v>2009</v>
      </c>
      <c r="F58" t="s">
        <v>2282</v>
      </c>
      <c r="G58" t="s">
        <v>2283</v>
      </c>
      <c r="H58">
        <v>379.4</v>
      </c>
    </row>
    <row r="59" spans="1:8" x14ac:dyDescent="0.2">
      <c r="A59">
        <v>57</v>
      </c>
      <c r="B59" t="s">
        <v>2287</v>
      </c>
      <c r="C59" t="s">
        <v>2284</v>
      </c>
      <c r="D59" t="s">
        <v>2281</v>
      </c>
      <c r="E59">
        <v>2010</v>
      </c>
      <c r="F59" t="s">
        <v>2282</v>
      </c>
      <c r="G59" t="s">
        <v>2283</v>
      </c>
      <c r="H59">
        <v>433</v>
      </c>
    </row>
    <row r="60" spans="1:8" x14ac:dyDescent="0.2">
      <c r="A60">
        <v>58</v>
      </c>
      <c r="B60" t="s">
        <v>2287</v>
      </c>
      <c r="C60" t="s">
        <v>2284</v>
      </c>
      <c r="D60" t="s">
        <v>2281</v>
      </c>
      <c r="E60">
        <v>2011</v>
      </c>
      <c r="F60" t="s">
        <v>2282</v>
      </c>
      <c r="G60" t="s">
        <v>2283</v>
      </c>
      <c r="H60">
        <v>276.60000000000002</v>
      </c>
    </row>
    <row r="61" spans="1:8" x14ac:dyDescent="0.2">
      <c r="A61">
        <v>59</v>
      </c>
      <c r="B61" t="s">
        <v>2287</v>
      </c>
      <c r="C61" t="s">
        <v>2284</v>
      </c>
      <c r="D61" t="s">
        <v>2281</v>
      </c>
      <c r="E61">
        <v>2012</v>
      </c>
      <c r="F61" t="s">
        <v>2282</v>
      </c>
      <c r="G61" t="s">
        <v>2283</v>
      </c>
      <c r="H61">
        <v>364.4</v>
      </c>
    </row>
    <row r="62" spans="1:8" x14ac:dyDescent="0.2">
      <c r="A62">
        <v>60</v>
      </c>
      <c r="B62" t="s">
        <v>2287</v>
      </c>
      <c r="C62" t="s">
        <v>2284</v>
      </c>
      <c r="D62" t="s">
        <v>2281</v>
      </c>
      <c r="E62">
        <v>2013</v>
      </c>
      <c r="F62" t="s">
        <v>2282</v>
      </c>
      <c r="G62" t="s">
        <v>2283</v>
      </c>
      <c r="H62">
        <v>424.3</v>
      </c>
    </row>
    <row r="63" spans="1:8" x14ac:dyDescent="0.2">
      <c r="A63">
        <v>61</v>
      </c>
      <c r="B63" t="s">
        <v>2287</v>
      </c>
      <c r="C63" t="s">
        <v>2284</v>
      </c>
      <c r="D63" t="s">
        <v>2281</v>
      </c>
      <c r="E63">
        <v>2014</v>
      </c>
      <c r="F63" t="s">
        <v>2282</v>
      </c>
      <c r="G63" t="s">
        <v>2283</v>
      </c>
      <c r="H63">
        <v>304.8</v>
      </c>
    </row>
    <row r="64" spans="1:8" x14ac:dyDescent="0.2">
      <c r="A64">
        <v>62</v>
      </c>
      <c r="B64" t="s">
        <v>2287</v>
      </c>
      <c r="C64" t="s">
        <v>2284</v>
      </c>
      <c r="D64" t="s">
        <v>2281</v>
      </c>
      <c r="E64">
        <v>2015</v>
      </c>
      <c r="F64" t="s">
        <v>2282</v>
      </c>
      <c r="G64" t="s">
        <v>2283</v>
      </c>
      <c r="H64">
        <v>362.5</v>
      </c>
    </row>
    <row r="65" spans="1:8" x14ac:dyDescent="0.2">
      <c r="A65">
        <v>63</v>
      </c>
      <c r="B65" t="s">
        <v>2287</v>
      </c>
      <c r="C65" t="s">
        <v>2284</v>
      </c>
      <c r="D65" t="s">
        <v>2281</v>
      </c>
      <c r="E65">
        <v>2016</v>
      </c>
      <c r="F65" t="s">
        <v>2282</v>
      </c>
      <c r="G65" t="s">
        <v>2283</v>
      </c>
      <c r="H65">
        <v>354.1</v>
      </c>
    </row>
    <row r="66" spans="1:8" x14ac:dyDescent="0.2">
      <c r="A66">
        <v>64</v>
      </c>
      <c r="B66" t="s">
        <v>2287</v>
      </c>
      <c r="C66" t="s">
        <v>2284</v>
      </c>
      <c r="D66" t="s">
        <v>2281</v>
      </c>
      <c r="E66">
        <v>2017</v>
      </c>
      <c r="F66" t="s">
        <v>2282</v>
      </c>
      <c r="G66" t="s">
        <v>2283</v>
      </c>
      <c r="H66">
        <v>269.39999999999998</v>
      </c>
    </row>
    <row r="67" spans="1:8" x14ac:dyDescent="0.2">
      <c r="A67">
        <v>65</v>
      </c>
      <c r="B67" t="s">
        <v>2287</v>
      </c>
      <c r="C67" t="s">
        <v>2284</v>
      </c>
      <c r="D67" t="s">
        <v>2281</v>
      </c>
      <c r="E67">
        <v>2018</v>
      </c>
      <c r="F67" t="s">
        <v>2282</v>
      </c>
      <c r="G67" t="s">
        <v>2283</v>
      </c>
      <c r="H67">
        <v>416.1</v>
      </c>
    </row>
    <row r="68" spans="1:8" x14ac:dyDescent="0.2">
      <c r="A68">
        <v>66</v>
      </c>
      <c r="B68" t="s">
        <v>2287</v>
      </c>
      <c r="C68" t="s">
        <v>2285</v>
      </c>
      <c r="D68" t="s">
        <v>2281</v>
      </c>
      <c r="E68">
        <v>2008</v>
      </c>
      <c r="F68" t="s">
        <v>2282</v>
      </c>
      <c r="G68" t="s">
        <v>2283</v>
      </c>
      <c r="H68">
        <v>1809.3</v>
      </c>
    </row>
    <row r="69" spans="1:8" x14ac:dyDescent="0.2">
      <c r="A69">
        <v>67</v>
      </c>
      <c r="B69" t="s">
        <v>2287</v>
      </c>
      <c r="C69" t="s">
        <v>2285</v>
      </c>
      <c r="D69" t="s">
        <v>2281</v>
      </c>
      <c r="E69">
        <v>2009</v>
      </c>
      <c r="F69" t="s">
        <v>2282</v>
      </c>
      <c r="G69" t="s">
        <v>2283</v>
      </c>
      <c r="H69">
        <v>1588.7</v>
      </c>
    </row>
    <row r="70" spans="1:8" x14ac:dyDescent="0.2">
      <c r="A70">
        <v>68</v>
      </c>
      <c r="B70" t="s">
        <v>2287</v>
      </c>
      <c r="C70" t="s">
        <v>2285</v>
      </c>
      <c r="D70" t="s">
        <v>2281</v>
      </c>
      <c r="E70">
        <v>2010</v>
      </c>
      <c r="F70" t="s">
        <v>2282</v>
      </c>
      <c r="G70" t="s">
        <v>2283</v>
      </c>
      <c r="H70">
        <v>1586</v>
      </c>
    </row>
    <row r="71" spans="1:8" x14ac:dyDescent="0.2">
      <c r="A71">
        <v>69</v>
      </c>
      <c r="B71" t="s">
        <v>2287</v>
      </c>
      <c r="C71" t="s">
        <v>2285</v>
      </c>
      <c r="D71" t="s">
        <v>2281</v>
      </c>
      <c r="E71">
        <v>2011</v>
      </c>
      <c r="F71" t="s">
        <v>2282</v>
      </c>
      <c r="G71" t="s">
        <v>2283</v>
      </c>
      <c r="H71">
        <v>1800</v>
      </c>
    </row>
    <row r="72" spans="1:8" x14ac:dyDescent="0.2">
      <c r="A72">
        <v>70</v>
      </c>
      <c r="B72" t="s">
        <v>2287</v>
      </c>
      <c r="C72" t="s">
        <v>2285</v>
      </c>
      <c r="D72" t="s">
        <v>2281</v>
      </c>
      <c r="E72">
        <v>2012</v>
      </c>
      <c r="F72" t="s">
        <v>2282</v>
      </c>
      <c r="G72" t="s">
        <v>2283</v>
      </c>
      <c r="H72">
        <v>1652.3</v>
      </c>
    </row>
    <row r="73" spans="1:8" x14ac:dyDescent="0.2">
      <c r="A73">
        <v>71</v>
      </c>
      <c r="B73" t="s">
        <v>2287</v>
      </c>
      <c r="C73" t="s">
        <v>2285</v>
      </c>
      <c r="D73" t="s">
        <v>2281</v>
      </c>
      <c r="E73">
        <v>2013</v>
      </c>
      <c r="F73" t="s">
        <v>2282</v>
      </c>
      <c r="G73" t="s">
        <v>2283</v>
      </c>
      <c r="H73">
        <v>1750.2</v>
      </c>
    </row>
    <row r="74" spans="1:8" x14ac:dyDescent="0.2">
      <c r="A74">
        <v>72</v>
      </c>
      <c r="B74" t="s">
        <v>2287</v>
      </c>
      <c r="C74" t="s">
        <v>2285</v>
      </c>
      <c r="D74" t="s">
        <v>2281</v>
      </c>
      <c r="E74">
        <v>2014</v>
      </c>
      <c r="F74" t="s">
        <v>2282</v>
      </c>
      <c r="G74" t="s">
        <v>2283</v>
      </c>
      <c r="H74">
        <v>1692.5</v>
      </c>
    </row>
    <row r="75" spans="1:8" x14ac:dyDescent="0.2">
      <c r="A75">
        <v>73</v>
      </c>
      <c r="B75" t="s">
        <v>2287</v>
      </c>
      <c r="C75" t="s">
        <v>2285</v>
      </c>
      <c r="D75" t="s">
        <v>2281</v>
      </c>
      <c r="E75">
        <v>2015</v>
      </c>
      <c r="F75" t="s">
        <v>2282</v>
      </c>
      <c r="G75" t="s">
        <v>2283</v>
      </c>
      <c r="H75">
        <v>1383.9</v>
      </c>
    </row>
    <row r="76" spans="1:8" x14ac:dyDescent="0.2">
      <c r="A76">
        <v>74</v>
      </c>
      <c r="B76" t="s">
        <v>2287</v>
      </c>
      <c r="C76" t="s">
        <v>2285</v>
      </c>
      <c r="D76" t="s">
        <v>2281</v>
      </c>
      <c r="E76">
        <v>2016</v>
      </c>
      <c r="F76" t="s">
        <v>2282</v>
      </c>
      <c r="G76" t="s">
        <v>2283</v>
      </c>
      <c r="H76">
        <v>1324.5</v>
      </c>
    </row>
    <row r="77" spans="1:8" x14ac:dyDescent="0.2">
      <c r="A77">
        <v>75</v>
      </c>
      <c r="B77" t="s">
        <v>2287</v>
      </c>
      <c r="C77" t="s">
        <v>2285</v>
      </c>
      <c r="D77" t="s">
        <v>2281</v>
      </c>
      <c r="E77">
        <v>2017</v>
      </c>
      <c r="F77" t="s">
        <v>2282</v>
      </c>
      <c r="G77" t="s">
        <v>2283</v>
      </c>
      <c r="H77">
        <v>1346.3</v>
      </c>
    </row>
    <row r="78" spans="1:8" x14ac:dyDescent="0.2">
      <c r="A78">
        <v>76</v>
      </c>
      <c r="B78" t="s">
        <v>2287</v>
      </c>
      <c r="C78" t="s">
        <v>2285</v>
      </c>
      <c r="D78" t="s">
        <v>2281</v>
      </c>
      <c r="E78">
        <v>2018</v>
      </c>
      <c r="F78" t="s">
        <v>2282</v>
      </c>
      <c r="G78" t="s">
        <v>2283</v>
      </c>
      <c r="H78">
        <v>1430</v>
      </c>
    </row>
    <row r="79" spans="1:8" x14ac:dyDescent="0.2">
      <c r="A79">
        <v>77</v>
      </c>
      <c r="B79" t="s">
        <v>2288</v>
      </c>
      <c r="C79" t="s">
        <v>2280</v>
      </c>
      <c r="D79" t="s">
        <v>2281</v>
      </c>
      <c r="E79">
        <v>2008</v>
      </c>
      <c r="F79" t="s">
        <v>2282</v>
      </c>
      <c r="G79" t="s">
        <v>2283</v>
      </c>
      <c r="H79">
        <v>795</v>
      </c>
    </row>
    <row r="80" spans="1:8" x14ac:dyDescent="0.2">
      <c r="A80">
        <v>78</v>
      </c>
      <c r="B80" t="s">
        <v>2288</v>
      </c>
      <c r="C80" t="s">
        <v>2280</v>
      </c>
      <c r="D80" t="s">
        <v>2281</v>
      </c>
      <c r="E80">
        <v>2009</v>
      </c>
      <c r="F80" t="s">
        <v>2282</v>
      </c>
      <c r="G80" t="s">
        <v>2283</v>
      </c>
      <c r="H80">
        <v>502.6</v>
      </c>
    </row>
    <row r="81" spans="1:8" x14ac:dyDescent="0.2">
      <c r="A81">
        <v>79</v>
      </c>
      <c r="B81" t="s">
        <v>2288</v>
      </c>
      <c r="C81" t="s">
        <v>2280</v>
      </c>
      <c r="D81" t="s">
        <v>2281</v>
      </c>
      <c r="E81">
        <v>2010</v>
      </c>
      <c r="F81" t="s">
        <v>2282</v>
      </c>
      <c r="G81" t="s">
        <v>2283</v>
      </c>
      <c r="H81">
        <v>549.6</v>
      </c>
    </row>
    <row r="82" spans="1:8" x14ac:dyDescent="0.2">
      <c r="A82">
        <v>80</v>
      </c>
      <c r="B82" t="s">
        <v>2288</v>
      </c>
      <c r="C82" t="s">
        <v>2280</v>
      </c>
      <c r="D82" t="s">
        <v>2281</v>
      </c>
      <c r="E82">
        <v>2011</v>
      </c>
      <c r="F82" t="s">
        <v>2282</v>
      </c>
      <c r="G82" t="s">
        <v>2283</v>
      </c>
      <c r="H82">
        <v>425.6</v>
      </c>
    </row>
    <row r="83" spans="1:8" x14ac:dyDescent="0.2">
      <c r="A83">
        <v>81</v>
      </c>
      <c r="B83" t="s">
        <v>2288</v>
      </c>
      <c r="C83" t="s">
        <v>2280</v>
      </c>
      <c r="D83" t="s">
        <v>2281</v>
      </c>
      <c r="E83">
        <v>2012</v>
      </c>
      <c r="F83" t="s">
        <v>2282</v>
      </c>
      <c r="G83" t="s">
        <v>2283</v>
      </c>
      <c r="H83">
        <v>340.3</v>
      </c>
    </row>
    <row r="84" spans="1:8" x14ac:dyDescent="0.2">
      <c r="A84">
        <v>82</v>
      </c>
      <c r="B84" t="s">
        <v>2288</v>
      </c>
      <c r="C84" t="s">
        <v>2280</v>
      </c>
      <c r="D84" t="s">
        <v>2281</v>
      </c>
      <c r="E84">
        <v>2013</v>
      </c>
      <c r="F84" t="s">
        <v>2282</v>
      </c>
      <c r="G84" t="s">
        <v>2283</v>
      </c>
      <c r="H84">
        <v>354.2</v>
      </c>
    </row>
    <row r="85" spans="1:8" x14ac:dyDescent="0.2">
      <c r="A85">
        <v>83</v>
      </c>
      <c r="B85" t="s">
        <v>2288</v>
      </c>
      <c r="C85" t="s">
        <v>2280</v>
      </c>
      <c r="D85" t="s">
        <v>2281</v>
      </c>
      <c r="E85">
        <v>2014</v>
      </c>
      <c r="F85" t="s">
        <v>2282</v>
      </c>
      <c r="G85" t="s">
        <v>2283</v>
      </c>
      <c r="H85">
        <v>300.5</v>
      </c>
    </row>
    <row r="86" spans="1:8" x14ac:dyDescent="0.2">
      <c r="A86">
        <v>84</v>
      </c>
      <c r="B86" t="s">
        <v>2288</v>
      </c>
      <c r="C86" t="s">
        <v>2280</v>
      </c>
      <c r="D86" t="s">
        <v>2281</v>
      </c>
      <c r="E86">
        <v>2015</v>
      </c>
      <c r="F86" t="s">
        <v>2282</v>
      </c>
      <c r="G86" t="s">
        <v>2283</v>
      </c>
      <c r="H86">
        <v>265.2</v>
      </c>
    </row>
    <row r="87" spans="1:8" x14ac:dyDescent="0.2">
      <c r="A87">
        <v>85</v>
      </c>
      <c r="B87" t="s">
        <v>2288</v>
      </c>
      <c r="C87" t="s">
        <v>2280</v>
      </c>
      <c r="D87" t="s">
        <v>2281</v>
      </c>
      <c r="E87">
        <v>2016</v>
      </c>
      <c r="F87" t="s">
        <v>2282</v>
      </c>
      <c r="G87" t="s">
        <v>2283</v>
      </c>
      <c r="H87">
        <v>250.9</v>
      </c>
    </row>
    <row r="88" spans="1:8" x14ac:dyDescent="0.2">
      <c r="A88">
        <v>86</v>
      </c>
      <c r="B88" t="s">
        <v>2288</v>
      </c>
      <c r="C88" t="s">
        <v>2280</v>
      </c>
      <c r="D88" t="s">
        <v>2281</v>
      </c>
      <c r="E88">
        <v>2017</v>
      </c>
      <c r="F88" t="s">
        <v>2282</v>
      </c>
      <c r="G88" t="s">
        <v>2283</v>
      </c>
      <c r="H88">
        <v>280.5</v>
      </c>
    </row>
    <row r="89" spans="1:8" x14ac:dyDescent="0.2">
      <c r="A89">
        <v>87</v>
      </c>
      <c r="B89" t="s">
        <v>2288</v>
      </c>
      <c r="C89" t="s">
        <v>2280</v>
      </c>
      <c r="D89" t="s">
        <v>2281</v>
      </c>
      <c r="E89">
        <v>2018</v>
      </c>
      <c r="F89" t="s">
        <v>2282</v>
      </c>
      <c r="G89" t="s">
        <v>2283</v>
      </c>
      <c r="H89">
        <v>332.3</v>
      </c>
    </row>
    <row r="90" spans="1:8" x14ac:dyDescent="0.2">
      <c r="A90">
        <v>88</v>
      </c>
      <c r="B90" t="s">
        <v>2288</v>
      </c>
      <c r="C90" t="s">
        <v>2284</v>
      </c>
      <c r="D90" t="s">
        <v>2281</v>
      </c>
      <c r="E90">
        <v>2008</v>
      </c>
      <c r="F90" t="s">
        <v>2282</v>
      </c>
      <c r="G90" t="s">
        <v>2283</v>
      </c>
      <c r="H90">
        <v>821.9</v>
      </c>
    </row>
    <row r="91" spans="1:8" x14ac:dyDescent="0.2">
      <c r="A91">
        <v>89</v>
      </c>
      <c r="B91" t="s">
        <v>2288</v>
      </c>
      <c r="C91" t="s">
        <v>2284</v>
      </c>
      <c r="D91" t="s">
        <v>2281</v>
      </c>
      <c r="E91">
        <v>2009</v>
      </c>
      <c r="F91" t="s">
        <v>2282</v>
      </c>
      <c r="G91" t="s">
        <v>2283</v>
      </c>
      <c r="H91">
        <v>799</v>
      </c>
    </row>
    <row r="92" spans="1:8" x14ac:dyDescent="0.2">
      <c r="A92">
        <v>90</v>
      </c>
      <c r="B92" t="s">
        <v>2288</v>
      </c>
      <c r="C92" t="s">
        <v>2284</v>
      </c>
      <c r="D92" t="s">
        <v>2281</v>
      </c>
      <c r="E92">
        <v>2010</v>
      </c>
      <c r="F92" t="s">
        <v>2282</v>
      </c>
      <c r="G92" t="s">
        <v>2283</v>
      </c>
      <c r="H92">
        <v>784.5</v>
      </c>
    </row>
    <row r="93" spans="1:8" x14ac:dyDescent="0.2">
      <c r="A93">
        <v>91</v>
      </c>
      <c r="B93" t="s">
        <v>2288</v>
      </c>
      <c r="C93" t="s">
        <v>2284</v>
      </c>
      <c r="D93" t="s">
        <v>2281</v>
      </c>
      <c r="E93">
        <v>2011</v>
      </c>
      <c r="F93" t="s">
        <v>2282</v>
      </c>
      <c r="G93" t="s">
        <v>2283</v>
      </c>
      <c r="H93">
        <v>637.9</v>
      </c>
    </row>
    <row r="94" spans="1:8" x14ac:dyDescent="0.2">
      <c r="A94">
        <v>92</v>
      </c>
      <c r="B94" t="s">
        <v>2288</v>
      </c>
      <c r="C94" t="s">
        <v>2284</v>
      </c>
      <c r="D94" t="s">
        <v>2281</v>
      </c>
      <c r="E94">
        <v>2012</v>
      </c>
      <c r="F94" t="s">
        <v>2282</v>
      </c>
      <c r="G94" t="s">
        <v>2283</v>
      </c>
      <c r="H94">
        <v>560.4</v>
      </c>
    </row>
    <row r="95" spans="1:8" x14ac:dyDescent="0.2">
      <c r="A95">
        <v>93</v>
      </c>
      <c r="B95" t="s">
        <v>2288</v>
      </c>
      <c r="C95" t="s">
        <v>2284</v>
      </c>
      <c r="D95" t="s">
        <v>2281</v>
      </c>
      <c r="E95">
        <v>2013</v>
      </c>
      <c r="F95" t="s">
        <v>2282</v>
      </c>
      <c r="G95" t="s">
        <v>2283</v>
      </c>
      <c r="H95">
        <v>1039</v>
      </c>
    </row>
    <row r="96" spans="1:8" x14ac:dyDescent="0.2">
      <c r="A96">
        <v>94</v>
      </c>
      <c r="B96" t="s">
        <v>2288</v>
      </c>
      <c r="C96" t="s">
        <v>2284</v>
      </c>
      <c r="D96" t="s">
        <v>2281</v>
      </c>
      <c r="E96">
        <v>2014</v>
      </c>
      <c r="F96" t="s">
        <v>2282</v>
      </c>
      <c r="G96" t="s">
        <v>2283</v>
      </c>
      <c r="H96">
        <v>759.5</v>
      </c>
    </row>
    <row r="97" spans="1:8" x14ac:dyDescent="0.2">
      <c r="A97">
        <v>95</v>
      </c>
      <c r="B97" t="s">
        <v>2288</v>
      </c>
      <c r="C97" t="s">
        <v>2284</v>
      </c>
      <c r="D97" t="s">
        <v>2281</v>
      </c>
      <c r="E97">
        <v>2015</v>
      </c>
      <c r="F97" t="s">
        <v>2282</v>
      </c>
      <c r="G97" t="s">
        <v>2283</v>
      </c>
      <c r="H97">
        <v>689.5</v>
      </c>
    </row>
    <row r="98" spans="1:8" x14ac:dyDescent="0.2">
      <c r="A98">
        <v>96</v>
      </c>
      <c r="B98" t="s">
        <v>2288</v>
      </c>
      <c r="C98" t="s">
        <v>2284</v>
      </c>
      <c r="D98" t="s">
        <v>2281</v>
      </c>
      <c r="E98">
        <v>2016</v>
      </c>
      <c r="F98" t="s">
        <v>2282</v>
      </c>
      <c r="G98" t="s">
        <v>2283</v>
      </c>
      <c r="H98">
        <v>574.5</v>
      </c>
    </row>
    <row r="99" spans="1:8" x14ac:dyDescent="0.2">
      <c r="A99">
        <v>97</v>
      </c>
      <c r="B99" t="s">
        <v>2288</v>
      </c>
      <c r="C99" t="s">
        <v>2284</v>
      </c>
      <c r="D99" t="s">
        <v>2281</v>
      </c>
      <c r="E99">
        <v>2017</v>
      </c>
      <c r="F99" t="s">
        <v>2282</v>
      </c>
      <c r="G99" t="s">
        <v>2283</v>
      </c>
      <c r="H99">
        <v>533.1</v>
      </c>
    </row>
    <row r="100" spans="1:8" x14ac:dyDescent="0.2">
      <c r="A100">
        <v>98</v>
      </c>
      <c r="B100" t="s">
        <v>2288</v>
      </c>
      <c r="C100" t="s">
        <v>2284</v>
      </c>
      <c r="D100" t="s">
        <v>2281</v>
      </c>
      <c r="E100">
        <v>2018</v>
      </c>
      <c r="F100" t="s">
        <v>2282</v>
      </c>
      <c r="G100" t="s">
        <v>2283</v>
      </c>
      <c r="H100">
        <v>765.5</v>
      </c>
    </row>
    <row r="101" spans="1:8" x14ac:dyDescent="0.2">
      <c r="A101">
        <v>99</v>
      </c>
      <c r="B101" t="s">
        <v>2288</v>
      </c>
      <c r="C101" t="s">
        <v>2285</v>
      </c>
      <c r="D101" t="s">
        <v>2281</v>
      </c>
      <c r="E101">
        <v>2008</v>
      </c>
      <c r="F101" t="s">
        <v>2282</v>
      </c>
      <c r="G101" t="s">
        <v>2283</v>
      </c>
      <c r="H101">
        <v>2128.3000000000002</v>
      </c>
    </row>
    <row r="102" spans="1:8" x14ac:dyDescent="0.2">
      <c r="A102">
        <v>100</v>
      </c>
      <c r="B102" t="s">
        <v>2288</v>
      </c>
      <c r="C102" t="s">
        <v>2285</v>
      </c>
      <c r="D102" t="s">
        <v>2281</v>
      </c>
      <c r="E102">
        <v>2009</v>
      </c>
      <c r="F102" t="s">
        <v>2282</v>
      </c>
      <c r="G102" t="s">
        <v>2283</v>
      </c>
      <c r="H102">
        <v>1837.4</v>
      </c>
    </row>
    <row r="103" spans="1:8" x14ac:dyDescent="0.2">
      <c r="A103">
        <v>101</v>
      </c>
      <c r="B103" t="s">
        <v>2288</v>
      </c>
      <c r="C103" t="s">
        <v>2285</v>
      </c>
      <c r="D103" t="s">
        <v>2281</v>
      </c>
      <c r="E103">
        <v>2010</v>
      </c>
      <c r="F103" t="s">
        <v>2282</v>
      </c>
      <c r="G103" t="s">
        <v>2283</v>
      </c>
      <c r="H103">
        <v>1700.6</v>
      </c>
    </row>
    <row r="104" spans="1:8" x14ac:dyDescent="0.2">
      <c r="A104">
        <v>102</v>
      </c>
      <c r="B104" t="s">
        <v>2288</v>
      </c>
      <c r="C104" t="s">
        <v>2285</v>
      </c>
      <c r="D104" t="s">
        <v>2281</v>
      </c>
      <c r="E104">
        <v>2011</v>
      </c>
      <c r="F104" t="s">
        <v>2282</v>
      </c>
      <c r="G104" t="s">
        <v>2283</v>
      </c>
      <c r="H104">
        <v>1858.1</v>
      </c>
    </row>
    <row r="105" spans="1:8" x14ac:dyDescent="0.2">
      <c r="A105">
        <v>103</v>
      </c>
      <c r="B105" t="s">
        <v>2288</v>
      </c>
      <c r="C105" t="s">
        <v>2285</v>
      </c>
      <c r="D105" t="s">
        <v>2281</v>
      </c>
      <c r="E105">
        <v>2012</v>
      </c>
      <c r="F105" t="s">
        <v>2282</v>
      </c>
      <c r="G105" t="s">
        <v>2283</v>
      </c>
      <c r="H105">
        <v>1798.6</v>
      </c>
    </row>
    <row r="106" spans="1:8" x14ac:dyDescent="0.2">
      <c r="A106">
        <v>104</v>
      </c>
      <c r="B106" t="s">
        <v>2288</v>
      </c>
      <c r="C106" t="s">
        <v>2285</v>
      </c>
      <c r="D106" t="s">
        <v>2281</v>
      </c>
      <c r="E106">
        <v>2013</v>
      </c>
      <c r="F106" t="s">
        <v>2282</v>
      </c>
      <c r="G106" t="s">
        <v>2283</v>
      </c>
      <c r="H106">
        <v>2152.6999999999998</v>
      </c>
    </row>
    <row r="107" spans="1:8" x14ac:dyDescent="0.2">
      <c r="A107">
        <v>105</v>
      </c>
      <c r="B107" t="s">
        <v>2288</v>
      </c>
      <c r="C107" t="s">
        <v>2285</v>
      </c>
      <c r="D107" t="s">
        <v>2281</v>
      </c>
      <c r="E107">
        <v>2014</v>
      </c>
      <c r="F107" t="s">
        <v>2282</v>
      </c>
      <c r="G107" t="s">
        <v>2283</v>
      </c>
      <c r="H107">
        <v>1891.8</v>
      </c>
    </row>
    <row r="108" spans="1:8" x14ac:dyDescent="0.2">
      <c r="A108">
        <v>106</v>
      </c>
      <c r="B108" t="s">
        <v>2288</v>
      </c>
      <c r="C108" t="s">
        <v>2285</v>
      </c>
      <c r="D108" t="s">
        <v>2281</v>
      </c>
      <c r="E108">
        <v>2015</v>
      </c>
      <c r="F108" t="s">
        <v>2282</v>
      </c>
      <c r="G108" t="s">
        <v>2283</v>
      </c>
      <c r="H108">
        <v>1588.2</v>
      </c>
    </row>
    <row r="109" spans="1:8" x14ac:dyDescent="0.2">
      <c r="A109">
        <v>107</v>
      </c>
      <c r="B109" t="s">
        <v>2288</v>
      </c>
      <c r="C109" t="s">
        <v>2285</v>
      </c>
      <c r="D109" t="s">
        <v>2281</v>
      </c>
      <c r="E109">
        <v>2016</v>
      </c>
      <c r="F109" t="s">
        <v>2282</v>
      </c>
      <c r="G109" t="s">
        <v>2283</v>
      </c>
      <c r="H109">
        <v>1484.7</v>
      </c>
    </row>
    <row r="110" spans="1:8" x14ac:dyDescent="0.2">
      <c r="A110">
        <v>108</v>
      </c>
      <c r="B110" t="s">
        <v>2288</v>
      </c>
      <c r="C110" t="s">
        <v>2285</v>
      </c>
      <c r="D110" t="s">
        <v>2281</v>
      </c>
      <c r="E110">
        <v>2017</v>
      </c>
      <c r="F110" t="s">
        <v>2282</v>
      </c>
      <c r="G110" t="s">
        <v>2283</v>
      </c>
      <c r="H110">
        <v>929.8</v>
      </c>
    </row>
    <row r="111" spans="1:8" x14ac:dyDescent="0.2">
      <c r="A111">
        <v>109</v>
      </c>
      <c r="B111" t="s">
        <v>2288</v>
      </c>
      <c r="C111" t="s">
        <v>2286</v>
      </c>
      <c r="D111" t="s">
        <v>2281</v>
      </c>
      <c r="E111">
        <v>2008</v>
      </c>
      <c r="F111" t="s">
        <v>2282</v>
      </c>
      <c r="G111" t="s">
        <v>2283</v>
      </c>
      <c r="H111">
        <v>524.29999999999995</v>
      </c>
    </row>
    <row r="112" spans="1:8" x14ac:dyDescent="0.2">
      <c r="A112">
        <v>110</v>
      </c>
      <c r="B112" t="s">
        <v>2288</v>
      </c>
      <c r="C112" t="s">
        <v>2286</v>
      </c>
      <c r="D112" t="s">
        <v>2281</v>
      </c>
      <c r="E112">
        <v>2009</v>
      </c>
      <c r="F112" t="s">
        <v>2282</v>
      </c>
      <c r="G112" t="s">
        <v>2283</v>
      </c>
      <c r="H112">
        <v>583.6</v>
      </c>
    </row>
    <row r="113" spans="1:8" x14ac:dyDescent="0.2">
      <c r="A113">
        <v>111</v>
      </c>
      <c r="B113" t="s">
        <v>2288</v>
      </c>
      <c r="C113" t="s">
        <v>2286</v>
      </c>
      <c r="D113" t="s">
        <v>2281</v>
      </c>
      <c r="E113">
        <v>2010</v>
      </c>
      <c r="F113" t="s">
        <v>2282</v>
      </c>
      <c r="G113" t="s">
        <v>2283</v>
      </c>
      <c r="H113">
        <v>486</v>
      </c>
    </row>
    <row r="114" spans="1:8" x14ac:dyDescent="0.2">
      <c r="A114">
        <v>112</v>
      </c>
      <c r="B114" t="s">
        <v>2288</v>
      </c>
      <c r="C114" t="s">
        <v>2286</v>
      </c>
      <c r="D114" t="s">
        <v>2281</v>
      </c>
      <c r="E114">
        <v>2011</v>
      </c>
      <c r="F114" t="s">
        <v>2282</v>
      </c>
      <c r="G114" t="s">
        <v>2283</v>
      </c>
      <c r="H114">
        <v>437.8</v>
      </c>
    </row>
    <row r="115" spans="1:8" x14ac:dyDescent="0.2">
      <c r="A115">
        <v>113</v>
      </c>
      <c r="B115" t="s">
        <v>2288</v>
      </c>
      <c r="C115" t="s">
        <v>2286</v>
      </c>
      <c r="D115" t="s">
        <v>2281</v>
      </c>
      <c r="E115">
        <v>2012</v>
      </c>
      <c r="F115" t="s">
        <v>2282</v>
      </c>
      <c r="G115" t="s">
        <v>2283</v>
      </c>
      <c r="H115">
        <v>646.5</v>
      </c>
    </row>
    <row r="116" spans="1:8" x14ac:dyDescent="0.2">
      <c r="A116">
        <v>114</v>
      </c>
      <c r="B116" t="s">
        <v>2288</v>
      </c>
      <c r="C116" t="s">
        <v>2286</v>
      </c>
      <c r="D116" t="s">
        <v>2281</v>
      </c>
      <c r="E116">
        <v>2013</v>
      </c>
      <c r="F116" t="s">
        <v>2282</v>
      </c>
      <c r="G116" t="s">
        <v>2283</v>
      </c>
      <c r="H116">
        <v>867.3</v>
      </c>
    </row>
    <row r="117" spans="1:8" x14ac:dyDescent="0.2">
      <c r="A117">
        <v>115</v>
      </c>
      <c r="B117" t="s">
        <v>2288</v>
      </c>
      <c r="C117" t="s">
        <v>2286</v>
      </c>
      <c r="D117" t="s">
        <v>2281</v>
      </c>
      <c r="E117">
        <v>2014</v>
      </c>
      <c r="F117" t="s">
        <v>2282</v>
      </c>
      <c r="G117" t="s">
        <v>2283</v>
      </c>
      <c r="H117">
        <v>818.8</v>
      </c>
    </row>
    <row r="118" spans="1:8" x14ac:dyDescent="0.2">
      <c r="A118">
        <v>116</v>
      </c>
      <c r="B118" t="s">
        <v>2288</v>
      </c>
      <c r="C118" t="s">
        <v>2286</v>
      </c>
      <c r="D118" t="s">
        <v>2281</v>
      </c>
      <c r="E118">
        <v>2015</v>
      </c>
      <c r="F118" t="s">
        <v>2282</v>
      </c>
      <c r="G118" t="s">
        <v>2283</v>
      </c>
      <c r="H118">
        <v>536.9</v>
      </c>
    </row>
    <row r="119" spans="1:8" x14ac:dyDescent="0.2">
      <c r="A119">
        <v>117</v>
      </c>
      <c r="B119" t="s">
        <v>2288</v>
      </c>
      <c r="C119" t="s">
        <v>2286</v>
      </c>
      <c r="D119" t="s">
        <v>2281</v>
      </c>
      <c r="E119">
        <v>2016</v>
      </c>
      <c r="F119" t="s">
        <v>2282</v>
      </c>
      <c r="G119" t="s">
        <v>2283</v>
      </c>
      <c r="H119">
        <v>406.1</v>
      </c>
    </row>
    <row r="120" spans="1:8" x14ac:dyDescent="0.2">
      <c r="A120">
        <v>118</v>
      </c>
      <c r="B120" t="s">
        <v>2288</v>
      </c>
      <c r="C120" t="s">
        <v>2286</v>
      </c>
      <c r="D120" t="s">
        <v>2281</v>
      </c>
      <c r="E120">
        <v>2017</v>
      </c>
      <c r="F120" t="s">
        <v>2282</v>
      </c>
      <c r="G120" t="s">
        <v>2283</v>
      </c>
      <c r="H120">
        <v>364.9</v>
      </c>
    </row>
    <row r="121" spans="1:8" x14ac:dyDescent="0.2">
      <c r="A121">
        <v>119</v>
      </c>
      <c r="B121" t="s">
        <v>2288</v>
      </c>
      <c r="C121" t="s">
        <v>2286</v>
      </c>
      <c r="D121" t="s">
        <v>2281</v>
      </c>
      <c r="E121">
        <v>2018</v>
      </c>
      <c r="F121" t="s">
        <v>2282</v>
      </c>
      <c r="G121" t="s">
        <v>2283</v>
      </c>
      <c r="H121">
        <v>392.7</v>
      </c>
    </row>
    <row r="122" spans="1:8" x14ac:dyDescent="0.2">
      <c r="A122">
        <v>120</v>
      </c>
      <c r="B122" t="s">
        <v>2289</v>
      </c>
      <c r="C122" t="s">
        <v>2280</v>
      </c>
      <c r="D122" t="s">
        <v>2281</v>
      </c>
      <c r="E122">
        <v>2008</v>
      </c>
      <c r="F122" t="s">
        <v>2282</v>
      </c>
      <c r="G122" t="s">
        <v>2283</v>
      </c>
      <c r="H122">
        <v>472.1</v>
      </c>
    </row>
    <row r="123" spans="1:8" x14ac:dyDescent="0.2">
      <c r="A123">
        <v>121</v>
      </c>
      <c r="B123" t="s">
        <v>2289</v>
      </c>
      <c r="C123" t="s">
        <v>2280</v>
      </c>
      <c r="D123" t="s">
        <v>2281</v>
      </c>
      <c r="E123">
        <v>2009</v>
      </c>
      <c r="F123" t="s">
        <v>2282</v>
      </c>
      <c r="G123" t="s">
        <v>2283</v>
      </c>
      <c r="H123">
        <v>343.9</v>
      </c>
    </row>
    <row r="124" spans="1:8" x14ac:dyDescent="0.2">
      <c r="A124">
        <v>122</v>
      </c>
      <c r="B124" t="s">
        <v>2289</v>
      </c>
      <c r="C124" t="s">
        <v>2280</v>
      </c>
      <c r="D124" t="s">
        <v>2281</v>
      </c>
      <c r="E124">
        <v>2010</v>
      </c>
      <c r="F124" t="s">
        <v>2282</v>
      </c>
      <c r="G124" t="s">
        <v>2283</v>
      </c>
      <c r="H124">
        <v>323.8</v>
      </c>
    </row>
    <row r="125" spans="1:8" x14ac:dyDescent="0.2">
      <c r="A125">
        <v>123</v>
      </c>
      <c r="B125" t="s">
        <v>2289</v>
      </c>
      <c r="C125" t="s">
        <v>2280</v>
      </c>
      <c r="D125" t="s">
        <v>2281</v>
      </c>
      <c r="E125">
        <v>2011</v>
      </c>
      <c r="F125" t="s">
        <v>2282</v>
      </c>
      <c r="G125" t="s">
        <v>2283</v>
      </c>
      <c r="H125">
        <v>348.1</v>
      </c>
    </row>
    <row r="126" spans="1:8" x14ac:dyDescent="0.2">
      <c r="A126">
        <v>124</v>
      </c>
      <c r="B126" t="s">
        <v>2289</v>
      </c>
      <c r="C126" t="s">
        <v>2280</v>
      </c>
      <c r="D126" t="s">
        <v>2281</v>
      </c>
      <c r="E126">
        <v>2012</v>
      </c>
      <c r="F126" t="s">
        <v>2282</v>
      </c>
      <c r="G126" t="s">
        <v>2283</v>
      </c>
      <c r="H126">
        <v>411.9</v>
      </c>
    </row>
    <row r="127" spans="1:8" x14ac:dyDescent="0.2">
      <c r="A127">
        <v>125</v>
      </c>
      <c r="B127" t="s">
        <v>2289</v>
      </c>
      <c r="C127" t="s">
        <v>2280</v>
      </c>
      <c r="D127" t="s">
        <v>2281</v>
      </c>
      <c r="E127">
        <v>2013</v>
      </c>
      <c r="F127" t="s">
        <v>2282</v>
      </c>
      <c r="G127" t="s">
        <v>2283</v>
      </c>
      <c r="H127">
        <v>270.89999999999998</v>
      </c>
    </row>
    <row r="128" spans="1:8" x14ac:dyDescent="0.2">
      <c r="A128">
        <v>126</v>
      </c>
      <c r="B128" t="s">
        <v>2289</v>
      </c>
      <c r="C128" t="s">
        <v>2280</v>
      </c>
      <c r="D128" t="s">
        <v>2281</v>
      </c>
      <c r="E128">
        <v>2014</v>
      </c>
      <c r="F128" t="s">
        <v>2282</v>
      </c>
      <c r="G128" t="s">
        <v>2283</v>
      </c>
      <c r="H128">
        <v>240.9</v>
      </c>
    </row>
    <row r="129" spans="1:8" x14ac:dyDescent="0.2">
      <c r="A129">
        <v>127</v>
      </c>
      <c r="B129" t="s">
        <v>2289</v>
      </c>
      <c r="C129" t="s">
        <v>2280</v>
      </c>
      <c r="D129" t="s">
        <v>2281</v>
      </c>
      <c r="E129">
        <v>2015</v>
      </c>
      <c r="F129" t="s">
        <v>2282</v>
      </c>
      <c r="G129" t="s">
        <v>2283</v>
      </c>
      <c r="H129">
        <v>243.4</v>
      </c>
    </row>
    <row r="130" spans="1:8" x14ac:dyDescent="0.2">
      <c r="A130">
        <v>128</v>
      </c>
      <c r="B130" t="s">
        <v>2289</v>
      </c>
      <c r="C130" t="s">
        <v>2280</v>
      </c>
      <c r="D130" t="s">
        <v>2281</v>
      </c>
      <c r="E130">
        <v>2016</v>
      </c>
      <c r="F130" t="s">
        <v>2282</v>
      </c>
      <c r="G130" t="s">
        <v>2283</v>
      </c>
      <c r="H130">
        <v>329.3</v>
      </c>
    </row>
    <row r="131" spans="1:8" x14ac:dyDescent="0.2">
      <c r="A131">
        <v>129</v>
      </c>
      <c r="B131" t="s">
        <v>2289</v>
      </c>
      <c r="C131" t="s">
        <v>2280</v>
      </c>
      <c r="D131" t="s">
        <v>2281</v>
      </c>
      <c r="E131">
        <v>2017</v>
      </c>
      <c r="F131" t="s">
        <v>2282</v>
      </c>
      <c r="G131" t="s">
        <v>2283</v>
      </c>
      <c r="H131">
        <v>364.5</v>
      </c>
    </row>
    <row r="132" spans="1:8" x14ac:dyDescent="0.2">
      <c r="A132">
        <v>130</v>
      </c>
      <c r="B132" t="s">
        <v>2289</v>
      </c>
      <c r="C132" t="s">
        <v>2280</v>
      </c>
      <c r="D132" t="s">
        <v>2281</v>
      </c>
      <c r="E132">
        <v>2018</v>
      </c>
      <c r="F132" t="s">
        <v>2282</v>
      </c>
      <c r="G132" t="s">
        <v>2283</v>
      </c>
      <c r="H132">
        <v>264.7</v>
      </c>
    </row>
    <row r="133" spans="1:8" x14ac:dyDescent="0.2">
      <c r="A133">
        <v>131</v>
      </c>
      <c r="B133" t="s">
        <v>2289</v>
      </c>
      <c r="C133" t="s">
        <v>2284</v>
      </c>
      <c r="D133" t="s">
        <v>2281</v>
      </c>
      <c r="E133">
        <v>2008</v>
      </c>
      <c r="F133" t="s">
        <v>2282</v>
      </c>
      <c r="G133" t="s">
        <v>2283</v>
      </c>
      <c r="H133">
        <v>684.9</v>
      </c>
    </row>
    <row r="134" spans="1:8" x14ac:dyDescent="0.2">
      <c r="A134">
        <v>132</v>
      </c>
      <c r="B134" t="s">
        <v>2289</v>
      </c>
      <c r="C134" t="s">
        <v>2284</v>
      </c>
      <c r="D134" t="s">
        <v>2281</v>
      </c>
      <c r="E134">
        <v>2009</v>
      </c>
      <c r="F134" t="s">
        <v>2282</v>
      </c>
      <c r="G134" t="s">
        <v>2283</v>
      </c>
      <c r="H134">
        <v>616</v>
      </c>
    </row>
    <row r="135" spans="1:8" x14ac:dyDescent="0.2">
      <c r="A135">
        <v>133</v>
      </c>
      <c r="B135" t="s">
        <v>2289</v>
      </c>
      <c r="C135" t="s">
        <v>2284</v>
      </c>
      <c r="D135" t="s">
        <v>2281</v>
      </c>
      <c r="E135">
        <v>2010</v>
      </c>
      <c r="F135" t="s">
        <v>2282</v>
      </c>
      <c r="G135" t="s">
        <v>2283</v>
      </c>
      <c r="H135">
        <v>706.6</v>
      </c>
    </row>
    <row r="136" spans="1:8" x14ac:dyDescent="0.2">
      <c r="A136">
        <v>134</v>
      </c>
      <c r="B136" t="s">
        <v>2289</v>
      </c>
      <c r="C136" t="s">
        <v>2284</v>
      </c>
      <c r="D136" t="s">
        <v>2281</v>
      </c>
      <c r="E136">
        <v>2011</v>
      </c>
      <c r="F136" t="s">
        <v>2282</v>
      </c>
      <c r="G136" t="s">
        <v>2283</v>
      </c>
      <c r="H136">
        <v>593.79999999999995</v>
      </c>
    </row>
    <row r="137" spans="1:8" x14ac:dyDescent="0.2">
      <c r="A137">
        <v>135</v>
      </c>
      <c r="B137" t="s">
        <v>2289</v>
      </c>
      <c r="C137" t="s">
        <v>2284</v>
      </c>
      <c r="D137" t="s">
        <v>2281</v>
      </c>
      <c r="E137">
        <v>2012</v>
      </c>
      <c r="F137" t="s">
        <v>2282</v>
      </c>
      <c r="G137" t="s">
        <v>2283</v>
      </c>
      <c r="H137">
        <v>654.70000000000005</v>
      </c>
    </row>
    <row r="138" spans="1:8" x14ac:dyDescent="0.2">
      <c r="A138">
        <v>136</v>
      </c>
      <c r="B138" t="s">
        <v>2289</v>
      </c>
      <c r="C138" t="s">
        <v>2284</v>
      </c>
      <c r="D138" t="s">
        <v>2281</v>
      </c>
      <c r="E138">
        <v>2013</v>
      </c>
      <c r="F138" t="s">
        <v>2282</v>
      </c>
      <c r="G138" t="s">
        <v>2283</v>
      </c>
      <c r="H138">
        <v>685.4</v>
      </c>
    </row>
    <row r="139" spans="1:8" x14ac:dyDescent="0.2">
      <c r="A139">
        <v>137</v>
      </c>
      <c r="B139" t="s">
        <v>2289</v>
      </c>
      <c r="C139" t="s">
        <v>2284</v>
      </c>
      <c r="D139" t="s">
        <v>2281</v>
      </c>
      <c r="E139">
        <v>2014</v>
      </c>
      <c r="F139" t="s">
        <v>2282</v>
      </c>
      <c r="G139" t="s">
        <v>2283</v>
      </c>
      <c r="H139">
        <v>632.6</v>
      </c>
    </row>
    <row r="140" spans="1:8" x14ac:dyDescent="0.2">
      <c r="A140">
        <v>138</v>
      </c>
      <c r="B140" t="s">
        <v>2289</v>
      </c>
      <c r="C140" t="s">
        <v>2284</v>
      </c>
      <c r="D140" t="s">
        <v>2281</v>
      </c>
      <c r="E140">
        <v>2015</v>
      </c>
      <c r="F140" t="s">
        <v>2282</v>
      </c>
      <c r="G140" t="s">
        <v>2283</v>
      </c>
      <c r="H140">
        <v>613</v>
      </c>
    </row>
    <row r="141" spans="1:8" x14ac:dyDescent="0.2">
      <c r="A141">
        <v>139</v>
      </c>
      <c r="B141" t="s">
        <v>2289</v>
      </c>
      <c r="C141" t="s">
        <v>2284</v>
      </c>
      <c r="D141" t="s">
        <v>2281</v>
      </c>
      <c r="E141">
        <v>2016</v>
      </c>
      <c r="F141" t="s">
        <v>2282</v>
      </c>
      <c r="G141" t="s">
        <v>2283</v>
      </c>
      <c r="H141">
        <v>639.1</v>
      </c>
    </row>
    <row r="142" spans="1:8" x14ac:dyDescent="0.2">
      <c r="A142">
        <v>140</v>
      </c>
      <c r="B142" t="s">
        <v>2289</v>
      </c>
      <c r="C142" t="s">
        <v>2284</v>
      </c>
      <c r="D142" t="s">
        <v>2281</v>
      </c>
      <c r="E142">
        <v>2017</v>
      </c>
      <c r="F142" t="s">
        <v>2282</v>
      </c>
      <c r="G142" t="s">
        <v>2283</v>
      </c>
      <c r="H142">
        <v>642.4</v>
      </c>
    </row>
    <row r="143" spans="1:8" x14ac:dyDescent="0.2">
      <c r="A143">
        <v>141</v>
      </c>
      <c r="B143" t="s">
        <v>2289</v>
      </c>
      <c r="C143" t="s">
        <v>2284</v>
      </c>
      <c r="D143" t="s">
        <v>2281</v>
      </c>
      <c r="E143">
        <v>2018</v>
      </c>
      <c r="F143" t="s">
        <v>2282</v>
      </c>
      <c r="G143" t="s">
        <v>2283</v>
      </c>
      <c r="H143">
        <v>565.6</v>
      </c>
    </row>
    <row r="144" spans="1:8" x14ac:dyDescent="0.2">
      <c r="A144">
        <v>142</v>
      </c>
      <c r="B144" t="s">
        <v>2289</v>
      </c>
      <c r="C144" t="s">
        <v>2285</v>
      </c>
      <c r="D144" t="s">
        <v>2281</v>
      </c>
      <c r="E144">
        <v>2008</v>
      </c>
      <c r="F144" t="s">
        <v>2282</v>
      </c>
      <c r="G144" t="s">
        <v>2283</v>
      </c>
      <c r="H144">
        <v>2067.4</v>
      </c>
    </row>
    <row r="145" spans="1:8" x14ac:dyDescent="0.2">
      <c r="A145">
        <v>143</v>
      </c>
      <c r="B145" t="s">
        <v>2289</v>
      </c>
      <c r="C145" t="s">
        <v>2285</v>
      </c>
      <c r="D145" t="s">
        <v>2281</v>
      </c>
      <c r="E145">
        <v>2009</v>
      </c>
      <c r="F145" t="s">
        <v>2282</v>
      </c>
      <c r="G145" t="s">
        <v>2283</v>
      </c>
      <c r="H145">
        <v>1869.5</v>
      </c>
    </row>
    <row r="146" spans="1:8" x14ac:dyDescent="0.2">
      <c r="A146">
        <v>144</v>
      </c>
      <c r="B146" t="s">
        <v>2289</v>
      </c>
      <c r="C146" t="s">
        <v>2285</v>
      </c>
      <c r="D146" t="s">
        <v>2281</v>
      </c>
      <c r="E146">
        <v>2010</v>
      </c>
      <c r="F146" t="s">
        <v>2282</v>
      </c>
      <c r="G146" t="s">
        <v>2283</v>
      </c>
      <c r="H146">
        <v>1779.5</v>
      </c>
    </row>
    <row r="147" spans="1:8" x14ac:dyDescent="0.2">
      <c r="A147">
        <v>145</v>
      </c>
      <c r="B147" t="s">
        <v>2289</v>
      </c>
      <c r="C147" t="s">
        <v>2285</v>
      </c>
      <c r="D147" t="s">
        <v>2281</v>
      </c>
      <c r="E147">
        <v>2011</v>
      </c>
      <c r="F147" t="s">
        <v>2282</v>
      </c>
      <c r="G147" t="s">
        <v>2283</v>
      </c>
      <c r="H147">
        <v>1909.2</v>
      </c>
    </row>
    <row r="148" spans="1:8" x14ac:dyDescent="0.2">
      <c r="A148">
        <v>146</v>
      </c>
      <c r="B148" t="s">
        <v>2289</v>
      </c>
      <c r="C148" t="s">
        <v>2285</v>
      </c>
      <c r="D148" t="s">
        <v>2281</v>
      </c>
      <c r="E148">
        <v>2012</v>
      </c>
      <c r="F148" t="s">
        <v>2282</v>
      </c>
      <c r="G148" t="s">
        <v>2283</v>
      </c>
      <c r="H148">
        <v>1806.8</v>
      </c>
    </row>
    <row r="149" spans="1:8" x14ac:dyDescent="0.2">
      <c r="A149">
        <v>147</v>
      </c>
      <c r="B149" t="s">
        <v>2289</v>
      </c>
      <c r="C149" t="s">
        <v>2285</v>
      </c>
      <c r="D149" t="s">
        <v>2281</v>
      </c>
      <c r="E149">
        <v>2013</v>
      </c>
      <c r="F149" t="s">
        <v>2282</v>
      </c>
      <c r="G149" t="s">
        <v>2283</v>
      </c>
      <c r="H149">
        <v>1864.2</v>
      </c>
    </row>
    <row r="150" spans="1:8" x14ac:dyDescent="0.2">
      <c r="A150">
        <v>148</v>
      </c>
      <c r="B150" t="s">
        <v>2289</v>
      </c>
      <c r="C150" t="s">
        <v>2285</v>
      </c>
      <c r="D150" t="s">
        <v>2281</v>
      </c>
      <c r="E150">
        <v>2014</v>
      </c>
      <c r="F150" t="s">
        <v>2282</v>
      </c>
      <c r="G150" t="s">
        <v>2283</v>
      </c>
      <c r="H150">
        <v>1762.4</v>
      </c>
    </row>
    <row r="151" spans="1:8" x14ac:dyDescent="0.2">
      <c r="A151">
        <v>149</v>
      </c>
      <c r="B151" t="s">
        <v>2289</v>
      </c>
      <c r="C151" t="s">
        <v>2285</v>
      </c>
      <c r="D151" t="s">
        <v>2281</v>
      </c>
      <c r="E151">
        <v>2015</v>
      </c>
      <c r="F151" t="s">
        <v>2282</v>
      </c>
      <c r="G151" t="s">
        <v>2283</v>
      </c>
      <c r="H151">
        <v>1454.3</v>
      </c>
    </row>
    <row r="152" spans="1:8" x14ac:dyDescent="0.2">
      <c r="A152">
        <v>150</v>
      </c>
      <c r="B152" t="s">
        <v>2289</v>
      </c>
      <c r="C152" t="s">
        <v>2286</v>
      </c>
      <c r="D152" t="s">
        <v>2281</v>
      </c>
      <c r="E152">
        <v>2008</v>
      </c>
      <c r="F152" t="s">
        <v>2282</v>
      </c>
      <c r="G152" t="s">
        <v>2283</v>
      </c>
      <c r="H152">
        <v>520.20000000000005</v>
      </c>
    </row>
    <row r="153" spans="1:8" x14ac:dyDescent="0.2">
      <c r="A153">
        <v>151</v>
      </c>
      <c r="B153" t="s">
        <v>2289</v>
      </c>
      <c r="C153" t="s">
        <v>2286</v>
      </c>
      <c r="D153" t="s">
        <v>2281</v>
      </c>
      <c r="E153">
        <v>2009</v>
      </c>
      <c r="F153" t="s">
        <v>2282</v>
      </c>
      <c r="G153" t="s">
        <v>2283</v>
      </c>
      <c r="H153">
        <v>384.2</v>
      </c>
    </row>
    <row r="154" spans="1:8" x14ac:dyDescent="0.2">
      <c r="A154">
        <v>152</v>
      </c>
      <c r="B154" t="s">
        <v>2289</v>
      </c>
      <c r="C154" t="s">
        <v>2286</v>
      </c>
      <c r="D154" t="s">
        <v>2281</v>
      </c>
      <c r="E154">
        <v>2010</v>
      </c>
      <c r="F154" t="s">
        <v>2282</v>
      </c>
      <c r="G154" t="s">
        <v>2283</v>
      </c>
      <c r="H154">
        <v>417.1</v>
      </c>
    </row>
    <row r="155" spans="1:8" x14ac:dyDescent="0.2">
      <c r="A155">
        <v>153</v>
      </c>
      <c r="B155" t="s">
        <v>2289</v>
      </c>
      <c r="C155" t="s">
        <v>2286</v>
      </c>
      <c r="D155" t="s">
        <v>2281</v>
      </c>
      <c r="E155">
        <v>2011</v>
      </c>
      <c r="F155" t="s">
        <v>2282</v>
      </c>
      <c r="G155" t="s">
        <v>2283</v>
      </c>
      <c r="H155">
        <v>455.7</v>
      </c>
    </row>
    <row r="156" spans="1:8" x14ac:dyDescent="0.2">
      <c r="A156">
        <v>154</v>
      </c>
      <c r="B156" t="s">
        <v>2289</v>
      </c>
      <c r="C156" t="s">
        <v>2286</v>
      </c>
      <c r="D156" t="s">
        <v>2281</v>
      </c>
      <c r="E156">
        <v>2012</v>
      </c>
      <c r="F156" t="s">
        <v>2282</v>
      </c>
      <c r="G156" t="s">
        <v>2283</v>
      </c>
      <c r="H156">
        <v>604.20000000000005</v>
      </c>
    </row>
    <row r="157" spans="1:8" x14ac:dyDescent="0.2">
      <c r="A157">
        <v>155</v>
      </c>
      <c r="B157" t="s">
        <v>2289</v>
      </c>
      <c r="C157" t="s">
        <v>2286</v>
      </c>
      <c r="D157" t="s">
        <v>2281</v>
      </c>
      <c r="E157">
        <v>2013</v>
      </c>
      <c r="F157" t="s">
        <v>2282</v>
      </c>
      <c r="G157" t="s">
        <v>2283</v>
      </c>
      <c r="H157">
        <v>529.79999999999995</v>
      </c>
    </row>
    <row r="158" spans="1:8" x14ac:dyDescent="0.2">
      <c r="A158">
        <v>156</v>
      </c>
      <c r="B158" t="s">
        <v>2289</v>
      </c>
      <c r="C158" t="s">
        <v>2286</v>
      </c>
      <c r="D158" t="s">
        <v>2281</v>
      </c>
      <c r="E158">
        <v>2014</v>
      </c>
      <c r="F158" t="s">
        <v>2282</v>
      </c>
      <c r="G158" t="s">
        <v>2283</v>
      </c>
      <c r="H158">
        <v>407.4</v>
      </c>
    </row>
    <row r="159" spans="1:8" x14ac:dyDescent="0.2">
      <c r="A159">
        <v>157</v>
      </c>
      <c r="B159" t="s">
        <v>2289</v>
      </c>
      <c r="C159" t="s">
        <v>2286</v>
      </c>
      <c r="D159" t="s">
        <v>2281</v>
      </c>
      <c r="E159">
        <v>2015</v>
      </c>
      <c r="F159" t="s">
        <v>2282</v>
      </c>
      <c r="G159" t="s">
        <v>2283</v>
      </c>
      <c r="H159">
        <v>350.8</v>
      </c>
    </row>
    <row r="160" spans="1:8" x14ac:dyDescent="0.2">
      <c r="A160">
        <v>158</v>
      </c>
      <c r="B160" t="s">
        <v>2289</v>
      </c>
      <c r="C160" t="s">
        <v>2286</v>
      </c>
      <c r="D160" t="s">
        <v>2281</v>
      </c>
      <c r="E160">
        <v>2016</v>
      </c>
      <c r="F160" t="s">
        <v>2282</v>
      </c>
      <c r="G160" t="s">
        <v>2283</v>
      </c>
      <c r="H160">
        <v>341.9</v>
      </c>
    </row>
    <row r="161" spans="1:8" x14ac:dyDescent="0.2">
      <c r="A161">
        <v>159</v>
      </c>
      <c r="B161" t="s">
        <v>2289</v>
      </c>
      <c r="C161" t="s">
        <v>2286</v>
      </c>
      <c r="D161" t="s">
        <v>2281</v>
      </c>
      <c r="E161">
        <v>2017</v>
      </c>
      <c r="F161" t="s">
        <v>2282</v>
      </c>
      <c r="G161" t="s">
        <v>2283</v>
      </c>
      <c r="H161">
        <v>403.9</v>
      </c>
    </row>
    <row r="162" spans="1:8" x14ac:dyDescent="0.2">
      <c r="A162">
        <v>160</v>
      </c>
      <c r="B162" t="s">
        <v>2289</v>
      </c>
      <c r="C162" t="s">
        <v>2286</v>
      </c>
      <c r="D162" t="s">
        <v>2281</v>
      </c>
      <c r="E162">
        <v>2018</v>
      </c>
      <c r="F162" t="s">
        <v>2282</v>
      </c>
      <c r="G162" t="s">
        <v>2283</v>
      </c>
      <c r="H162">
        <v>358.4</v>
      </c>
    </row>
    <row r="163" spans="1:8" x14ac:dyDescent="0.2">
      <c r="A163">
        <v>161</v>
      </c>
      <c r="B163" t="s">
        <v>2290</v>
      </c>
      <c r="C163" t="s">
        <v>2280</v>
      </c>
      <c r="D163" t="s">
        <v>2281</v>
      </c>
      <c r="E163">
        <v>2008</v>
      </c>
      <c r="F163" t="s">
        <v>2282</v>
      </c>
      <c r="G163" t="s">
        <v>2283</v>
      </c>
      <c r="H163">
        <v>1009.3</v>
      </c>
    </row>
    <row r="164" spans="1:8" x14ac:dyDescent="0.2">
      <c r="A164">
        <v>162</v>
      </c>
      <c r="B164" t="s">
        <v>2290</v>
      </c>
      <c r="C164" t="s">
        <v>2280</v>
      </c>
      <c r="D164" t="s">
        <v>2281</v>
      </c>
      <c r="E164">
        <v>2009</v>
      </c>
      <c r="F164" t="s">
        <v>2282</v>
      </c>
      <c r="G164" t="s">
        <v>2283</v>
      </c>
      <c r="H164">
        <v>1040.5</v>
      </c>
    </row>
    <row r="165" spans="1:8" x14ac:dyDescent="0.2">
      <c r="A165">
        <v>163</v>
      </c>
      <c r="B165" t="s">
        <v>2290</v>
      </c>
      <c r="C165" t="s">
        <v>2280</v>
      </c>
      <c r="D165" t="s">
        <v>2281</v>
      </c>
      <c r="E165">
        <v>2010</v>
      </c>
      <c r="F165" t="s">
        <v>2282</v>
      </c>
      <c r="G165" t="s">
        <v>2283</v>
      </c>
      <c r="H165">
        <v>913.9</v>
      </c>
    </row>
    <row r="166" spans="1:8" x14ac:dyDescent="0.2">
      <c r="A166">
        <v>164</v>
      </c>
      <c r="B166" t="s">
        <v>2290</v>
      </c>
      <c r="C166" t="s">
        <v>2280</v>
      </c>
      <c r="D166" t="s">
        <v>2281</v>
      </c>
      <c r="E166">
        <v>2011</v>
      </c>
      <c r="F166" t="s">
        <v>2282</v>
      </c>
      <c r="G166" t="s">
        <v>2283</v>
      </c>
      <c r="H166">
        <v>717.3</v>
      </c>
    </row>
    <row r="167" spans="1:8" x14ac:dyDescent="0.2">
      <c r="A167">
        <v>165</v>
      </c>
      <c r="B167" t="s">
        <v>2290</v>
      </c>
      <c r="C167" t="s">
        <v>2280</v>
      </c>
      <c r="D167" t="s">
        <v>2281</v>
      </c>
      <c r="E167">
        <v>2012</v>
      </c>
      <c r="F167" t="s">
        <v>2282</v>
      </c>
      <c r="G167" t="s">
        <v>2283</v>
      </c>
      <c r="H167">
        <v>674.6</v>
      </c>
    </row>
    <row r="168" spans="1:8" x14ac:dyDescent="0.2">
      <c r="A168">
        <v>166</v>
      </c>
      <c r="B168" t="s">
        <v>2290</v>
      </c>
      <c r="C168" t="s">
        <v>2280</v>
      </c>
      <c r="D168" t="s">
        <v>2281</v>
      </c>
      <c r="E168">
        <v>2013</v>
      </c>
      <c r="F168" t="s">
        <v>2282</v>
      </c>
      <c r="G168" t="s">
        <v>2283</v>
      </c>
      <c r="H168">
        <v>906.8</v>
      </c>
    </row>
    <row r="169" spans="1:8" x14ac:dyDescent="0.2">
      <c r="A169">
        <v>167</v>
      </c>
      <c r="B169" t="s">
        <v>2290</v>
      </c>
      <c r="C169" t="s">
        <v>2280</v>
      </c>
      <c r="D169" t="s">
        <v>2281</v>
      </c>
      <c r="E169">
        <v>2014</v>
      </c>
      <c r="F169" t="s">
        <v>2282</v>
      </c>
      <c r="G169" t="s">
        <v>2283</v>
      </c>
      <c r="H169">
        <v>951.3</v>
      </c>
    </row>
    <row r="170" spans="1:8" x14ac:dyDescent="0.2">
      <c r="A170">
        <v>168</v>
      </c>
      <c r="B170" t="s">
        <v>2290</v>
      </c>
      <c r="C170" t="s">
        <v>2280</v>
      </c>
      <c r="D170" t="s">
        <v>2281</v>
      </c>
      <c r="E170">
        <v>2015</v>
      </c>
      <c r="F170" t="s">
        <v>2282</v>
      </c>
      <c r="G170" t="s">
        <v>2283</v>
      </c>
      <c r="H170">
        <v>779.7</v>
      </c>
    </row>
    <row r="171" spans="1:8" x14ac:dyDescent="0.2">
      <c r="A171">
        <v>169</v>
      </c>
      <c r="B171" t="s">
        <v>2290</v>
      </c>
      <c r="C171" t="s">
        <v>2280</v>
      </c>
      <c r="D171" t="s">
        <v>2281</v>
      </c>
      <c r="E171">
        <v>2016</v>
      </c>
      <c r="F171" t="s">
        <v>2282</v>
      </c>
      <c r="G171" t="s">
        <v>2283</v>
      </c>
      <c r="H171">
        <v>766.6</v>
      </c>
    </row>
    <row r="172" spans="1:8" x14ac:dyDescent="0.2">
      <c r="A172">
        <v>170</v>
      </c>
      <c r="B172" t="s">
        <v>2290</v>
      </c>
      <c r="C172" t="s">
        <v>2280</v>
      </c>
      <c r="D172" t="s">
        <v>2281</v>
      </c>
      <c r="E172">
        <v>2017</v>
      </c>
      <c r="F172" t="s">
        <v>2282</v>
      </c>
      <c r="G172" t="s">
        <v>2283</v>
      </c>
      <c r="H172">
        <v>901.5</v>
      </c>
    </row>
    <row r="173" spans="1:8" x14ac:dyDescent="0.2">
      <c r="A173">
        <v>171</v>
      </c>
      <c r="B173" t="s">
        <v>2290</v>
      </c>
      <c r="C173" t="s">
        <v>2280</v>
      </c>
      <c r="D173" t="s">
        <v>2281</v>
      </c>
      <c r="E173">
        <v>2018</v>
      </c>
      <c r="F173" t="s">
        <v>2282</v>
      </c>
      <c r="G173" t="s">
        <v>2283</v>
      </c>
      <c r="H173">
        <v>1070.5999999999999</v>
      </c>
    </row>
    <row r="174" spans="1:8" x14ac:dyDescent="0.2">
      <c r="A174">
        <v>172</v>
      </c>
      <c r="B174" t="s">
        <v>2290</v>
      </c>
      <c r="C174" t="s">
        <v>2284</v>
      </c>
      <c r="D174" t="s">
        <v>2281</v>
      </c>
      <c r="E174">
        <v>2008</v>
      </c>
      <c r="F174" t="s">
        <v>2282</v>
      </c>
      <c r="G174" t="s">
        <v>2283</v>
      </c>
      <c r="H174">
        <v>1142.5999999999999</v>
      </c>
    </row>
    <row r="175" spans="1:8" x14ac:dyDescent="0.2">
      <c r="A175">
        <v>173</v>
      </c>
      <c r="B175" t="s">
        <v>2290</v>
      </c>
      <c r="C175" t="s">
        <v>2284</v>
      </c>
      <c r="D175" t="s">
        <v>2281</v>
      </c>
      <c r="E175">
        <v>2009</v>
      </c>
      <c r="F175" t="s">
        <v>2282</v>
      </c>
      <c r="G175" t="s">
        <v>2283</v>
      </c>
      <c r="H175">
        <v>1139.0999999999999</v>
      </c>
    </row>
    <row r="176" spans="1:8" x14ac:dyDescent="0.2">
      <c r="A176">
        <v>174</v>
      </c>
      <c r="B176" t="s">
        <v>2290</v>
      </c>
      <c r="C176" t="s">
        <v>2284</v>
      </c>
      <c r="D176" t="s">
        <v>2281</v>
      </c>
      <c r="E176">
        <v>2010</v>
      </c>
      <c r="F176" t="s">
        <v>2282</v>
      </c>
      <c r="G176" t="s">
        <v>2283</v>
      </c>
      <c r="H176">
        <v>1165.5</v>
      </c>
    </row>
    <row r="177" spans="1:8" x14ac:dyDescent="0.2">
      <c r="A177">
        <v>175</v>
      </c>
      <c r="B177" t="s">
        <v>2290</v>
      </c>
      <c r="C177" t="s">
        <v>2284</v>
      </c>
      <c r="D177" t="s">
        <v>2281</v>
      </c>
      <c r="E177">
        <v>2011</v>
      </c>
      <c r="F177" t="s">
        <v>2282</v>
      </c>
      <c r="G177" t="s">
        <v>2283</v>
      </c>
      <c r="H177">
        <v>1082.9000000000001</v>
      </c>
    </row>
    <row r="178" spans="1:8" x14ac:dyDescent="0.2">
      <c r="A178">
        <v>176</v>
      </c>
      <c r="B178" t="s">
        <v>2290</v>
      </c>
      <c r="C178" t="s">
        <v>2284</v>
      </c>
      <c r="D178" t="s">
        <v>2281</v>
      </c>
      <c r="E178">
        <v>2012</v>
      </c>
      <c r="F178" t="s">
        <v>2282</v>
      </c>
      <c r="G178" t="s">
        <v>2283</v>
      </c>
      <c r="H178">
        <v>1061.3</v>
      </c>
    </row>
    <row r="179" spans="1:8" x14ac:dyDescent="0.2">
      <c r="A179">
        <v>177</v>
      </c>
      <c r="B179" t="s">
        <v>2290</v>
      </c>
      <c r="C179" t="s">
        <v>2284</v>
      </c>
      <c r="D179" t="s">
        <v>2281</v>
      </c>
      <c r="E179">
        <v>2013</v>
      </c>
      <c r="F179" t="s">
        <v>2282</v>
      </c>
      <c r="G179" t="s">
        <v>2283</v>
      </c>
      <c r="H179">
        <v>1052.9000000000001</v>
      </c>
    </row>
    <row r="180" spans="1:8" x14ac:dyDescent="0.2">
      <c r="A180">
        <v>178</v>
      </c>
      <c r="B180" t="s">
        <v>2290</v>
      </c>
      <c r="C180" t="s">
        <v>2284</v>
      </c>
      <c r="D180" t="s">
        <v>2281</v>
      </c>
      <c r="E180">
        <v>2014</v>
      </c>
      <c r="F180" t="s">
        <v>2282</v>
      </c>
      <c r="G180" t="s">
        <v>2283</v>
      </c>
      <c r="H180">
        <v>894.2</v>
      </c>
    </row>
    <row r="181" spans="1:8" x14ac:dyDescent="0.2">
      <c r="A181">
        <v>179</v>
      </c>
      <c r="B181" t="s">
        <v>2290</v>
      </c>
      <c r="C181" t="s">
        <v>2284</v>
      </c>
      <c r="D181" t="s">
        <v>2281</v>
      </c>
      <c r="E181">
        <v>2015</v>
      </c>
      <c r="F181" t="s">
        <v>2282</v>
      </c>
      <c r="G181" t="s">
        <v>2283</v>
      </c>
      <c r="H181">
        <v>685.4</v>
      </c>
    </row>
    <row r="182" spans="1:8" x14ac:dyDescent="0.2">
      <c r="A182">
        <v>180</v>
      </c>
      <c r="B182" t="s">
        <v>2290</v>
      </c>
      <c r="C182" t="s">
        <v>2284</v>
      </c>
      <c r="D182" t="s">
        <v>2281</v>
      </c>
      <c r="E182">
        <v>2016</v>
      </c>
      <c r="F182" t="s">
        <v>2282</v>
      </c>
      <c r="G182" t="s">
        <v>2283</v>
      </c>
      <c r="H182">
        <v>677</v>
      </c>
    </row>
    <row r="183" spans="1:8" x14ac:dyDescent="0.2">
      <c r="A183">
        <v>181</v>
      </c>
      <c r="B183" t="s">
        <v>2290</v>
      </c>
      <c r="C183" t="s">
        <v>2284</v>
      </c>
      <c r="D183" t="s">
        <v>2281</v>
      </c>
      <c r="E183">
        <v>2017</v>
      </c>
      <c r="F183" t="s">
        <v>2282</v>
      </c>
      <c r="G183" t="s">
        <v>2283</v>
      </c>
      <c r="H183">
        <v>901.5</v>
      </c>
    </row>
    <row r="184" spans="1:8" x14ac:dyDescent="0.2">
      <c r="A184">
        <v>182</v>
      </c>
      <c r="B184" t="s">
        <v>2290</v>
      </c>
      <c r="C184" t="s">
        <v>2284</v>
      </c>
      <c r="D184" t="s">
        <v>2281</v>
      </c>
      <c r="E184">
        <v>2018</v>
      </c>
      <c r="F184" t="s">
        <v>2282</v>
      </c>
      <c r="G184" t="s">
        <v>2283</v>
      </c>
      <c r="H184">
        <v>885.3</v>
      </c>
    </row>
    <row r="185" spans="1:8" x14ac:dyDescent="0.2">
      <c r="A185">
        <v>183</v>
      </c>
      <c r="B185" t="s">
        <v>2290</v>
      </c>
      <c r="C185" t="s">
        <v>2285</v>
      </c>
      <c r="D185" t="s">
        <v>2281</v>
      </c>
      <c r="E185">
        <v>2008</v>
      </c>
      <c r="F185" t="s">
        <v>2282</v>
      </c>
      <c r="G185" t="s">
        <v>2283</v>
      </c>
      <c r="H185">
        <v>3672.3</v>
      </c>
    </row>
    <row r="186" spans="1:8" x14ac:dyDescent="0.2">
      <c r="A186">
        <v>184</v>
      </c>
      <c r="B186" t="s">
        <v>2290</v>
      </c>
      <c r="C186" t="s">
        <v>2285</v>
      </c>
      <c r="D186" t="s">
        <v>2281</v>
      </c>
      <c r="E186">
        <v>2009</v>
      </c>
      <c r="F186" t="s">
        <v>2282</v>
      </c>
      <c r="G186" t="s">
        <v>2283</v>
      </c>
      <c r="H186">
        <v>3456.3</v>
      </c>
    </row>
    <row r="187" spans="1:8" x14ac:dyDescent="0.2">
      <c r="A187">
        <v>185</v>
      </c>
      <c r="B187" t="s">
        <v>2290</v>
      </c>
      <c r="C187" t="s">
        <v>2285</v>
      </c>
      <c r="D187" t="s">
        <v>2281</v>
      </c>
      <c r="E187">
        <v>2010</v>
      </c>
      <c r="F187" t="s">
        <v>2282</v>
      </c>
      <c r="G187" t="s">
        <v>2283</v>
      </c>
      <c r="H187">
        <v>3458.1</v>
      </c>
    </row>
    <row r="188" spans="1:8" x14ac:dyDescent="0.2">
      <c r="A188">
        <v>186</v>
      </c>
      <c r="B188" t="s">
        <v>2290</v>
      </c>
      <c r="C188" t="s">
        <v>2285</v>
      </c>
      <c r="D188" t="s">
        <v>2281</v>
      </c>
      <c r="E188">
        <v>2011</v>
      </c>
      <c r="F188" t="s">
        <v>2282</v>
      </c>
      <c r="G188" t="s">
        <v>2283</v>
      </c>
      <c r="H188">
        <v>3500.4</v>
      </c>
    </row>
    <row r="189" spans="1:8" x14ac:dyDescent="0.2">
      <c r="A189">
        <v>187</v>
      </c>
      <c r="B189" t="s">
        <v>2290</v>
      </c>
      <c r="C189" t="s">
        <v>2285</v>
      </c>
      <c r="D189" t="s">
        <v>2281</v>
      </c>
      <c r="E189">
        <v>2012</v>
      </c>
      <c r="F189" t="s">
        <v>2282</v>
      </c>
      <c r="G189" t="s">
        <v>2283</v>
      </c>
      <c r="H189">
        <v>3246.8</v>
      </c>
    </row>
    <row r="190" spans="1:8" x14ac:dyDescent="0.2">
      <c r="A190">
        <v>188</v>
      </c>
      <c r="B190" t="s">
        <v>2290</v>
      </c>
      <c r="C190" t="s">
        <v>2285</v>
      </c>
      <c r="D190" t="s">
        <v>2281</v>
      </c>
      <c r="E190">
        <v>2013</v>
      </c>
      <c r="F190" t="s">
        <v>2282</v>
      </c>
      <c r="G190" t="s">
        <v>2283</v>
      </c>
      <c r="H190">
        <v>3456.1</v>
      </c>
    </row>
    <row r="191" spans="1:8" x14ac:dyDescent="0.2">
      <c r="A191">
        <v>189</v>
      </c>
      <c r="B191" t="s">
        <v>2290</v>
      </c>
      <c r="C191" t="s">
        <v>2285</v>
      </c>
      <c r="D191" t="s">
        <v>2281</v>
      </c>
      <c r="E191">
        <v>2014</v>
      </c>
      <c r="F191" t="s">
        <v>2282</v>
      </c>
      <c r="G191" t="s">
        <v>2283</v>
      </c>
      <c r="H191">
        <v>3427</v>
      </c>
    </row>
    <row r="192" spans="1:8" x14ac:dyDescent="0.2">
      <c r="A192">
        <v>190</v>
      </c>
      <c r="B192" t="s">
        <v>2290</v>
      </c>
      <c r="C192" t="s">
        <v>2285</v>
      </c>
      <c r="D192" t="s">
        <v>2281</v>
      </c>
      <c r="E192">
        <v>2015</v>
      </c>
      <c r="F192" t="s">
        <v>2282</v>
      </c>
      <c r="G192" t="s">
        <v>2283</v>
      </c>
      <c r="H192">
        <v>2834.8</v>
      </c>
    </row>
    <row r="193" spans="1:8" x14ac:dyDescent="0.2">
      <c r="A193">
        <v>191</v>
      </c>
      <c r="B193" t="s">
        <v>2290</v>
      </c>
      <c r="C193" t="s">
        <v>2285</v>
      </c>
      <c r="D193" t="s">
        <v>2281</v>
      </c>
      <c r="E193">
        <v>2016</v>
      </c>
      <c r="F193" t="s">
        <v>2282</v>
      </c>
      <c r="G193" t="s">
        <v>2283</v>
      </c>
      <c r="H193">
        <v>2811.8</v>
      </c>
    </row>
    <row r="194" spans="1:8" x14ac:dyDescent="0.2">
      <c r="A194">
        <v>192</v>
      </c>
      <c r="B194" t="s">
        <v>2290</v>
      </c>
      <c r="C194" t="s">
        <v>2285</v>
      </c>
      <c r="D194" t="s">
        <v>2281</v>
      </c>
      <c r="E194">
        <v>2017</v>
      </c>
      <c r="F194" t="s">
        <v>2282</v>
      </c>
      <c r="G194" t="s">
        <v>2283</v>
      </c>
      <c r="H194">
        <v>2862.3</v>
      </c>
    </row>
    <row r="195" spans="1:8" x14ac:dyDescent="0.2">
      <c r="A195">
        <v>193</v>
      </c>
      <c r="B195" t="s">
        <v>2290</v>
      </c>
      <c r="C195" t="s">
        <v>2285</v>
      </c>
      <c r="D195" t="s">
        <v>2281</v>
      </c>
      <c r="E195">
        <v>2018</v>
      </c>
      <c r="F195" t="s">
        <v>2282</v>
      </c>
      <c r="G195" t="s">
        <v>2283</v>
      </c>
      <c r="H195">
        <v>2971</v>
      </c>
    </row>
    <row r="196" spans="1:8" x14ac:dyDescent="0.2">
      <c r="A196">
        <v>194</v>
      </c>
      <c r="B196" t="s">
        <v>2291</v>
      </c>
      <c r="C196" t="s">
        <v>2280</v>
      </c>
      <c r="D196" t="s">
        <v>2281</v>
      </c>
      <c r="E196">
        <v>2008</v>
      </c>
      <c r="F196" t="s">
        <v>2282</v>
      </c>
      <c r="G196" t="s">
        <v>2283</v>
      </c>
      <c r="H196">
        <v>234.6</v>
      </c>
    </row>
    <row r="197" spans="1:8" x14ac:dyDescent="0.2">
      <c r="A197">
        <v>195</v>
      </c>
      <c r="B197" t="s">
        <v>2291</v>
      </c>
      <c r="C197" t="s">
        <v>2280</v>
      </c>
      <c r="D197" t="s">
        <v>2281</v>
      </c>
      <c r="E197">
        <v>2009</v>
      </c>
      <c r="F197" t="s">
        <v>2282</v>
      </c>
      <c r="G197" t="s">
        <v>2283</v>
      </c>
      <c r="H197">
        <v>156.5</v>
      </c>
    </row>
    <row r="198" spans="1:8" x14ac:dyDescent="0.2">
      <c r="A198">
        <v>196</v>
      </c>
      <c r="B198" t="s">
        <v>2291</v>
      </c>
      <c r="C198" t="s">
        <v>2280</v>
      </c>
      <c r="D198" t="s">
        <v>2281</v>
      </c>
      <c r="E198">
        <v>2010</v>
      </c>
      <c r="F198" t="s">
        <v>2282</v>
      </c>
      <c r="G198" t="s">
        <v>2283</v>
      </c>
      <c r="H198">
        <v>220.2</v>
      </c>
    </row>
    <row r="199" spans="1:8" x14ac:dyDescent="0.2">
      <c r="A199">
        <v>197</v>
      </c>
      <c r="B199" t="s">
        <v>2291</v>
      </c>
      <c r="C199" t="s">
        <v>2280</v>
      </c>
      <c r="D199" t="s">
        <v>2281</v>
      </c>
      <c r="E199">
        <v>2011</v>
      </c>
      <c r="F199" t="s">
        <v>2282</v>
      </c>
      <c r="G199" t="s">
        <v>2283</v>
      </c>
      <c r="H199">
        <v>271.60000000000002</v>
      </c>
    </row>
    <row r="200" spans="1:8" x14ac:dyDescent="0.2">
      <c r="A200">
        <v>198</v>
      </c>
      <c r="B200" t="s">
        <v>2291</v>
      </c>
      <c r="C200" t="s">
        <v>2280</v>
      </c>
      <c r="D200" t="s">
        <v>2281</v>
      </c>
      <c r="E200">
        <v>2012</v>
      </c>
      <c r="F200" t="s">
        <v>2282</v>
      </c>
      <c r="G200" t="s">
        <v>2283</v>
      </c>
      <c r="H200">
        <v>247.3</v>
      </c>
    </row>
    <row r="201" spans="1:8" x14ac:dyDescent="0.2">
      <c r="A201">
        <v>199</v>
      </c>
      <c r="B201" t="s">
        <v>2291</v>
      </c>
      <c r="C201" t="s">
        <v>2280</v>
      </c>
      <c r="D201" t="s">
        <v>2281</v>
      </c>
      <c r="E201">
        <v>2013</v>
      </c>
      <c r="F201" t="s">
        <v>2282</v>
      </c>
      <c r="G201" t="s">
        <v>2283</v>
      </c>
      <c r="H201">
        <v>367.8</v>
      </c>
    </row>
    <row r="202" spans="1:8" x14ac:dyDescent="0.2">
      <c r="A202">
        <v>200</v>
      </c>
      <c r="B202" t="s">
        <v>2291</v>
      </c>
      <c r="C202" t="s">
        <v>2280</v>
      </c>
      <c r="D202" t="s">
        <v>2281</v>
      </c>
      <c r="E202">
        <v>2014</v>
      </c>
      <c r="F202" t="s">
        <v>2282</v>
      </c>
      <c r="G202" t="s">
        <v>2283</v>
      </c>
      <c r="H202">
        <v>350.7</v>
      </c>
    </row>
    <row r="203" spans="1:8" x14ac:dyDescent="0.2">
      <c r="A203">
        <v>201</v>
      </c>
      <c r="B203" t="s">
        <v>2291</v>
      </c>
      <c r="C203" t="s">
        <v>2280</v>
      </c>
      <c r="D203" t="s">
        <v>2281</v>
      </c>
      <c r="E203">
        <v>2015</v>
      </c>
      <c r="F203" t="s">
        <v>2282</v>
      </c>
      <c r="G203" t="s">
        <v>2283</v>
      </c>
      <c r="H203">
        <v>270.3</v>
      </c>
    </row>
    <row r="204" spans="1:8" x14ac:dyDescent="0.2">
      <c r="A204">
        <v>202</v>
      </c>
      <c r="B204" t="s">
        <v>2291</v>
      </c>
      <c r="C204" t="s">
        <v>2280</v>
      </c>
      <c r="D204" t="s">
        <v>2281</v>
      </c>
      <c r="E204">
        <v>2016</v>
      </c>
      <c r="F204" t="s">
        <v>2282</v>
      </c>
      <c r="G204" t="s">
        <v>2283</v>
      </c>
      <c r="H204">
        <v>267.89999999999998</v>
      </c>
    </row>
    <row r="205" spans="1:8" x14ac:dyDescent="0.2">
      <c r="A205">
        <v>203</v>
      </c>
      <c r="B205" t="s">
        <v>2291</v>
      </c>
      <c r="C205" t="s">
        <v>2280</v>
      </c>
      <c r="D205" t="s">
        <v>2281</v>
      </c>
      <c r="E205">
        <v>2017</v>
      </c>
      <c r="F205" t="s">
        <v>2282</v>
      </c>
      <c r="G205" t="s">
        <v>2283</v>
      </c>
      <c r="H205">
        <v>399.8</v>
      </c>
    </row>
    <row r="206" spans="1:8" x14ac:dyDescent="0.2">
      <c r="A206">
        <v>204</v>
      </c>
      <c r="B206" t="s">
        <v>2291</v>
      </c>
      <c r="C206" t="s">
        <v>2280</v>
      </c>
      <c r="D206" t="s">
        <v>2281</v>
      </c>
      <c r="E206">
        <v>2018</v>
      </c>
      <c r="F206" t="s">
        <v>2282</v>
      </c>
      <c r="G206" t="s">
        <v>2283</v>
      </c>
      <c r="H206">
        <v>351.8</v>
      </c>
    </row>
    <row r="207" spans="1:8" x14ac:dyDescent="0.2">
      <c r="A207">
        <v>205</v>
      </c>
      <c r="B207" t="s">
        <v>2291</v>
      </c>
      <c r="C207" t="s">
        <v>2284</v>
      </c>
      <c r="D207" t="s">
        <v>2281</v>
      </c>
      <c r="E207">
        <v>2008</v>
      </c>
      <c r="F207" t="s">
        <v>2282</v>
      </c>
      <c r="G207" t="s">
        <v>2283</v>
      </c>
      <c r="H207">
        <v>1121.4000000000001</v>
      </c>
    </row>
    <row r="208" spans="1:8" x14ac:dyDescent="0.2">
      <c r="A208">
        <v>206</v>
      </c>
      <c r="B208" t="s">
        <v>2291</v>
      </c>
      <c r="C208" t="s">
        <v>2284</v>
      </c>
      <c r="D208" t="s">
        <v>2281</v>
      </c>
      <c r="E208">
        <v>2009</v>
      </c>
      <c r="F208" t="s">
        <v>2282</v>
      </c>
      <c r="G208" t="s">
        <v>2283</v>
      </c>
      <c r="H208">
        <v>930.8</v>
      </c>
    </row>
    <row r="209" spans="1:8" x14ac:dyDescent="0.2">
      <c r="A209">
        <v>207</v>
      </c>
      <c r="B209" t="s">
        <v>2291</v>
      </c>
      <c r="C209" t="s">
        <v>2284</v>
      </c>
      <c r="D209" t="s">
        <v>2281</v>
      </c>
      <c r="E209">
        <v>2010</v>
      </c>
      <c r="F209" t="s">
        <v>2282</v>
      </c>
      <c r="G209" t="s">
        <v>2283</v>
      </c>
      <c r="H209">
        <v>981.6</v>
      </c>
    </row>
    <row r="210" spans="1:8" x14ac:dyDescent="0.2">
      <c r="A210">
        <v>208</v>
      </c>
      <c r="B210" t="s">
        <v>2291</v>
      </c>
      <c r="C210" t="s">
        <v>2284</v>
      </c>
      <c r="D210" t="s">
        <v>2281</v>
      </c>
      <c r="E210">
        <v>2011</v>
      </c>
      <c r="F210" t="s">
        <v>2282</v>
      </c>
      <c r="G210" t="s">
        <v>2283</v>
      </c>
      <c r="H210">
        <v>1061.5</v>
      </c>
    </row>
    <row r="211" spans="1:8" x14ac:dyDescent="0.2">
      <c r="A211">
        <v>209</v>
      </c>
      <c r="B211" t="s">
        <v>2291</v>
      </c>
      <c r="C211" t="s">
        <v>2284</v>
      </c>
      <c r="D211" t="s">
        <v>2281</v>
      </c>
      <c r="E211">
        <v>2012</v>
      </c>
      <c r="F211" t="s">
        <v>2282</v>
      </c>
      <c r="G211" t="s">
        <v>2283</v>
      </c>
      <c r="H211">
        <v>920.6</v>
      </c>
    </row>
    <row r="212" spans="1:8" x14ac:dyDescent="0.2">
      <c r="A212">
        <v>210</v>
      </c>
      <c r="B212" t="s">
        <v>2291</v>
      </c>
      <c r="C212" t="s">
        <v>2284</v>
      </c>
      <c r="D212" t="s">
        <v>2281</v>
      </c>
      <c r="E212">
        <v>2013</v>
      </c>
      <c r="F212" t="s">
        <v>2282</v>
      </c>
      <c r="G212" t="s">
        <v>2283</v>
      </c>
      <c r="H212">
        <v>785.1</v>
      </c>
    </row>
    <row r="213" spans="1:8" x14ac:dyDescent="0.2">
      <c r="A213">
        <v>211</v>
      </c>
      <c r="B213" t="s">
        <v>2291</v>
      </c>
      <c r="C213" t="s">
        <v>2284</v>
      </c>
      <c r="D213" t="s">
        <v>2281</v>
      </c>
      <c r="E213">
        <v>2014</v>
      </c>
      <c r="F213" t="s">
        <v>2282</v>
      </c>
      <c r="G213" t="s">
        <v>2283</v>
      </c>
      <c r="H213">
        <v>740.2</v>
      </c>
    </row>
    <row r="214" spans="1:8" x14ac:dyDescent="0.2">
      <c r="A214">
        <v>212</v>
      </c>
      <c r="B214" t="s">
        <v>2291</v>
      </c>
      <c r="C214" t="s">
        <v>2284</v>
      </c>
      <c r="D214" t="s">
        <v>2281</v>
      </c>
      <c r="E214">
        <v>2015</v>
      </c>
      <c r="F214" t="s">
        <v>2282</v>
      </c>
      <c r="G214" t="s">
        <v>2283</v>
      </c>
      <c r="H214">
        <v>802.7</v>
      </c>
    </row>
    <row r="215" spans="1:8" x14ac:dyDescent="0.2">
      <c r="A215">
        <v>213</v>
      </c>
      <c r="B215" t="s">
        <v>2291</v>
      </c>
      <c r="C215" t="s">
        <v>2284</v>
      </c>
      <c r="D215" t="s">
        <v>2281</v>
      </c>
      <c r="E215">
        <v>2016</v>
      </c>
      <c r="F215" t="s">
        <v>2282</v>
      </c>
      <c r="G215" t="s">
        <v>2283</v>
      </c>
      <c r="H215">
        <v>817.1</v>
      </c>
    </row>
    <row r="216" spans="1:8" x14ac:dyDescent="0.2">
      <c r="A216">
        <v>214</v>
      </c>
      <c r="B216" t="s">
        <v>2291</v>
      </c>
      <c r="C216" t="s">
        <v>2284</v>
      </c>
      <c r="D216" t="s">
        <v>2281</v>
      </c>
      <c r="E216">
        <v>2017</v>
      </c>
      <c r="F216" t="s">
        <v>2282</v>
      </c>
      <c r="G216" t="s">
        <v>2283</v>
      </c>
      <c r="H216">
        <v>794.9</v>
      </c>
    </row>
    <row r="217" spans="1:8" x14ac:dyDescent="0.2">
      <c r="A217">
        <v>215</v>
      </c>
      <c r="B217" t="s">
        <v>2291</v>
      </c>
      <c r="C217" t="s">
        <v>2284</v>
      </c>
      <c r="D217" t="s">
        <v>2281</v>
      </c>
      <c r="E217">
        <v>2018</v>
      </c>
      <c r="F217" t="s">
        <v>2282</v>
      </c>
      <c r="G217" t="s">
        <v>2283</v>
      </c>
      <c r="H217">
        <v>1050.9000000000001</v>
      </c>
    </row>
    <row r="218" spans="1:8" x14ac:dyDescent="0.2">
      <c r="A218">
        <v>216</v>
      </c>
      <c r="B218" t="s">
        <v>2291</v>
      </c>
      <c r="C218" t="s">
        <v>2285</v>
      </c>
      <c r="D218" t="s">
        <v>2281</v>
      </c>
      <c r="E218">
        <v>2008</v>
      </c>
      <c r="F218" t="s">
        <v>2282</v>
      </c>
      <c r="G218" t="s">
        <v>2283</v>
      </c>
      <c r="H218">
        <v>1782.2</v>
      </c>
    </row>
    <row r="219" spans="1:8" x14ac:dyDescent="0.2">
      <c r="A219">
        <v>217</v>
      </c>
      <c r="B219" t="s">
        <v>2291</v>
      </c>
      <c r="C219" t="s">
        <v>2285</v>
      </c>
      <c r="D219" t="s">
        <v>2281</v>
      </c>
      <c r="E219">
        <v>2009</v>
      </c>
      <c r="F219" t="s">
        <v>2282</v>
      </c>
      <c r="G219" t="s">
        <v>2283</v>
      </c>
      <c r="H219">
        <v>1445</v>
      </c>
    </row>
    <row r="220" spans="1:8" x14ac:dyDescent="0.2">
      <c r="A220">
        <v>218</v>
      </c>
      <c r="B220" t="s">
        <v>2291</v>
      </c>
      <c r="C220" t="s">
        <v>2285</v>
      </c>
      <c r="D220" t="s">
        <v>2281</v>
      </c>
      <c r="E220">
        <v>2010</v>
      </c>
      <c r="F220" t="s">
        <v>2282</v>
      </c>
      <c r="G220" t="s">
        <v>2283</v>
      </c>
      <c r="H220">
        <v>1422.5</v>
      </c>
    </row>
    <row r="221" spans="1:8" x14ac:dyDescent="0.2">
      <c r="A221">
        <v>219</v>
      </c>
      <c r="B221" t="s">
        <v>2291</v>
      </c>
      <c r="C221" t="s">
        <v>2285</v>
      </c>
      <c r="D221" t="s">
        <v>2281</v>
      </c>
      <c r="E221">
        <v>2011</v>
      </c>
      <c r="F221" t="s">
        <v>2282</v>
      </c>
      <c r="G221" t="s">
        <v>2283</v>
      </c>
      <c r="H221">
        <v>1666</v>
      </c>
    </row>
    <row r="222" spans="1:8" x14ac:dyDescent="0.2">
      <c r="A222">
        <v>220</v>
      </c>
      <c r="B222" t="s">
        <v>2291</v>
      </c>
      <c r="C222" t="s">
        <v>2285</v>
      </c>
      <c r="D222" t="s">
        <v>2281</v>
      </c>
      <c r="E222">
        <v>2012</v>
      </c>
      <c r="F222" t="s">
        <v>2282</v>
      </c>
      <c r="G222" t="s">
        <v>2283</v>
      </c>
      <c r="H222">
        <v>1572.1</v>
      </c>
    </row>
    <row r="223" spans="1:8" x14ac:dyDescent="0.2">
      <c r="A223">
        <v>221</v>
      </c>
      <c r="B223" t="s">
        <v>2291</v>
      </c>
      <c r="C223" t="s">
        <v>2285</v>
      </c>
      <c r="D223" t="s">
        <v>2281</v>
      </c>
      <c r="E223">
        <v>2013</v>
      </c>
      <c r="F223" t="s">
        <v>2282</v>
      </c>
      <c r="G223" t="s">
        <v>2283</v>
      </c>
      <c r="H223">
        <v>1685.7</v>
      </c>
    </row>
    <row r="224" spans="1:8" x14ac:dyDescent="0.2">
      <c r="A224">
        <v>222</v>
      </c>
      <c r="B224" t="s">
        <v>2291</v>
      </c>
      <c r="C224" t="s">
        <v>2285</v>
      </c>
      <c r="D224" t="s">
        <v>2281</v>
      </c>
      <c r="E224">
        <v>2014</v>
      </c>
      <c r="F224" t="s">
        <v>2282</v>
      </c>
      <c r="G224" t="s">
        <v>2283</v>
      </c>
      <c r="H224">
        <v>1532.6</v>
      </c>
    </row>
    <row r="225" spans="1:8" x14ac:dyDescent="0.2">
      <c r="A225">
        <v>223</v>
      </c>
      <c r="B225" t="s">
        <v>2291</v>
      </c>
      <c r="C225" t="s">
        <v>2285</v>
      </c>
      <c r="D225" t="s">
        <v>2281</v>
      </c>
      <c r="E225">
        <v>2015</v>
      </c>
      <c r="F225" t="s">
        <v>2282</v>
      </c>
      <c r="G225" t="s">
        <v>2283</v>
      </c>
      <c r="H225">
        <v>1286.4000000000001</v>
      </c>
    </row>
    <row r="226" spans="1:8" x14ac:dyDescent="0.2">
      <c r="A226">
        <v>224</v>
      </c>
      <c r="B226" t="s">
        <v>2292</v>
      </c>
      <c r="C226" t="s">
        <v>2280</v>
      </c>
      <c r="D226" t="s">
        <v>2281</v>
      </c>
      <c r="E226">
        <v>2008</v>
      </c>
      <c r="F226" t="s">
        <v>2282</v>
      </c>
      <c r="G226" t="s">
        <v>2283</v>
      </c>
      <c r="H226">
        <v>613</v>
      </c>
    </row>
    <row r="227" spans="1:8" x14ac:dyDescent="0.2">
      <c r="A227">
        <v>225</v>
      </c>
      <c r="B227" t="s">
        <v>2292</v>
      </c>
      <c r="C227" t="s">
        <v>2280</v>
      </c>
      <c r="D227" t="s">
        <v>2281</v>
      </c>
      <c r="E227">
        <v>2009</v>
      </c>
      <c r="F227" t="s">
        <v>2282</v>
      </c>
      <c r="G227" t="s">
        <v>2283</v>
      </c>
      <c r="H227">
        <v>519.70000000000005</v>
      </c>
    </row>
    <row r="228" spans="1:8" x14ac:dyDescent="0.2">
      <c r="A228">
        <v>226</v>
      </c>
      <c r="B228" t="s">
        <v>2292</v>
      </c>
      <c r="C228" t="s">
        <v>2280</v>
      </c>
      <c r="D228" t="s">
        <v>2281</v>
      </c>
      <c r="E228">
        <v>2010</v>
      </c>
      <c r="F228" t="s">
        <v>2282</v>
      </c>
      <c r="G228" t="s">
        <v>2283</v>
      </c>
      <c r="H228">
        <v>523.6</v>
      </c>
    </row>
    <row r="229" spans="1:8" x14ac:dyDescent="0.2">
      <c r="A229">
        <v>227</v>
      </c>
      <c r="B229" t="s">
        <v>2292</v>
      </c>
      <c r="C229" t="s">
        <v>2280</v>
      </c>
      <c r="D229" t="s">
        <v>2281</v>
      </c>
      <c r="E229">
        <v>2011</v>
      </c>
      <c r="F229" t="s">
        <v>2282</v>
      </c>
      <c r="G229" t="s">
        <v>2283</v>
      </c>
      <c r="H229">
        <v>635.70000000000005</v>
      </c>
    </row>
    <row r="230" spans="1:8" x14ac:dyDescent="0.2">
      <c r="A230">
        <v>228</v>
      </c>
      <c r="B230" t="s">
        <v>2292</v>
      </c>
      <c r="C230" t="s">
        <v>2280</v>
      </c>
      <c r="D230" t="s">
        <v>2281</v>
      </c>
      <c r="E230">
        <v>2012</v>
      </c>
      <c r="F230" t="s">
        <v>2282</v>
      </c>
      <c r="G230" t="s">
        <v>2283</v>
      </c>
      <c r="H230">
        <v>656.4</v>
      </c>
    </row>
    <row r="231" spans="1:8" x14ac:dyDescent="0.2">
      <c r="A231">
        <v>229</v>
      </c>
      <c r="B231" t="s">
        <v>2292</v>
      </c>
      <c r="C231" t="s">
        <v>2280</v>
      </c>
      <c r="D231" t="s">
        <v>2281</v>
      </c>
      <c r="E231">
        <v>2013</v>
      </c>
      <c r="F231" t="s">
        <v>2282</v>
      </c>
      <c r="G231" t="s">
        <v>2283</v>
      </c>
      <c r="H231">
        <v>626.70000000000005</v>
      </c>
    </row>
    <row r="232" spans="1:8" x14ac:dyDescent="0.2">
      <c r="A232">
        <v>230</v>
      </c>
      <c r="B232" t="s">
        <v>2292</v>
      </c>
      <c r="C232" t="s">
        <v>2280</v>
      </c>
      <c r="D232" t="s">
        <v>2281</v>
      </c>
      <c r="E232">
        <v>2014</v>
      </c>
      <c r="F232" t="s">
        <v>2282</v>
      </c>
      <c r="G232" t="s">
        <v>2283</v>
      </c>
      <c r="H232">
        <v>780.4</v>
      </c>
    </row>
    <row r="233" spans="1:8" x14ac:dyDescent="0.2">
      <c r="A233">
        <v>231</v>
      </c>
      <c r="B233" t="s">
        <v>2292</v>
      </c>
      <c r="C233" t="s">
        <v>2280</v>
      </c>
      <c r="D233" t="s">
        <v>2281</v>
      </c>
      <c r="E233">
        <v>2015</v>
      </c>
      <c r="F233" t="s">
        <v>2282</v>
      </c>
      <c r="G233" t="s">
        <v>2283</v>
      </c>
      <c r="H233">
        <v>511.7</v>
      </c>
    </row>
    <row r="234" spans="1:8" x14ac:dyDescent="0.2">
      <c r="A234">
        <v>232</v>
      </c>
      <c r="B234" t="s">
        <v>2292</v>
      </c>
      <c r="C234" t="s">
        <v>2280</v>
      </c>
      <c r="D234" t="s">
        <v>2281</v>
      </c>
      <c r="E234">
        <v>2016</v>
      </c>
      <c r="F234" t="s">
        <v>2282</v>
      </c>
      <c r="G234" t="s">
        <v>2283</v>
      </c>
      <c r="H234">
        <v>464.8</v>
      </c>
    </row>
    <row r="235" spans="1:8" x14ac:dyDescent="0.2">
      <c r="A235">
        <v>233</v>
      </c>
      <c r="B235" t="s">
        <v>2292</v>
      </c>
      <c r="C235" t="s">
        <v>2280</v>
      </c>
      <c r="D235" t="s">
        <v>2281</v>
      </c>
      <c r="E235">
        <v>2017</v>
      </c>
      <c r="F235" t="s">
        <v>2282</v>
      </c>
      <c r="G235" t="s">
        <v>2283</v>
      </c>
      <c r="H235">
        <v>491.5</v>
      </c>
    </row>
    <row r="236" spans="1:8" x14ac:dyDescent="0.2">
      <c r="A236">
        <v>234</v>
      </c>
      <c r="B236" t="s">
        <v>2292</v>
      </c>
      <c r="C236" t="s">
        <v>2280</v>
      </c>
      <c r="D236" t="s">
        <v>2281</v>
      </c>
      <c r="E236">
        <v>2018</v>
      </c>
      <c r="F236" t="s">
        <v>2282</v>
      </c>
      <c r="G236" t="s">
        <v>2283</v>
      </c>
      <c r="H236">
        <v>549.5</v>
      </c>
    </row>
    <row r="237" spans="1:8" x14ac:dyDescent="0.2">
      <c r="A237">
        <v>235</v>
      </c>
      <c r="B237" t="s">
        <v>2292</v>
      </c>
      <c r="C237" t="s">
        <v>2284</v>
      </c>
      <c r="D237" t="s">
        <v>2281</v>
      </c>
      <c r="E237">
        <v>2008</v>
      </c>
      <c r="F237" t="s">
        <v>2282</v>
      </c>
      <c r="G237" t="s">
        <v>2283</v>
      </c>
      <c r="H237">
        <v>1461.9</v>
      </c>
    </row>
    <row r="238" spans="1:8" x14ac:dyDescent="0.2">
      <c r="A238">
        <v>236</v>
      </c>
      <c r="B238" t="s">
        <v>2292</v>
      </c>
      <c r="C238" t="s">
        <v>2284</v>
      </c>
      <c r="D238" t="s">
        <v>2281</v>
      </c>
      <c r="E238">
        <v>2009</v>
      </c>
      <c r="F238" t="s">
        <v>2282</v>
      </c>
      <c r="G238" t="s">
        <v>2283</v>
      </c>
      <c r="H238">
        <v>1601.2</v>
      </c>
    </row>
    <row r="239" spans="1:8" x14ac:dyDescent="0.2">
      <c r="A239">
        <v>237</v>
      </c>
      <c r="B239" t="s">
        <v>2292</v>
      </c>
      <c r="C239" t="s">
        <v>2284</v>
      </c>
      <c r="D239" t="s">
        <v>2281</v>
      </c>
      <c r="E239">
        <v>2010</v>
      </c>
      <c r="F239" t="s">
        <v>2282</v>
      </c>
      <c r="G239" t="s">
        <v>2283</v>
      </c>
      <c r="H239">
        <v>1505.7</v>
      </c>
    </row>
    <row r="240" spans="1:8" x14ac:dyDescent="0.2">
      <c r="A240">
        <v>238</v>
      </c>
      <c r="B240" t="s">
        <v>2292</v>
      </c>
      <c r="C240" t="s">
        <v>2284</v>
      </c>
      <c r="D240" t="s">
        <v>2281</v>
      </c>
      <c r="E240">
        <v>2011</v>
      </c>
      <c r="F240" t="s">
        <v>2282</v>
      </c>
      <c r="G240" t="s">
        <v>2283</v>
      </c>
      <c r="H240">
        <v>1625.9</v>
      </c>
    </row>
    <row r="241" spans="1:8" x14ac:dyDescent="0.2">
      <c r="A241">
        <v>239</v>
      </c>
      <c r="B241" t="s">
        <v>2292</v>
      </c>
      <c r="C241" t="s">
        <v>2284</v>
      </c>
      <c r="D241" t="s">
        <v>2281</v>
      </c>
      <c r="E241">
        <v>2012</v>
      </c>
      <c r="F241" t="s">
        <v>2282</v>
      </c>
      <c r="G241" t="s">
        <v>2283</v>
      </c>
      <c r="H241">
        <v>1512</v>
      </c>
    </row>
    <row r="242" spans="1:8" x14ac:dyDescent="0.2">
      <c r="A242">
        <v>240</v>
      </c>
      <c r="B242" t="s">
        <v>2292</v>
      </c>
      <c r="C242" t="s">
        <v>2284</v>
      </c>
      <c r="D242" t="s">
        <v>2281</v>
      </c>
      <c r="E242">
        <v>2013</v>
      </c>
      <c r="F242" t="s">
        <v>2282</v>
      </c>
      <c r="G242" t="s">
        <v>2283</v>
      </c>
      <c r="H242">
        <v>1564.5</v>
      </c>
    </row>
    <row r="243" spans="1:8" x14ac:dyDescent="0.2">
      <c r="A243">
        <v>241</v>
      </c>
      <c r="B243" t="s">
        <v>2292</v>
      </c>
      <c r="C243" t="s">
        <v>2284</v>
      </c>
      <c r="D243" t="s">
        <v>2281</v>
      </c>
      <c r="E243">
        <v>2014</v>
      </c>
      <c r="F243" t="s">
        <v>2282</v>
      </c>
      <c r="G243" t="s">
        <v>2283</v>
      </c>
      <c r="H243">
        <v>1327.4</v>
      </c>
    </row>
    <row r="244" spans="1:8" x14ac:dyDescent="0.2">
      <c r="A244">
        <v>242</v>
      </c>
      <c r="B244" t="s">
        <v>2292</v>
      </c>
      <c r="C244" t="s">
        <v>2284</v>
      </c>
      <c r="D244" t="s">
        <v>2281</v>
      </c>
      <c r="E244">
        <v>2015</v>
      </c>
      <c r="F244" t="s">
        <v>2282</v>
      </c>
      <c r="G244" t="s">
        <v>2283</v>
      </c>
      <c r="H244">
        <v>1382</v>
      </c>
    </row>
    <row r="245" spans="1:8" x14ac:dyDescent="0.2">
      <c r="A245">
        <v>243</v>
      </c>
      <c r="B245" t="s">
        <v>2292</v>
      </c>
      <c r="C245" t="s">
        <v>2284</v>
      </c>
      <c r="D245" t="s">
        <v>2281</v>
      </c>
      <c r="E245">
        <v>2016</v>
      </c>
      <c r="F245" t="s">
        <v>2282</v>
      </c>
      <c r="G245" t="s">
        <v>2283</v>
      </c>
      <c r="H245">
        <v>1558.1</v>
      </c>
    </row>
    <row r="246" spans="1:8" x14ac:dyDescent="0.2">
      <c r="A246">
        <v>244</v>
      </c>
      <c r="B246" t="s">
        <v>2292</v>
      </c>
      <c r="C246" t="s">
        <v>2284</v>
      </c>
      <c r="D246" t="s">
        <v>2281</v>
      </c>
      <c r="E246">
        <v>2017</v>
      </c>
      <c r="F246" t="s">
        <v>2282</v>
      </c>
      <c r="G246" t="s">
        <v>2283</v>
      </c>
      <c r="H246">
        <v>1582</v>
      </c>
    </row>
    <row r="247" spans="1:8" x14ac:dyDescent="0.2">
      <c r="A247">
        <v>245</v>
      </c>
      <c r="B247" t="s">
        <v>2292</v>
      </c>
      <c r="C247" t="s">
        <v>2284</v>
      </c>
      <c r="D247" t="s">
        <v>2281</v>
      </c>
      <c r="E247">
        <v>2018</v>
      </c>
      <c r="F247" t="s">
        <v>2282</v>
      </c>
      <c r="G247" t="s">
        <v>2283</v>
      </c>
      <c r="H247">
        <v>1734.1</v>
      </c>
    </row>
    <row r="248" spans="1:8" x14ac:dyDescent="0.2">
      <c r="A248">
        <v>246</v>
      </c>
      <c r="B248" t="s">
        <v>2292</v>
      </c>
      <c r="C248" t="s">
        <v>2285</v>
      </c>
      <c r="D248" t="s">
        <v>2281</v>
      </c>
      <c r="E248">
        <v>2008</v>
      </c>
      <c r="F248" t="s">
        <v>2282</v>
      </c>
      <c r="G248" t="s">
        <v>2283</v>
      </c>
      <c r="H248">
        <v>1544.1</v>
      </c>
    </row>
    <row r="249" spans="1:8" x14ac:dyDescent="0.2">
      <c r="A249">
        <v>247</v>
      </c>
      <c r="B249" t="s">
        <v>2292</v>
      </c>
      <c r="C249" t="s">
        <v>2285</v>
      </c>
      <c r="D249" t="s">
        <v>2281</v>
      </c>
      <c r="E249">
        <v>2009</v>
      </c>
      <c r="F249" t="s">
        <v>2282</v>
      </c>
      <c r="G249" t="s">
        <v>2283</v>
      </c>
      <c r="H249">
        <v>1328.7</v>
      </c>
    </row>
    <row r="250" spans="1:8" x14ac:dyDescent="0.2">
      <c r="A250">
        <v>248</v>
      </c>
      <c r="B250" t="s">
        <v>2292</v>
      </c>
      <c r="C250" t="s">
        <v>2285</v>
      </c>
      <c r="D250" t="s">
        <v>2281</v>
      </c>
      <c r="E250">
        <v>2010</v>
      </c>
      <c r="F250" t="s">
        <v>2282</v>
      </c>
      <c r="G250" t="s">
        <v>2283</v>
      </c>
      <c r="H250">
        <v>1246.4000000000001</v>
      </c>
    </row>
    <row r="251" spans="1:8" x14ac:dyDescent="0.2">
      <c r="A251">
        <v>249</v>
      </c>
      <c r="B251" t="s">
        <v>2292</v>
      </c>
      <c r="C251" t="s">
        <v>2285</v>
      </c>
      <c r="D251" t="s">
        <v>2281</v>
      </c>
      <c r="E251">
        <v>2011</v>
      </c>
      <c r="F251" t="s">
        <v>2282</v>
      </c>
      <c r="G251" t="s">
        <v>2283</v>
      </c>
      <c r="H251">
        <v>1531.8</v>
      </c>
    </row>
    <row r="252" spans="1:8" x14ac:dyDescent="0.2">
      <c r="A252">
        <v>250</v>
      </c>
      <c r="B252" t="s">
        <v>2292</v>
      </c>
      <c r="C252" t="s">
        <v>2285</v>
      </c>
      <c r="D252" t="s">
        <v>2281</v>
      </c>
      <c r="E252">
        <v>2012</v>
      </c>
      <c r="F252" t="s">
        <v>2282</v>
      </c>
      <c r="G252" t="s">
        <v>2283</v>
      </c>
      <c r="H252">
        <v>1467.8</v>
      </c>
    </row>
    <row r="253" spans="1:8" x14ac:dyDescent="0.2">
      <c r="A253">
        <v>251</v>
      </c>
      <c r="B253" t="s">
        <v>2292</v>
      </c>
      <c r="C253" t="s">
        <v>2285</v>
      </c>
      <c r="D253" t="s">
        <v>2281</v>
      </c>
      <c r="E253">
        <v>2013</v>
      </c>
      <c r="F253" t="s">
        <v>2282</v>
      </c>
      <c r="G253" t="s">
        <v>2283</v>
      </c>
      <c r="H253">
        <v>1662.7</v>
      </c>
    </row>
    <row r="254" spans="1:8" x14ac:dyDescent="0.2">
      <c r="A254">
        <v>252</v>
      </c>
      <c r="B254" t="s">
        <v>2292</v>
      </c>
      <c r="C254" t="s">
        <v>2285</v>
      </c>
      <c r="D254" t="s">
        <v>2281</v>
      </c>
      <c r="E254">
        <v>2014</v>
      </c>
      <c r="F254" t="s">
        <v>2282</v>
      </c>
      <c r="G254" t="s">
        <v>2283</v>
      </c>
      <c r="H254">
        <v>1663.8</v>
      </c>
    </row>
    <row r="255" spans="1:8" x14ac:dyDescent="0.2">
      <c r="A255">
        <v>253</v>
      </c>
      <c r="B255" t="s">
        <v>2292</v>
      </c>
      <c r="C255" t="s">
        <v>2285</v>
      </c>
      <c r="D255" t="s">
        <v>2281</v>
      </c>
      <c r="E255">
        <v>2015</v>
      </c>
      <c r="F255" t="s">
        <v>2282</v>
      </c>
      <c r="G255" t="s">
        <v>2283</v>
      </c>
      <c r="H255">
        <v>1188.2</v>
      </c>
    </row>
    <row r="256" spans="1:8" x14ac:dyDescent="0.2">
      <c r="A256">
        <v>254</v>
      </c>
      <c r="B256" t="s">
        <v>2292</v>
      </c>
      <c r="C256" t="s">
        <v>2285</v>
      </c>
      <c r="D256" t="s">
        <v>2281</v>
      </c>
      <c r="E256">
        <v>2016</v>
      </c>
      <c r="F256" t="s">
        <v>2282</v>
      </c>
      <c r="G256" t="s">
        <v>2283</v>
      </c>
      <c r="H256">
        <v>1192.9000000000001</v>
      </c>
    </row>
    <row r="257" spans="1:8" x14ac:dyDescent="0.2">
      <c r="A257">
        <v>255</v>
      </c>
      <c r="B257" t="s">
        <v>2292</v>
      </c>
      <c r="C257" t="s">
        <v>2285</v>
      </c>
      <c r="D257" t="s">
        <v>2281</v>
      </c>
      <c r="E257">
        <v>2017</v>
      </c>
      <c r="F257" t="s">
        <v>2282</v>
      </c>
      <c r="G257" t="s">
        <v>2283</v>
      </c>
      <c r="H257">
        <v>1181.8</v>
      </c>
    </row>
    <row r="258" spans="1:8" x14ac:dyDescent="0.2">
      <c r="A258">
        <v>256</v>
      </c>
      <c r="B258" t="s">
        <v>2292</v>
      </c>
      <c r="C258" t="s">
        <v>2285</v>
      </c>
      <c r="D258" t="s">
        <v>2281</v>
      </c>
      <c r="E258">
        <v>2018</v>
      </c>
      <c r="F258" t="s">
        <v>2282</v>
      </c>
      <c r="G258" t="s">
        <v>2283</v>
      </c>
      <c r="H258">
        <v>1297.3</v>
      </c>
    </row>
    <row r="259" spans="1:8" x14ac:dyDescent="0.2">
      <c r="A259">
        <v>257</v>
      </c>
      <c r="B259" t="s">
        <v>2293</v>
      </c>
      <c r="C259" t="s">
        <v>2280</v>
      </c>
      <c r="D259" t="s">
        <v>2281</v>
      </c>
      <c r="E259">
        <v>2008</v>
      </c>
      <c r="F259" t="s">
        <v>2282</v>
      </c>
      <c r="G259" t="s">
        <v>2283</v>
      </c>
      <c r="H259">
        <v>469</v>
      </c>
    </row>
    <row r="260" spans="1:8" x14ac:dyDescent="0.2">
      <c r="A260">
        <v>258</v>
      </c>
      <c r="B260" t="s">
        <v>2293</v>
      </c>
      <c r="C260" t="s">
        <v>2280</v>
      </c>
      <c r="D260" t="s">
        <v>2281</v>
      </c>
      <c r="E260">
        <v>2009</v>
      </c>
      <c r="F260" t="s">
        <v>2282</v>
      </c>
      <c r="G260" t="s">
        <v>2283</v>
      </c>
      <c r="H260">
        <v>425.6</v>
      </c>
    </row>
    <row r="261" spans="1:8" x14ac:dyDescent="0.2">
      <c r="A261">
        <v>259</v>
      </c>
      <c r="B261" t="s">
        <v>2293</v>
      </c>
      <c r="C261" t="s">
        <v>2280</v>
      </c>
      <c r="D261" t="s">
        <v>2281</v>
      </c>
      <c r="E261">
        <v>2010</v>
      </c>
      <c r="F261" t="s">
        <v>2282</v>
      </c>
      <c r="G261" t="s">
        <v>2283</v>
      </c>
      <c r="H261">
        <v>502</v>
      </c>
    </row>
    <row r="262" spans="1:8" x14ac:dyDescent="0.2">
      <c r="A262">
        <v>260</v>
      </c>
      <c r="B262" t="s">
        <v>2293</v>
      </c>
      <c r="C262" t="s">
        <v>2280</v>
      </c>
      <c r="D262" t="s">
        <v>2281</v>
      </c>
      <c r="E262">
        <v>2011</v>
      </c>
      <c r="F262" t="s">
        <v>2282</v>
      </c>
      <c r="G262" t="s">
        <v>2283</v>
      </c>
      <c r="H262">
        <v>422.9</v>
      </c>
    </row>
    <row r="263" spans="1:8" x14ac:dyDescent="0.2">
      <c r="A263">
        <v>261</v>
      </c>
      <c r="B263" t="s">
        <v>2293</v>
      </c>
      <c r="C263" t="s">
        <v>2280</v>
      </c>
      <c r="D263" t="s">
        <v>2281</v>
      </c>
      <c r="E263">
        <v>2012</v>
      </c>
      <c r="F263" t="s">
        <v>2282</v>
      </c>
      <c r="G263" t="s">
        <v>2283</v>
      </c>
      <c r="H263">
        <v>368.3</v>
      </c>
    </row>
    <row r="264" spans="1:8" x14ac:dyDescent="0.2">
      <c r="A264">
        <v>262</v>
      </c>
      <c r="B264" t="s">
        <v>2293</v>
      </c>
      <c r="C264" t="s">
        <v>2280</v>
      </c>
      <c r="D264" t="s">
        <v>2281</v>
      </c>
      <c r="E264">
        <v>2013</v>
      </c>
      <c r="F264" t="s">
        <v>2282</v>
      </c>
      <c r="G264" t="s">
        <v>2283</v>
      </c>
      <c r="H264">
        <v>376.9</v>
      </c>
    </row>
    <row r="265" spans="1:8" x14ac:dyDescent="0.2">
      <c r="A265">
        <v>263</v>
      </c>
      <c r="B265" t="s">
        <v>2293</v>
      </c>
      <c r="C265" t="s">
        <v>2280</v>
      </c>
      <c r="D265" t="s">
        <v>2281</v>
      </c>
      <c r="E265">
        <v>2014</v>
      </c>
      <c r="F265" t="s">
        <v>2282</v>
      </c>
      <c r="G265" t="s">
        <v>2283</v>
      </c>
      <c r="H265">
        <v>447.3</v>
      </c>
    </row>
    <row r="266" spans="1:8" x14ac:dyDescent="0.2">
      <c r="A266">
        <v>264</v>
      </c>
      <c r="B266" t="s">
        <v>2293</v>
      </c>
      <c r="C266" t="s">
        <v>2280</v>
      </c>
      <c r="D266" t="s">
        <v>2281</v>
      </c>
      <c r="E266">
        <v>2015</v>
      </c>
      <c r="F266" t="s">
        <v>2282</v>
      </c>
      <c r="G266" t="s">
        <v>2283</v>
      </c>
      <c r="H266">
        <v>348.5</v>
      </c>
    </row>
    <row r="267" spans="1:8" x14ac:dyDescent="0.2">
      <c r="A267">
        <v>265</v>
      </c>
      <c r="B267" t="s">
        <v>2293</v>
      </c>
      <c r="C267" t="s">
        <v>2280</v>
      </c>
      <c r="D267" t="s">
        <v>2281</v>
      </c>
      <c r="E267">
        <v>2016</v>
      </c>
      <c r="F267" t="s">
        <v>2282</v>
      </c>
      <c r="G267" t="s">
        <v>2283</v>
      </c>
      <c r="H267">
        <v>346.1</v>
      </c>
    </row>
    <row r="268" spans="1:8" x14ac:dyDescent="0.2">
      <c r="A268">
        <v>266</v>
      </c>
      <c r="B268" t="s">
        <v>2293</v>
      </c>
      <c r="C268" t="s">
        <v>2280</v>
      </c>
      <c r="D268" t="s">
        <v>2281</v>
      </c>
      <c r="E268">
        <v>2017</v>
      </c>
      <c r="F268" t="s">
        <v>2282</v>
      </c>
      <c r="G268" t="s">
        <v>2283</v>
      </c>
      <c r="H268">
        <v>350.2</v>
      </c>
    </row>
    <row r="269" spans="1:8" x14ac:dyDescent="0.2">
      <c r="A269">
        <v>267</v>
      </c>
      <c r="B269" t="s">
        <v>2293</v>
      </c>
      <c r="C269" t="s">
        <v>2280</v>
      </c>
      <c r="D269" t="s">
        <v>2281</v>
      </c>
      <c r="E269">
        <v>2018</v>
      </c>
      <c r="F269" t="s">
        <v>2282</v>
      </c>
      <c r="G269" t="s">
        <v>2283</v>
      </c>
      <c r="H269">
        <v>394.1</v>
      </c>
    </row>
    <row r="270" spans="1:8" x14ac:dyDescent="0.2">
      <c r="A270">
        <v>268</v>
      </c>
      <c r="B270" t="s">
        <v>2293</v>
      </c>
      <c r="C270" t="s">
        <v>2284</v>
      </c>
      <c r="D270" t="s">
        <v>2281</v>
      </c>
      <c r="E270">
        <v>2008</v>
      </c>
      <c r="F270" t="s">
        <v>2282</v>
      </c>
      <c r="G270" t="s">
        <v>2283</v>
      </c>
      <c r="H270">
        <v>1398.1</v>
      </c>
    </row>
    <row r="271" spans="1:8" x14ac:dyDescent="0.2">
      <c r="A271">
        <v>269</v>
      </c>
      <c r="B271" t="s">
        <v>2293</v>
      </c>
      <c r="C271" t="s">
        <v>2284</v>
      </c>
      <c r="D271" t="s">
        <v>2281</v>
      </c>
      <c r="E271">
        <v>2009</v>
      </c>
      <c r="F271" t="s">
        <v>2282</v>
      </c>
      <c r="G271" t="s">
        <v>2283</v>
      </c>
      <c r="H271">
        <v>912.1</v>
      </c>
    </row>
    <row r="272" spans="1:8" x14ac:dyDescent="0.2">
      <c r="A272">
        <v>270</v>
      </c>
      <c r="B272" t="s">
        <v>2293</v>
      </c>
      <c r="C272" t="s">
        <v>2284</v>
      </c>
      <c r="D272" t="s">
        <v>2281</v>
      </c>
      <c r="E272">
        <v>2010</v>
      </c>
      <c r="F272" t="s">
        <v>2282</v>
      </c>
      <c r="G272" t="s">
        <v>2283</v>
      </c>
      <c r="H272">
        <v>1100.9000000000001</v>
      </c>
    </row>
    <row r="273" spans="1:8" x14ac:dyDescent="0.2">
      <c r="A273">
        <v>271</v>
      </c>
      <c r="B273" t="s">
        <v>2293</v>
      </c>
      <c r="C273" t="s">
        <v>2284</v>
      </c>
      <c r="D273" t="s">
        <v>2281</v>
      </c>
      <c r="E273">
        <v>2011</v>
      </c>
      <c r="F273" t="s">
        <v>2282</v>
      </c>
      <c r="G273" t="s">
        <v>2283</v>
      </c>
      <c r="H273">
        <v>1272.0999999999999</v>
      </c>
    </row>
    <row r="274" spans="1:8" x14ac:dyDescent="0.2">
      <c r="A274">
        <v>272</v>
      </c>
      <c r="B274" t="s">
        <v>2293</v>
      </c>
      <c r="C274" t="s">
        <v>2284</v>
      </c>
      <c r="D274" t="s">
        <v>2281</v>
      </c>
      <c r="E274">
        <v>2012</v>
      </c>
      <c r="F274" t="s">
        <v>2282</v>
      </c>
      <c r="G274" t="s">
        <v>2283</v>
      </c>
      <c r="H274">
        <v>933.6</v>
      </c>
    </row>
    <row r="275" spans="1:8" x14ac:dyDescent="0.2">
      <c r="A275">
        <v>273</v>
      </c>
      <c r="B275" t="s">
        <v>2293</v>
      </c>
      <c r="C275" t="s">
        <v>2284</v>
      </c>
      <c r="D275" t="s">
        <v>2281</v>
      </c>
      <c r="E275">
        <v>2013</v>
      </c>
      <c r="F275" t="s">
        <v>2282</v>
      </c>
      <c r="G275" t="s">
        <v>2283</v>
      </c>
      <c r="H275">
        <v>1052.9000000000001</v>
      </c>
    </row>
    <row r="276" spans="1:8" x14ac:dyDescent="0.2">
      <c r="A276">
        <v>274</v>
      </c>
      <c r="B276" t="s">
        <v>2293</v>
      </c>
      <c r="C276" t="s">
        <v>2284</v>
      </c>
      <c r="D276" t="s">
        <v>2281</v>
      </c>
      <c r="E276">
        <v>2014</v>
      </c>
      <c r="F276" t="s">
        <v>2282</v>
      </c>
      <c r="G276" t="s">
        <v>2283</v>
      </c>
      <c r="H276">
        <v>875.5</v>
      </c>
    </row>
    <row r="277" spans="1:8" x14ac:dyDescent="0.2">
      <c r="A277">
        <v>275</v>
      </c>
      <c r="B277" t="s">
        <v>2293</v>
      </c>
      <c r="C277" t="s">
        <v>2284</v>
      </c>
      <c r="D277" t="s">
        <v>2281</v>
      </c>
      <c r="E277">
        <v>2015</v>
      </c>
      <c r="F277" t="s">
        <v>2282</v>
      </c>
      <c r="G277" t="s">
        <v>2283</v>
      </c>
      <c r="H277">
        <v>850.6</v>
      </c>
    </row>
    <row r="278" spans="1:8" x14ac:dyDescent="0.2">
      <c r="A278">
        <v>276</v>
      </c>
      <c r="B278" t="s">
        <v>2293</v>
      </c>
      <c r="C278" t="s">
        <v>2285</v>
      </c>
      <c r="D278" t="s">
        <v>2281</v>
      </c>
      <c r="E278">
        <v>2008</v>
      </c>
      <c r="F278" t="s">
        <v>2282</v>
      </c>
      <c r="G278" t="s">
        <v>2283</v>
      </c>
      <c r="H278">
        <v>2468.5</v>
      </c>
    </row>
    <row r="279" spans="1:8" x14ac:dyDescent="0.2">
      <c r="A279">
        <v>277</v>
      </c>
      <c r="B279" t="s">
        <v>2293</v>
      </c>
      <c r="C279" t="s">
        <v>2285</v>
      </c>
      <c r="D279" t="s">
        <v>2281</v>
      </c>
      <c r="E279">
        <v>2009</v>
      </c>
      <c r="F279" t="s">
        <v>2282</v>
      </c>
      <c r="G279" t="s">
        <v>2283</v>
      </c>
      <c r="H279">
        <v>1960</v>
      </c>
    </row>
    <row r="280" spans="1:8" x14ac:dyDescent="0.2">
      <c r="A280">
        <v>278</v>
      </c>
      <c r="B280" t="s">
        <v>2293</v>
      </c>
      <c r="C280" t="s">
        <v>2285</v>
      </c>
      <c r="D280" t="s">
        <v>2281</v>
      </c>
      <c r="E280">
        <v>2010</v>
      </c>
      <c r="F280" t="s">
        <v>2282</v>
      </c>
      <c r="G280" t="s">
        <v>2283</v>
      </c>
      <c r="H280">
        <v>1667.8</v>
      </c>
    </row>
    <row r="281" spans="1:8" x14ac:dyDescent="0.2">
      <c r="A281">
        <v>279</v>
      </c>
      <c r="B281" t="s">
        <v>2293</v>
      </c>
      <c r="C281" t="s">
        <v>2285</v>
      </c>
      <c r="D281" t="s">
        <v>2281</v>
      </c>
      <c r="E281">
        <v>2011</v>
      </c>
      <c r="F281" t="s">
        <v>2282</v>
      </c>
      <c r="G281" t="s">
        <v>2283</v>
      </c>
      <c r="H281">
        <v>1846.7</v>
      </c>
    </row>
    <row r="282" spans="1:8" x14ac:dyDescent="0.2">
      <c r="A282">
        <v>280</v>
      </c>
      <c r="B282" t="s">
        <v>2293</v>
      </c>
      <c r="C282" t="s">
        <v>2285</v>
      </c>
      <c r="D282" t="s">
        <v>2281</v>
      </c>
      <c r="E282">
        <v>2012</v>
      </c>
      <c r="F282" t="s">
        <v>2282</v>
      </c>
      <c r="G282" t="s">
        <v>2283</v>
      </c>
      <c r="H282">
        <v>1749.7</v>
      </c>
    </row>
    <row r="283" spans="1:8" x14ac:dyDescent="0.2">
      <c r="A283">
        <v>281</v>
      </c>
      <c r="B283" t="s">
        <v>2293</v>
      </c>
      <c r="C283" t="s">
        <v>2285</v>
      </c>
      <c r="D283" t="s">
        <v>2281</v>
      </c>
      <c r="E283">
        <v>2013</v>
      </c>
      <c r="F283" t="s">
        <v>2282</v>
      </c>
      <c r="G283" t="s">
        <v>2283</v>
      </c>
      <c r="H283">
        <v>2010.8</v>
      </c>
    </row>
    <row r="284" spans="1:8" x14ac:dyDescent="0.2">
      <c r="A284">
        <v>282</v>
      </c>
      <c r="B284" t="s">
        <v>2293</v>
      </c>
      <c r="C284" t="s">
        <v>2285</v>
      </c>
      <c r="D284" t="s">
        <v>2281</v>
      </c>
      <c r="E284">
        <v>2014</v>
      </c>
      <c r="F284" t="s">
        <v>2282</v>
      </c>
      <c r="G284" t="s">
        <v>2283</v>
      </c>
      <c r="H284">
        <v>1952.2</v>
      </c>
    </row>
    <row r="285" spans="1:8" x14ac:dyDescent="0.2">
      <c r="A285">
        <v>283</v>
      </c>
      <c r="B285" t="s">
        <v>2293</v>
      </c>
      <c r="C285" t="s">
        <v>2285</v>
      </c>
      <c r="D285" t="s">
        <v>2281</v>
      </c>
      <c r="E285">
        <v>2015</v>
      </c>
      <c r="F285" t="s">
        <v>2282</v>
      </c>
      <c r="G285" t="s">
        <v>2283</v>
      </c>
      <c r="H285">
        <v>1771.4</v>
      </c>
    </row>
    <row r="286" spans="1:8" x14ac:dyDescent="0.2">
      <c r="A286">
        <v>284</v>
      </c>
      <c r="B286" t="s">
        <v>2293</v>
      </c>
      <c r="C286" t="s">
        <v>2285</v>
      </c>
      <c r="D286" t="s">
        <v>2281</v>
      </c>
      <c r="E286">
        <v>2016</v>
      </c>
      <c r="F286" t="s">
        <v>2282</v>
      </c>
      <c r="G286" t="s">
        <v>2283</v>
      </c>
      <c r="H286">
        <v>1784.1</v>
      </c>
    </row>
    <row r="287" spans="1:8" x14ac:dyDescent="0.2">
      <c r="A287">
        <v>285</v>
      </c>
      <c r="B287" t="s">
        <v>2293</v>
      </c>
      <c r="C287" t="s">
        <v>2285</v>
      </c>
      <c r="D287" t="s">
        <v>2281</v>
      </c>
      <c r="E287">
        <v>2017</v>
      </c>
      <c r="F287" t="s">
        <v>2282</v>
      </c>
      <c r="G287" t="s">
        <v>2283</v>
      </c>
      <c r="H287">
        <v>1638.5</v>
      </c>
    </row>
    <row r="288" spans="1:8" x14ac:dyDescent="0.2">
      <c r="A288">
        <v>286</v>
      </c>
      <c r="B288" t="s">
        <v>2293</v>
      </c>
      <c r="C288" t="s">
        <v>2285</v>
      </c>
      <c r="D288" t="s">
        <v>2281</v>
      </c>
      <c r="E288">
        <v>2018</v>
      </c>
      <c r="F288" t="s">
        <v>2282</v>
      </c>
      <c r="G288" t="s">
        <v>2283</v>
      </c>
      <c r="H288">
        <v>1553.1</v>
      </c>
    </row>
    <row r="289" spans="1:8" x14ac:dyDescent="0.2">
      <c r="A289">
        <v>287</v>
      </c>
      <c r="B289" t="s">
        <v>2294</v>
      </c>
      <c r="C289" t="s">
        <v>2280</v>
      </c>
      <c r="D289" t="s">
        <v>2281</v>
      </c>
      <c r="E289">
        <v>2008</v>
      </c>
      <c r="F289" t="s">
        <v>2282</v>
      </c>
      <c r="G289" t="s">
        <v>2283</v>
      </c>
      <c r="H289">
        <v>1876.4</v>
      </c>
    </row>
    <row r="290" spans="1:8" x14ac:dyDescent="0.2">
      <c r="A290">
        <v>288</v>
      </c>
      <c r="B290" t="s">
        <v>2294</v>
      </c>
      <c r="C290" t="s">
        <v>2280</v>
      </c>
      <c r="D290" t="s">
        <v>2281</v>
      </c>
      <c r="E290">
        <v>2009</v>
      </c>
      <c r="F290" t="s">
        <v>2282</v>
      </c>
      <c r="G290" t="s">
        <v>2283</v>
      </c>
      <c r="H290">
        <v>1667</v>
      </c>
    </row>
    <row r="291" spans="1:8" x14ac:dyDescent="0.2">
      <c r="A291">
        <v>289</v>
      </c>
      <c r="B291" t="s">
        <v>2294</v>
      </c>
      <c r="C291" t="s">
        <v>2280</v>
      </c>
      <c r="D291" t="s">
        <v>2281</v>
      </c>
      <c r="E291">
        <v>2010</v>
      </c>
      <c r="F291" t="s">
        <v>2282</v>
      </c>
      <c r="G291" t="s">
        <v>2283</v>
      </c>
      <c r="H291">
        <v>1954.9</v>
      </c>
    </row>
    <row r="292" spans="1:8" x14ac:dyDescent="0.2">
      <c r="A292">
        <v>290</v>
      </c>
      <c r="B292" t="s">
        <v>2294</v>
      </c>
      <c r="C292" t="s">
        <v>2280</v>
      </c>
      <c r="D292" t="s">
        <v>2281</v>
      </c>
      <c r="E292">
        <v>2011</v>
      </c>
      <c r="F292" t="s">
        <v>2282</v>
      </c>
      <c r="G292" t="s">
        <v>2283</v>
      </c>
      <c r="H292">
        <v>2204.8000000000002</v>
      </c>
    </row>
    <row r="293" spans="1:8" x14ac:dyDescent="0.2">
      <c r="A293">
        <v>291</v>
      </c>
      <c r="B293" t="s">
        <v>2294</v>
      </c>
      <c r="C293" t="s">
        <v>2280</v>
      </c>
      <c r="D293" t="s">
        <v>2281</v>
      </c>
      <c r="E293">
        <v>2012</v>
      </c>
      <c r="F293" t="s">
        <v>2282</v>
      </c>
      <c r="G293" t="s">
        <v>2283</v>
      </c>
      <c r="H293">
        <v>2018.5</v>
      </c>
    </row>
    <row r="294" spans="1:8" x14ac:dyDescent="0.2">
      <c r="A294">
        <v>292</v>
      </c>
      <c r="B294" t="s">
        <v>2294</v>
      </c>
      <c r="C294" t="s">
        <v>2280</v>
      </c>
      <c r="D294" t="s">
        <v>2281</v>
      </c>
      <c r="E294">
        <v>2013</v>
      </c>
      <c r="F294" t="s">
        <v>2282</v>
      </c>
      <c r="G294" t="s">
        <v>2283</v>
      </c>
      <c r="H294">
        <v>2209.4</v>
      </c>
    </row>
    <row r="295" spans="1:8" x14ac:dyDescent="0.2">
      <c r="A295">
        <v>293</v>
      </c>
      <c r="B295" t="s">
        <v>2294</v>
      </c>
      <c r="C295" t="s">
        <v>2280</v>
      </c>
      <c r="D295" t="s">
        <v>2281</v>
      </c>
      <c r="E295">
        <v>2014</v>
      </c>
      <c r="F295" t="s">
        <v>2282</v>
      </c>
      <c r="G295" t="s">
        <v>2283</v>
      </c>
      <c r="H295">
        <v>2125.4</v>
      </c>
    </row>
    <row r="296" spans="1:8" x14ac:dyDescent="0.2">
      <c r="A296">
        <v>294</v>
      </c>
      <c r="B296" t="s">
        <v>2294</v>
      </c>
      <c r="C296" t="s">
        <v>2280</v>
      </c>
      <c r="D296" t="s">
        <v>2281</v>
      </c>
      <c r="E296">
        <v>2015</v>
      </c>
      <c r="F296" t="s">
        <v>2282</v>
      </c>
      <c r="G296" t="s">
        <v>2283</v>
      </c>
      <c r="H296">
        <v>1815.5</v>
      </c>
    </row>
    <row r="297" spans="1:8" x14ac:dyDescent="0.2">
      <c r="A297">
        <v>295</v>
      </c>
      <c r="B297" t="s">
        <v>2294</v>
      </c>
      <c r="C297" t="s">
        <v>2280</v>
      </c>
      <c r="D297" t="s">
        <v>2281</v>
      </c>
      <c r="E297">
        <v>2016</v>
      </c>
      <c r="F297" t="s">
        <v>2282</v>
      </c>
      <c r="G297" t="s">
        <v>2283</v>
      </c>
      <c r="H297">
        <v>1622.7</v>
      </c>
    </row>
    <row r="298" spans="1:8" x14ac:dyDescent="0.2">
      <c r="A298">
        <v>296</v>
      </c>
      <c r="B298" t="s">
        <v>2294</v>
      </c>
      <c r="C298" t="s">
        <v>2280</v>
      </c>
      <c r="D298" t="s">
        <v>2281</v>
      </c>
      <c r="E298">
        <v>2017</v>
      </c>
      <c r="F298" t="s">
        <v>2282</v>
      </c>
      <c r="G298" t="s">
        <v>2283</v>
      </c>
      <c r="H298">
        <v>1848.1</v>
      </c>
    </row>
    <row r="299" spans="1:8" x14ac:dyDescent="0.2">
      <c r="A299">
        <v>297</v>
      </c>
      <c r="B299" t="s">
        <v>2294</v>
      </c>
      <c r="C299" t="s">
        <v>2280</v>
      </c>
      <c r="D299" t="s">
        <v>2281</v>
      </c>
      <c r="E299">
        <v>2018</v>
      </c>
      <c r="F299" t="s">
        <v>2282</v>
      </c>
      <c r="G299" t="s">
        <v>2283</v>
      </c>
      <c r="H299">
        <v>1744.6</v>
      </c>
    </row>
    <row r="300" spans="1:8" x14ac:dyDescent="0.2">
      <c r="A300">
        <v>298</v>
      </c>
      <c r="B300" t="s">
        <v>2294</v>
      </c>
      <c r="C300" t="s">
        <v>2284</v>
      </c>
      <c r="D300" t="s">
        <v>2281</v>
      </c>
      <c r="E300">
        <v>2008</v>
      </c>
      <c r="F300" t="s">
        <v>2282</v>
      </c>
      <c r="G300" t="s">
        <v>2283</v>
      </c>
      <c r="H300">
        <v>1768</v>
      </c>
    </row>
    <row r="301" spans="1:8" x14ac:dyDescent="0.2">
      <c r="A301">
        <v>299</v>
      </c>
      <c r="B301" t="s">
        <v>2294</v>
      </c>
      <c r="C301" t="s">
        <v>2284</v>
      </c>
      <c r="D301" t="s">
        <v>2281</v>
      </c>
      <c r="E301">
        <v>2009</v>
      </c>
      <c r="F301" t="s">
        <v>2282</v>
      </c>
      <c r="G301" t="s">
        <v>2283</v>
      </c>
      <c r="H301">
        <v>1686.5</v>
      </c>
    </row>
    <row r="302" spans="1:8" x14ac:dyDescent="0.2">
      <c r="A302">
        <v>300</v>
      </c>
      <c r="B302" t="s">
        <v>2294</v>
      </c>
      <c r="C302" t="s">
        <v>2284</v>
      </c>
      <c r="D302" t="s">
        <v>2281</v>
      </c>
      <c r="E302">
        <v>2010</v>
      </c>
      <c r="F302" t="s">
        <v>2282</v>
      </c>
      <c r="G302" t="s">
        <v>2283</v>
      </c>
      <c r="H302">
        <v>1679.4</v>
      </c>
    </row>
    <row r="303" spans="1:8" x14ac:dyDescent="0.2">
      <c r="A303">
        <v>301</v>
      </c>
      <c r="B303" t="s">
        <v>2294</v>
      </c>
      <c r="C303" t="s">
        <v>2284</v>
      </c>
      <c r="D303" t="s">
        <v>2281</v>
      </c>
      <c r="E303">
        <v>2011</v>
      </c>
      <c r="F303" t="s">
        <v>2282</v>
      </c>
      <c r="G303" t="s">
        <v>2283</v>
      </c>
      <c r="H303">
        <v>1753</v>
      </c>
    </row>
    <row r="304" spans="1:8" x14ac:dyDescent="0.2">
      <c r="A304">
        <v>302</v>
      </c>
      <c r="B304" t="s">
        <v>2294</v>
      </c>
      <c r="C304" t="s">
        <v>2284</v>
      </c>
      <c r="D304" t="s">
        <v>2281</v>
      </c>
      <c r="E304">
        <v>2012</v>
      </c>
      <c r="F304" t="s">
        <v>2282</v>
      </c>
      <c r="G304" t="s">
        <v>2283</v>
      </c>
      <c r="H304">
        <v>1803.9</v>
      </c>
    </row>
    <row r="305" spans="1:8" x14ac:dyDescent="0.2">
      <c r="A305">
        <v>303</v>
      </c>
      <c r="B305" t="s">
        <v>2294</v>
      </c>
      <c r="C305" t="s">
        <v>2284</v>
      </c>
      <c r="D305" t="s">
        <v>2281</v>
      </c>
      <c r="E305">
        <v>2013</v>
      </c>
      <c r="F305" t="s">
        <v>2282</v>
      </c>
      <c r="G305" t="s">
        <v>2283</v>
      </c>
      <c r="H305">
        <v>1977</v>
      </c>
    </row>
    <row r="306" spans="1:8" x14ac:dyDescent="0.2">
      <c r="A306">
        <v>304</v>
      </c>
      <c r="B306" t="s">
        <v>2294</v>
      </c>
      <c r="C306" t="s">
        <v>2284</v>
      </c>
      <c r="D306" t="s">
        <v>2281</v>
      </c>
      <c r="E306">
        <v>2014</v>
      </c>
      <c r="F306" t="s">
        <v>2282</v>
      </c>
      <c r="G306" t="s">
        <v>2283</v>
      </c>
      <c r="H306">
        <v>1832.2</v>
      </c>
    </row>
    <row r="307" spans="1:8" x14ac:dyDescent="0.2">
      <c r="A307">
        <v>305</v>
      </c>
      <c r="B307" t="s">
        <v>2294</v>
      </c>
      <c r="C307" t="s">
        <v>2284</v>
      </c>
      <c r="D307" t="s">
        <v>2281</v>
      </c>
      <c r="E307">
        <v>2015</v>
      </c>
      <c r="F307" t="s">
        <v>2282</v>
      </c>
      <c r="G307" t="s">
        <v>2283</v>
      </c>
      <c r="H307">
        <v>1470.6</v>
      </c>
    </row>
    <row r="308" spans="1:8" x14ac:dyDescent="0.2">
      <c r="A308">
        <v>306</v>
      </c>
      <c r="B308" t="s">
        <v>2294</v>
      </c>
      <c r="C308" t="s">
        <v>2284</v>
      </c>
      <c r="D308" t="s">
        <v>2281</v>
      </c>
      <c r="E308">
        <v>2016</v>
      </c>
      <c r="F308" t="s">
        <v>2282</v>
      </c>
      <c r="G308" t="s">
        <v>2283</v>
      </c>
      <c r="H308">
        <v>1609.5</v>
      </c>
    </row>
    <row r="309" spans="1:8" x14ac:dyDescent="0.2">
      <c r="A309">
        <v>307</v>
      </c>
      <c r="B309" t="s">
        <v>2294</v>
      </c>
      <c r="C309" t="s">
        <v>2284</v>
      </c>
      <c r="D309" t="s">
        <v>2281</v>
      </c>
      <c r="E309">
        <v>2017</v>
      </c>
      <c r="F309" t="s">
        <v>2282</v>
      </c>
      <c r="G309" t="s">
        <v>2283</v>
      </c>
      <c r="H309">
        <v>1519</v>
      </c>
    </row>
    <row r="310" spans="1:8" x14ac:dyDescent="0.2">
      <c r="A310">
        <v>308</v>
      </c>
      <c r="B310" t="s">
        <v>2294</v>
      </c>
      <c r="C310" t="s">
        <v>2284</v>
      </c>
      <c r="D310" t="s">
        <v>2281</v>
      </c>
      <c r="E310">
        <v>2018</v>
      </c>
      <c r="F310" t="s">
        <v>2282</v>
      </c>
      <c r="G310" t="s">
        <v>2283</v>
      </c>
      <c r="H310">
        <v>1945.3</v>
      </c>
    </row>
    <row r="311" spans="1:8" x14ac:dyDescent="0.2">
      <c r="A311">
        <v>309</v>
      </c>
      <c r="B311" t="s">
        <v>2294</v>
      </c>
      <c r="C311" t="s">
        <v>2285</v>
      </c>
      <c r="D311" t="s">
        <v>2281</v>
      </c>
      <c r="E311">
        <v>2008</v>
      </c>
      <c r="F311" t="s">
        <v>2282</v>
      </c>
      <c r="G311" t="s">
        <v>2283</v>
      </c>
      <c r="H311">
        <v>1904.3</v>
      </c>
    </row>
    <row r="312" spans="1:8" x14ac:dyDescent="0.2">
      <c r="A312">
        <v>310</v>
      </c>
      <c r="B312" t="s">
        <v>2294</v>
      </c>
      <c r="C312" t="s">
        <v>2285</v>
      </c>
      <c r="D312" t="s">
        <v>2281</v>
      </c>
      <c r="E312">
        <v>2009</v>
      </c>
      <c r="F312" t="s">
        <v>2282</v>
      </c>
      <c r="G312" t="s">
        <v>2283</v>
      </c>
      <c r="H312">
        <v>1722.6</v>
      </c>
    </row>
    <row r="313" spans="1:8" x14ac:dyDescent="0.2">
      <c r="A313">
        <v>311</v>
      </c>
      <c r="B313" t="s">
        <v>2294</v>
      </c>
      <c r="C313" t="s">
        <v>2285</v>
      </c>
      <c r="D313" t="s">
        <v>2281</v>
      </c>
      <c r="E313">
        <v>2010</v>
      </c>
      <c r="F313" t="s">
        <v>2282</v>
      </c>
      <c r="G313" t="s">
        <v>2283</v>
      </c>
      <c r="H313">
        <v>1589.3</v>
      </c>
    </row>
    <row r="314" spans="1:8" x14ac:dyDescent="0.2">
      <c r="A314">
        <v>312</v>
      </c>
      <c r="B314" t="s">
        <v>2294</v>
      </c>
      <c r="C314" t="s">
        <v>2285</v>
      </c>
      <c r="D314" t="s">
        <v>2281</v>
      </c>
      <c r="E314">
        <v>2011</v>
      </c>
      <c r="F314" t="s">
        <v>2282</v>
      </c>
      <c r="G314" t="s">
        <v>2283</v>
      </c>
      <c r="H314">
        <v>1821.1</v>
      </c>
    </row>
    <row r="315" spans="1:8" x14ac:dyDescent="0.2">
      <c r="A315">
        <v>313</v>
      </c>
      <c r="B315" t="s">
        <v>2294</v>
      </c>
      <c r="C315" t="s">
        <v>2285</v>
      </c>
      <c r="D315" t="s">
        <v>2281</v>
      </c>
      <c r="E315">
        <v>2012</v>
      </c>
      <c r="F315" t="s">
        <v>2282</v>
      </c>
      <c r="G315" t="s">
        <v>2283</v>
      </c>
      <c r="H315">
        <v>1786</v>
      </c>
    </row>
    <row r="316" spans="1:8" x14ac:dyDescent="0.2">
      <c r="A316">
        <v>314</v>
      </c>
      <c r="B316" t="s">
        <v>2294</v>
      </c>
      <c r="C316" t="s">
        <v>2285</v>
      </c>
      <c r="D316" t="s">
        <v>2281</v>
      </c>
      <c r="E316">
        <v>2013</v>
      </c>
      <c r="F316" t="s">
        <v>2282</v>
      </c>
      <c r="G316" t="s">
        <v>2283</v>
      </c>
      <c r="H316">
        <v>2007.5</v>
      </c>
    </row>
    <row r="317" spans="1:8" x14ac:dyDescent="0.2">
      <c r="A317">
        <v>315</v>
      </c>
      <c r="B317" t="s">
        <v>2294</v>
      </c>
      <c r="C317" t="s">
        <v>2285</v>
      </c>
      <c r="D317" t="s">
        <v>2281</v>
      </c>
      <c r="E317">
        <v>2014</v>
      </c>
      <c r="F317" t="s">
        <v>2282</v>
      </c>
      <c r="G317" t="s">
        <v>2283</v>
      </c>
      <c r="H317">
        <v>1930.4</v>
      </c>
    </row>
    <row r="318" spans="1:8" x14ac:dyDescent="0.2">
      <c r="A318">
        <v>316</v>
      </c>
      <c r="B318" t="s">
        <v>2294</v>
      </c>
      <c r="C318" t="s">
        <v>2285</v>
      </c>
      <c r="D318" t="s">
        <v>2281</v>
      </c>
      <c r="E318">
        <v>2015</v>
      </c>
      <c r="F318" t="s">
        <v>2282</v>
      </c>
      <c r="G318" t="s">
        <v>2283</v>
      </c>
      <c r="H318">
        <v>1503.9</v>
      </c>
    </row>
    <row r="319" spans="1:8" x14ac:dyDescent="0.2">
      <c r="A319">
        <v>317</v>
      </c>
      <c r="B319" t="s">
        <v>2294</v>
      </c>
      <c r="C319" t="s">
        <v>2285</v>
      </c>
      <c r="D319" t="s">
        <v>2281</v>
      </c>
      <c r="E319">
        <v>2016</v>
      </c>
      <c r="F319" t="s">
        <v>2282</v>
      </c>
      <c r="G319" t="s">
        <v>2283</v>
      </c>
      <c r="H319">
        <v>1452.4</v>
      </c>
    </row>
    <row r="320" spans="1:8" x14ac:dyDescent="0.2">
      <c r="A320">
        <v>318</v>
      </c>
      <c r="B320" t="s">
        <v>2294</v>
      </c>
      <c r="C320" t="s">
        <v>2285</v>
      </c>
      <c r="D320" t="s">
        <v>2281</v>
      </c>
      <c r="E320">
        <v>2017</v>
      </c>
      <c r="F320" t="s">
        <v>2282</v>
      </c>
      <c r="G320" t="s">
        <v>2283</v>
      </c>
      <c r="H320">
        <v>1457.1</v>
      </c>
    </row>
    <row r="321" spans="1:8" x14ac:dyDescent="0.2">
      <c r="A321">
        <v>319</v>
      </c>
      <c r="B321" t="s">
        <v>2294</v>
      </c>
      <c r="C321" t="s">
        <v>2285</v>
      </c>
      <c r="D321" t="s">
        <v>2281</v>
      </c>
      <c r="E321">
        <v>2018</v>
      </c>
      <c r="F321" t="s">
        <v>2282</v>
      </c>
      <c r="G321" t="s">
        <v>2283</v>
      </c>
      <c r="H321">
        <v>1554.6</v>
      </c>
    </row>
    <row r="322" spans="1:8" x14ac:dyDescent="0.2">
      <c r="A322">
        <v>320</v>
      </c>
      <c r="B322" t="s">
        <v>2295</v>
      </c>
      <c r="C322" t="s">
        <v>2280</v>
      </c>
      <c r="D322" t="s">
        <v>2281</v>
      </c>
      <c r="E322">
        <v>2008</v>
      </c>
      <c r="F322" t="s">
        <v>2282</v>
      </c>
      <c r="G322" t="s">
        <v>2283</v>
      </c>
      <c r="H322">
        <v>707.1</v>
      </c>
    </row>
    <row r="323" spans="1:8" x14ac:dyDescent="0.2">
      <c r="A323">
        <v>321</v>
      </c>
      <c r="B323" t="s">
        <v>2295</v>
      </c>
      <c r="C323" t="s">
        <v>2280</v>
      </c>
      <c r="D323" t="s">
        <v>2281</v>
      </c>
      <c r="E323">
        <v>2009</v>
      </c>
      <c r="F323" t="s">
        <v>2282</v>
      </c>
      <c r="G323" t="s">
        <v>2283</v>
      </c>
      <c r="H323">
        <v>574.4</v>
      </c>
    </row>
    <row r="324" spans="1:8" x14ac:dyDescent="0.2">
      <c r="A324">
        <v>322</v>
      </c>
      <c r="B324" t="s">
        <v>2295</v>
      </c>
      <c r="C324" t="s">
        <v>2280</v>
      </c>
      <c r="D324" t="s">
        <v>2281</v>
      </c>
      <c r="E324">
        <v>2010</v>
      </c>
      <c r="F324" t="s">
        <v>2282</v>
      </c>
      <c r="G324" t="s">
        <v>2283</v>
      </c>
      <c r="H324">
        <v>639.9</v>
      </c>
    </row>
    <row r="325" spans="1:8" x14ac:dyDescent="0.2">
      <c r="A325">
        <v>323</v>
      </c>
      <c r="B325" t="s">
        <v>2295</v>
      </c>
      <c r="C325" t="s">
        <v>2280</v>
      </c>
      <c r="D325" t="s">
        <v>2281</v>
      </c>
      <c r="E325">
        <v>2011</v>
      </c>
      <c r="F325" t="s">
        <v>2282</v>
      </c>
      <c r="G325" t="s">
        <v>2283</v>
      </c>
      <c r="H325">
        <v>616.20000000000005</v>
      </c>
    </row>
    <row r="326" spans="1:8" x14ac:dyDescent="0.2">
      <c r="A326">
        <v>324</v>
      </c>
      <c r="B326" t="s">
        <v>2295</v>
      </c>
      <c r="C326" t="s">
        <v>2280</v>
      </c>
      <c r="D326" t="s">
        <v>2281</v>
      </c>
      <c r="E326">
        <v>2012</v>
      </c>
      <c r="F326" t="s">
        <v>2282</v>
      </c>
      <c r="G326" t="s">
        <v>2283</v>
      </c>
      <c r="H326">
        <v>837.3</v>
      </c>
    </row>
    <row r="327" spans="1:8" x14ac:dyDescent="0.2">
      <c r="A327">
        <v>325</v>
      </c>
      <c r="B327" t="s">
        <v>2295</v>
      </c>
      <c r="C327" t="s">
        <v>2280</v>
      </c>
      <c r="D327" t="s">
        <v>2281</v>
      </c>
      <c r="E327">
        <v>2013</v>
      </c>
      <c r="F327" t="s">
        <v>2282</v>
      </c>
      <c r="G327" t="s">
        <v>2283</v>
      </c>
      <c r="H327">
        <v>831.8</v>
      </c>
    </row>
    <row r="328" spans="1:8" x14ac:dyDescent="0.2">
      <c r="A328">
        <v>326</v>
      </c>
      <c r="B328" t="s">
        <v>2295</v>
      </c>
      <c r="C328" t="s">
        <v>2280</v>
      </c>
      <c r="D328" t="s">
        <v>2281</v>
      </c>
      <c r="E328">
        <v>2014</v>
      </c>
      <c r="F328" t="s">
        <v>2282</v>
      </c>
      <c r="G328" t="s">
        <v>2283</v>
      </c>
      <c r="H328">
        <v>691.2</v>
      </c>
    </row>
    <row r="329" spans="1:8" x14ac:dyDescent="0.2">
      <c r="A329">
        <v>327</v>
      </c>
      <c r="B329" t="s">
        <v>2295</v>
      </c>
      <c r="C329" t="s">
        <v>2280</v>
      </c>
      <c r="D329" t="s">
        <v>2281</v>
      </c>
      <c r="E329">
        <v>2015</v>
      </c>
      <c r="F329" t="s">
        <v>2282</v>
      </c>
      <c r="G329" t="s">
        <v>2283</v>
      </c>
      <c r="H329">
        <v>628.79999999999995</v>
      </c>
    </row>
    <row r="330" spans="1:8" x14ac:dyDescent="0.2">
      <c r="A330">
        <v>328</v>
      </c>
      <c r="B330" t="s">
        <v>2295</v>
      </c>
      <c r="C330" t="s">
        <v>2280</v>
      </c>
      <c r="D330" t="s">
        <v>2281</v>
      </c>
      <c r="E330">
        <v>2016</v>
      </c>
      <c r="F330" t="s">
        <v>2282</v>
      </c>
      <c r="G330" t="s">
        <v>2283</v>
      </c>
      <c r="H330">
        <v>664.1</v>
      </c>
    </row>
    <row r="331" spans="1:8" x14ac:dyDescent="0.2">
      <c r="A331">
        <v>329</v>
      </c>
      <c r="B331" t="s">
        <v>2295</v>
      </c>
      <c r="C331" t="s">
        <v>2280</v>
      </c>
      <c r="D331" t="s">
        <v>2281</v>
      </c>
      <c r="E331">
        <v>2017</v>
      </c>
      <c r="F331" t="s">
        <v>2282</v>
      </c>
      <c r="G331" t="s">
        <v>2283</v>
      </c>
      <c r="H331">
        <v>661.6</v>
      </c>
    </row>
    <row r="332" spans="1:8" x14ac:dyDescent="0.2">
      <c r="A332">
        <v>330</v>
      </c>
      <c r="B332" t="s">
        <v>2295</v>
      </c>
      <c r="C332" t="s">
        <v>2280</v>
      </c>
      <c r="D332" t="s">
        <v>2281</v>
      </c>
      <c r="E332">
        <v>2018</v>
      </c>
      <c r="F332" t="s">
        <v>2282</v>
      </c>
      <c r="G332" t="s">
        <v>2283</v>
      </c>
      <c r="H332">
        <v>763.2</v>
      </c>
    </row>
    <row r="333" spans="1:8" x14ac:dyDescent="0.2">
      <c r="A333">
        <v>331</v>
      </c>
      <c r="B333" t="s">
        <v>2295</v>
      </c>
      <c r="C333" t="s">
        <v>2284</v>
      </c>
      <c r="D333" t="s">
        <v>2281</v>
      </c>
      <c r="E333">
        <v>2008</v>
      </c>
      <c r="F333" t="s">
        <v>2282</v>
      </c>
      <c r="G333" t="s">
        <v>2283</v>
      </c>
      <c r="H333">
        <v>1091.2</v>
      </c>
    </row>
    <row r="334" spans="1:8" x14ac:dyDescent="0.2">
      <c r="A334">
        <v>332</v>
      </c>
      <c r="B334" t="s">
        <v>2295</v>
      </c>
      <c r="C334" t="s">
        <v>2284</v>
      </c>
      <c r="D334" t="s">
        <v>2281</v>
      </c>
      <c r="E334">
        <v>2009</v>
      </c>
      <c r="F334" t="s">
        <v>2282</v>
      </c>
      <c r="G334" t="s">
        <v>2283</v>
      </c>
      <c r="H334">
        <v>927.5</v>
      </c>
    </row>
    <row r="335" spans="1:8" x14ac:dyDescent="0.2">
      <c r="A335">
        <v>333</v>
      </c>
      <c r="B335" t="s">
        <v>2295</v>
      </c>
      <c r="C335" t="s">
        <v>2284</v>
      </c>
      <c r="D335" t="s">
        <v>2281</v>
      </c>
      <c r="E335">
        <v>2010</v>
      </c>
      <c r="F335" t="s">
        <v>2282</v>
      </c>
      <c r="G335" t="s">
        <v>2283</v>
      </c>
      <c r="H335">
        <v>954.9</v>
      </c>
    </row>
    <row r="336" spans="1:8" x14ac:dyDescent="0.2">
      <c r="A336">
        <v>334</v>
      </c>
      <c r="B336" t="s">
        <v>2295</v>
      </c>
      <c r="C336" t="s">
        <v>2284</v>
      </c>
      <c r="D336" t="s">
        <v>2281</v>
      </c>
      <c r="E336">
        <v>2011</v>
      </c>
      <c r="F336" t="s">
        <v>2282</v>
      </c>
      <c r="G336" t="s">
        <v>2283</v>
      </c>
      <c r="H336">
        <v>820.3</v>
      </c>
    </row>
    <row r="337" spans="1:8" x14ac:dyDescent="0.2">
      <c r="A337">
        <v>335</v>
      </c>
      <c r="B337" t="s">
        <v>2295</v>
      </c>
      <c r="C337" t="s">
        <v>2284</v>
      </c>
      <c r="D337" t="s">
        <v>2281</v>
      </c>
      <c r="E337">
        <v>2012</v>
      </c>
      <c r="F337" t="s">
        <v>2282</v>
      </c>
      <c r="G337" t="s">
        <v>2283</v>
      </c>
      <c r="H337">
        <v>905.9</v>
      </c>
    </row>
    <row r="338" spans="1:8" x14ac:dyDescent="0.2">
      <c r="A338">
        <v>336</v>
      </c>
      <c r="B338" t="s">
        <v>2295</v>
      </c>
      <c r="C338" t="s">
        <v>2284</v>
      </c>
      <c r="D338" t="s">
        <v>2281</v>
      </c>
      <c r="E338">
        <v>2013</v>
      </c>
      <c r="F338" t="s">
        <v>2282</v>
      </c>
      <c r="G338" t="s">
        <v>2283</v>
      </c>
      <c r="H338">
        <v>1032</v>
      </c>
    </row>
    <row r="339" spans="1:8" x14ac:dyDescent="0.2">
      <c r="A339">
        <v>337</v>
      </c>
      <c r="B339" t="s">
        <v>2295</v>
      </c>
      <c r="C339" t="s">
        <v>2284</v>
      </c>
      <c r="D339" t="s">
        <v>2281</v>
      </c>
      <c r="E339">
        <v>2014</v>
      </c>
      <c r="F339" t="s">
        <v>2282</v>
      </c>
      <c r="G339" t="s">
        <v>2283</v>
      </c>
      <c r="H339">
        <v>890.7</v>
      </c>
    </row>
    <row r="340" spans="1:8" x14ac:dyDescent="0.2">
      <c r="A340">
        <v>338</v>
      </c>
      <c r="B340" t="s">
        <v>2295</v>
      </c>
      <c r="C340" t="s">
        <v>2284</v>
      </c>
      <c r="D340" t="s">
        <v>2281</v>
      </c>
      <c r="E340">
        <v>2015</v>
      </c>
      <c r="F340" t="s">
        <v>2282</v>
      </c>
      <c r="G340" t="s">
        <v>2283</v>
      </c>
      <c r="H340">
        <v>815.9</v>
      </c>
    </row>
    <row r="341" spans="1:8" x14ac:dyDescent="0.2">
      <c r="A341">
        <v>339</v>
      </c>
      <c r="B341" t="s">
        <v>2295</v>
      </c>
      <c r="C341" t="s">
        <v>2284</v>
      </c>
      <c r="D341" t="s">
        <v>2281</v>
      </c>
      <c r="E341">
        <v>2016</v>
      </c>
      <c r="F341" t="s">
        <v>2282</v>
      </c>
      <c r="G341" t="s">
        <v>2283</v>
      </c>
      <c r="H341">
        <v>855.7</v>
      </c>
    </row>
    <row r="342" spans="1:8" x14ac:dyDescent="0.2">
      <c r="A342">
        <v>340</v>
      </c>
      <c r="B342" t="s">
        <v>2295</v>
      </c>
      <c r="C342" t="s">
        <v>2284</v>
      </c>
      <c r="D342" t="s">
        <v>2281</v>
      </c>
      <c r="E342">
        <v>2017</v>
      </c>
      <c r="F342" t="s">
        <v>2282</v>
      </c>
      <c r="G342" t="s">
        <v>2283</v>
      </c>
      <c r="H342">
        <v>793.9</v>
      </c>
    </row>
    <row r="343" spans="1:8" x14ac:dyDescent="0.2">
      <c r="A343">
        <v>341</v>
      </c>
      <c r="B343" t="s">
        <v>2295</v>
      </c>
      <c r="C343" t="s">
        <v>2284</v>
      </c>
      <c r="D343" t="s">
        <v>2281</v>
      </c>
      <c r="E343">
        <v>2018</v>
      </c>
      <c r="F343" t="s">
        <v>2282</v>
      </c>
      <c r="G343" t="s">
        <v>2283</v>
      </c>
      <c r="H343">
        <v>951.7</v>
      </c>
    </row>
    <row r="344" spans="1:8" x14ac:dyDescent="0.2">
      <c r="A344">
        <v>342</v>
      </c>
      <c r="B344" t="s">
        <v>2295</v>
      </c>
      <c r="C344" t="s">
        <v>2285</v>
      </c>
      <c r="D344" t="s">
        <v>2281</v>
      </c>
      <c r="E344">
        <v>2008</v>
      </c>
      <c r="F344" t="s">
        <v>2282</v>
      </c>
      <c r="G344" t="s">
        <v>2283</v>
      </c>
      <c r="H344">
        <v>2215.1</v>
      </c>
    </row>
    <row r="345" spans="1:8" x14ac:dyDescent="0.2">
      <c r="A345">
        <v>343</v>
      </c>
      <c r="B345" t="s">
        <v>2295</v>
      </c>
      <c r="C345" t="s">
        <v>2285</v>
      </c>
      <c r="D345" t="s">
        <v>2281</v>
      </c>
      <c r="E345">
        <v>2009</v>
      </c>
      <c r="F345" t="s">
        <v>2282</v>
      </c>
      <c r="G345" t="s">
        <v>2283</v>
      </c>
      <c r="H345">
        <v>1932.6</v>
      </c>
    </row>
    <row r="346" spans="1:8" x14ac:dyDescent="0.2">
      <c r="A346">
        <v>344</v>
      </c>
      <c r="B346" t="s">
        <v>2295</v>
      </c>
      <c r="C346" t="s">
        <v>2285</v>
      </c>
      <c r="D346" t="s">
        <v>2281</v>
      </c>
      <c r="E346">
        <v>2010</v>
      </c>
      <c r="F346" t="s">
        <v>2282</v>
      </c>
      <c r="G346" t="s">
        <v>2283</v>
      </c>
      <c r="H346">
        <v>1847.1</v>
      </c>
    </row>
    <row r="347" spans="1:8" x14ac:dyDescent="0.2">
      <c r="A347">
        <v>345</v>
      </c>
      <c r="B347" t="s">
        <v>2295</v>
      </c>
      <c r="C347" t="s">
        <v>2285</v>
      </c>
      <c r="D347" t="s">
        <v>2281</v>
      </c>
      <c r="E347">
        <v>2011</v>
      </c>
      <c r="F347" t="s">
        <v>2282</v>
      </c>
      <c r="G347" t="s">
        <v>2283</v>
      </c>
      <c r="H347">
        <v>2193.1</v>
      </c>
    </row>
    <row r="348" spans="1:8" x14ac:dyDescent="0.2">
      <c r="A348">
        <v>346</v>
      </c>
      <c r="B348" t="s">
        <v>2295</v>
      </c>
      <c r="C348" t="s">
        <v>2285</v>
      </c>
      <c r="D348" t="s">
        <v>2281</v>
      </c>
      <c r="E348">
        <v>2012</v>
      </c>
      <c r="F348" t="s">
        <v>2282</v>
      </c>
      <c r="G348" t="s">
        <v>2283</v>
      </c>
      <c r="H348">
        <v>2068.3000000000002</v>
      </c>
    </row>
    <row r="349" spans="1:8" x14ac:dyDescent="0.2">
      <c r="A349">
        <v>347</v>
      </c>
      <c r="B349" t="s">
        <v>2295</v>
      </c>
      <c r="C349" t="s">
        <v>2285</v>
      </c>
      <c r="D349" t="s">
        <v>2281</v>
      </c>
      <c r="E349">
        <v>2013</v>
      </c>
      <c r="F349" t="s">
        <v>2282</v>
      </c>
      <c r="G349" t="s">
        <v>2283</v>
      </c>
      <c r="H349">
        <v>2265.9</v>
      </c>
    </row>
    <row r="350" spans="1:8" x14ac:dyDescent="0.2">
      <c r="A350">
        <v>348</v>
      </c>
      <c r="B350" t="s">
        <v>2295</v>
      </c>
      <c r="C350" t="s">
        <v>2285</v>
      </c>
      <c r="D350" t="s">
        <v>2281</v>
      </c>
      <c r="E350">
        <v>2014</v>
      </c>
      <c r="F350" t="s">
        <v>2282</v>
      </c>
      <c r="G350" t="s">
        <v>2283</v>
      </c>
      <c r="H350">
        <v>2107.6</v>
      </c>
    </row>
    <row r="351" spans="1:8" x14ac:dyDescent="0.2">
      <c r="A351">
        <v>349</v>
      </c>
      <c r="B351" t="s">
        <v>2295</v>
      </c>
      <c r="C351" t="s">
        <v>2285</v>
      </c>
      <c r="D351" t="s">
        <v>2281</v>
      </c>
      <c r="E351">
        <v>2015</v>
      </c>
      <c r="F351" t="s">
        <v>2282</v>
      </c>
      <c r="G351" t="s">
        <v>2283</v>
      </c>
      <c r="H351">
        <v>1705.4</v>
      </c>
    </row>
    <row r="352" spans="1:8" x14ac:dyDescent="0.2">
      <c r="A352">
        <v>350</v>
      </c>
      <c r="B352" t="s">
        <v>2295</v>
      </c>
      <c r="C352" t="s">
        <v>2285</v>
      </c>
      <c r="D352" t="s">
        <v>2281</v>
      </c>
      <c r="E352">
        <v>2016</v>
      </c>
      <c r="F352" t="s">
        <v>2282</v>
      </c>
      <c r="G352" t="s">
        <v>2283</v>
      </c>
      <c r="H352">
        <v>1684.4</v>
      </c>
    </row>
    <row r="353" spans="1:8" x14ac:dyDescent="0.2">
      <c r="A353">
        <v>351</v>
      </c>
      <c r="B353" t="s">
        <v>2295</v>
      </c>
      <c r="C353" t="s">
        <v>2285</v>
      </c>
      <c r="D353" t="s">
        <v>2281</v>
      </c>
      <c r="E353">
        <v>2017</v>
      </c>
      <c r="F353" t="s">
        <v>2282</v>
      </c>
      <c r="G353" t="s">
        <v>2283</v>
      </c>
      <c r="H353">
        <v>1701.5</v>
      </c>
    </row>
    <row r="354" spans="1:8" x14ac:dyDescent="0.2">
      <c r="A354">
        <v>352</v>
      </c>
      <c r="B354" t="s">
        <v>2295</v>
      </c>
      <c r="C354" t="s">
        <v>2285</v>
      </c>
      <c r="D354" t="s">
        <v>2281</v>
      </c>
      <c r="E354">
        <v>2018</v>
      </c>
      <c r="F354" t="s">
        <v>2282</v>
      </c>
      <c r="G354" t="s">
        <v>2283</v>
      </c>
      <c r="H354">
        <v>1777.1</v>
      </c>
    </row>
    <row r="355" spans="1:8" x14ac:dyDescent="0.2">
      <c r="A355">
        <v>353</v>
      </c>
      <c r="B355" t="s">
        <v>2295</v>
      </c>
      <c r="C355" t="s">
        <v>2286</v>
      </c>
      <c r="D355" t="s">
        <v>2281</v>
      </c>
      <c r="E355">
        <v>2008</v>
      </c>
      <c r="F355" t="s">
        <v>2282</v>
      </c>
      <c r="G355" t="s">
        <v>2283</v>
      </c>
      <c r="H355">
        <v>568.70000000000005</v>
      </c>
    </row>
    <row r="356" spans="1:8" x14ac:dyDescent="0.2">
      <c r="A356">
        <v>354</v>
      </c>
      <c r="B356" t="s">
        <v>2295</v>
      </c>
      <c r="C356" t="s">
        <v>2286</v>
      </c>
      <c r="D356" t="s">
        <v>2281</v>
      </c>
      <c r="E356">
        <v>2009</v>
      </c>
      <c r="F356" t="s">
        <v>2282</v>
      </c>
      <c r="G356" t="s">
        <v>2283</v>
      </c>
      <c r="H356">
        <v>447.2</v>
      </c>
    </row>
    <row r="357" spans="1:8" x14ac:dyDescent="0.2">
      <c r="A357">
        <v>355</v>
      </c>
      <c r="B357" t="s">
        <v>2295</v>
      </c>
      <c r="C357" t="s">
        <v>2286</v>
      </c>
      <c r="D357" t="s">
        <v>2281</v>
      </c>
      <c r="E357">
        <v>2010</v>
      </c>
      <c r="F357" t="s">
        <v>2282</v>
      </c>
      <c r="G357" t="s">
        <v>2283</v>
      </c>
      <c r="H357">
        <v>552.1</v>
      </c>
    </row>
    <row r="358" spans="1:8" x14ac:dyDescent="0.2">
      <c r="A358">
        <v>356</v>
      </c>
      <c r="B358" t="s">
        <v>2295</v>
      </c>
      <c r="C358" t="s">
        <v>2286</v>
      </c>
      <c r="D358" t="s">
        <v>2281</v>
      </c>
      <c r="E358">
        <v>2011</v>
      </c>
      <c r="F358" t="s">
        <v>2282</v>
      </c>
      <c r="G358" t="s">
        <v>2283</v>
      </c>
      <c r="H358">
        <v>504.9</v>
      </c>
    </row>
    <row r="359" spans="1:8" x14ac:dyDescent="0.2">
      <c r="A359">
        <v>357</v>
      </c>
      <c r="B359" t="s">
        <v>2295</v>
      </c>
      <c r="C359" t="s">
        <v>2286</v>
      </c>
      <c r="D359" t="s">
        <v>2281</v>
      </c>
      <c r="E359">
        <v>2012</v>
      </c>
      <c r="F359" t="s">
        <v>2282</v>
      </c>
      <c r="G359" t="s">
        <v>2283</v>
      </c>
      <c r="H359">
        <v>595.9</v>
      </c>
    </row>
    <row r="360" spans="1:8" x14ac:dyDescent="0.2">
      <c r="A360">
        <v>358</v>
      </c>
      <c r="B360" t="s">
        <v>2295</v>
      </c>
      <c r="C360" t="s">
        <v>2286</v>
      </c>
      <c r="D360" t="s">
        <v>2281</v>
      </c>
      <c r="E360">
        <v>2013</v>
      </c>
      <c r="F360" t="s">
        <v>2282</v>
      </c>
      <c r="G360" t="s">
        <v>2283</v>
      </c>
      <c r="H360">
        <v>590.9</v>
      </c>
    </row>
    <row r="361" spans="1:8" x14ac:dyDescent="0.2">
      <c r="A361">
        <v>359</v>
      </c>
      <c r="B361" t="s">
        <v>2295</v>
      </c>
      <c r="C361" t="s">
        <v>2286</v>
      </c>
      <c r="D361" t="s">
        <v>2281</v>
      </c>
      <c r="E361">
        <v>2014</v>
      </c>
      <c r="F361" t="s">
        <v>2282</v>
      </c>
      <c r="G361" t="s">
        <v>2283</v>
      </c>
      <c r="H361">
        <v>475.7</v>
      </c>
    </row>
    <row r="362" spans="1:8" x14ac:dyDescent="0.2">
      <c r="A362">
        <v>360</v>
      </c>
      <c r="B362" t="s">
        <v>2295</v>
      </c>
      <c r="C362" t="s">
        <v>2286</v>
      </c>
      <c r="D362" t="s">
        <v>2281</v>
      </c>
      <c r="E362">
        <v>2015</v>
      </c>
      <c r="F362" t="s">
        <v>2282</v>
      </c>
      <c r="G362" t="s">
        <v>2283</v>
      </c>
      <c r="H362">
        <v>385.3</v>
      </c>
    </row>
    <row r="363" spans="1:8" x14ac:dyDescent="0.2">
      <c r="A363">
        <v>361</v>
      </c>
      <c r="B363" t="s">
        <v>2295</v>
      </c>
      <c r="C363" t="s">
        <v>2286</v>
      </c>
      <c r="D363" t="s">
        <v>2281</v>
      </c>
      <c r="E363">
        <v>2016</v>
      </c>
      <c r="F363" t="s">
        <v>2282</v>
      </c>
      <c r="G363" t="s">
        <v>2283</v>
      </c>
      <c r="H363">
        <v>380.2</v>
      </c>
    </row>
    <row r="364" spans="1:8" x14ac:dyDescent="0.2">
      <c r="A364">
        <v>362</v>
      </c>
      <c r="B364" t="s">
        <v>2295</v>
      </c>
      <c r="C364" t="s">
        <v>2286</v>
      </c>
      <c r="D364" t="s">
        <v>2281</v>
      </c>
      <c r="E364">
        <v>2017</v>
      </c>
      <c r="F364" t="s">
        <v>2282</v>
      </c>
      <c r="G364" t="s">
        <v>2283</v>
      </c>
      <c r="H364">
        <v>390.9</v>
      </c>
    </row>
    <row r="365" spans="1:8" x14ac:dyDescent="0.2">
      <c r="A365">
        <v>363</v>
      </c>
      <c r="B365" t="s">
        <v>2295</v>
      </c>
      <c r="C365" t="s">
        <v>2286</v>
      </c>
      <c r="D365" t="s">
        <v>2281</v>
      </c>
      <c r="E365">
        <v>2018</v>
      </c>
      <c r="F365" t="s">
        <v>2282</v>
      </c>
      <c r="G365" t="s">
        <v>2283</v>
      </c>
      <c r="H365">
        <v>383.7</v>
      </c>
    </row>
    <row r="366" spans="1:8" x14ac:dyDescent="0.2">
      <c r="A366">
        <v>364</v>
      </c>
      <c r="B366" t="s">
        <v>2296</v>
      </c>
      <c r="C366" t="s">
        <v>2280</v>
      </c>
      <c r="D366" t="s">
        <v>2281</v>
      </c>
      <c r="E366">
        <v>2008</v>
      </c>
      <c r="F366" t="s">
        <v>2282</v>
      </c>
      <c r="G366" t="s">
        <v>2283</v>
      </c>
      <c r="H366">
        <v>742.7</v>
      </c>
    </row>
    <row r="367" spans="1:8" x14ac:dyDescent="0.2">
      <c r="A367">
        <v>365</v>
      </c>
      <c r="B367" t="s">
        <v>2296</v>
      </c>
      <c r="C367" t="s">
        <v>2280</v>
      </c>
      <c r="D367" t="s">
        <v>2281</v>
      </c>
      <c r="E367">
        <v>2009</v>
      </c>
      <c r="F367" t="s">
        <v>2282</v>
      </c>
      <c r="G367" t="s">
        <v>2283</v>
      </c>
      <c r="H367">
        <v>529.29999999999995</v>
      </c>
    </row>
    <row r="368" spans="1:8" x14ac:dyDescent="0.2">
      <c r="A368">
        <v>366</v>
      </c>
      <c r="B368" t="s">
        <v>2296</v>
      </c>
      <c r="C368" t="s">
        <v>2280</v>
      </c>
      <c r="D368" t="s">
        <v>2281</v>
      </c>
      <c r="E368">
        <v>2010</v>
      </c>
      <c r="F368" t="s">
        <v>2282</v>
      </c>
      <c r="G368" t="s">
        <v>2283</v>
      </c>
      <c r="H368">
        <v>535.1</v>
      </c>
    </row>
    <row r="369" spans="1:8" x14ac:dyDescent="0.2">
      <c r="A369">
        <v>367</v>
      </c>
      <c r="B369" t="s">
        <v>2296</v>
      </c>
      <c r="C369" t="s">
        <v>2280</v>
      </c>
      <c r="D369" t="s">
        <v>2281</v>
      </c>
      <c r="E369">
        <v>2011</v>
      </c>
      <c r="F369" t="s">
        <v>2282</v>
      </c>
      <c r="G369" t="s">
        <v>2283</v>
      </c>
      <c r="H369">
        <v>683.9</v>
      </c>
    </row>
    <row r="370" spans="1:8" x14ac:dyDescent="0.2">
      <c r="A370">
        <v>368</v>
      </c>
      <c r="B370" t="s">
        <v>2296</v>
      </c>
      <c r="C370" t="s">
        <v>2280</v>
      </c>
      <c r="D370" t="s">
        <v>2281</v>
      </c>
      <c r="E370">
        <v>2012</v>
      </c>
      <c r="F370" t="s">
        <v>2282</v>
      </c>
      <c r="G370" t="s">
        <v>2283</v>
      </c>
      <c r="H370">
        <v>609</v>
      </c>
    </row>
    <row r="371" spans="1:8" x14ac:dyDescent="0.2">
      <c r="A371">
        <v>369</v>
      </c>
      <c r="B371" t="s">
        <v>2296</v>
      </c>
      <c r="C371" t="s">
        <v>2280</v>
      </c>
      <c r="D371" t="s">
        <v>2281</v>
      </c>
      <c r="E371">
        <v>2013</v>
      </c>
      <c r="F371" t="s">
        <v>2282</v>
      </c>
      <c r="G371" t="s">
        <v>2283</v>
      </c>
      <c r="H371">
        <v>794</v>
      </c>
    </row>
    <row r="372" spans="1:8" x14ac:dyDescent="0.2">
      <c r="A372">
        <v>370</v>
      </c>
      <c r="B372" t="s">
        <v>2296</v>
      </c>
      <c r="C372" t="s">
        <v>2280</v>
      </c>
      <c r="D372" t="s">
        <v>2281</v>
      </c>
      <c r="E372">
        <v>2014</v>
      </c>
      <c r="F372" t="s">
        <v>2282</v>
      </c>
      <c r="G372" t="s">
        <v>2283</v>
      </c>
      <c r="H372">
        <v>598.4</v>
      </c>
    </row>
    <row r="373" spans="1:8" x14ac:dyDescent="0.2">
      <c r="A373">
        <v>371</v>
      </c>
      <c r="B373" t="s">
        <v>2296</v>
      </c>
      <c r="C373" t="s">
        <v>2280</v>
      </c>
      <c r="D373" t="s">
        <v>2281</v>
      </c>
      <c r="E373">
        <v>2015</v>
      </c>
      <c r="F373" t="s">
        <v>2282</v>
      </c>
      <c r="G373" t="s">
        <v>2283</v>
      </c>
      <c r="H373">
        <v>448.1</v>
      </c>
    </row>
    <row r="374" spans="1:8" x14ac:dyDescent="0.2">
      <c r="A374">
        <v>372</v>
      </c>
      <c r="B374" t="s">
        <v>2296</v>
      </c>
      <c r="C374" t="s">
        <v>2280</v>
      </c>
      <c r="D374" t="s">
        <v>2281</v>
      </c>
      <c r="E374">
        <v>2016</v>
      </c>
      <c r="F374" t="s">
        <v>2282</v>
      </c>
      <c r="G374" t="s">
        <v>2283</v>
      </c>
      <c r="H374">
        <v>495.6</v>
      </c>
    </row>
    <row r="375" spans="1:8" x14ac:dyDescent="0.2">
      <c r="A375">
        <v>373</v>
      </c>
      <c r="B375" t="s">
        <v>2296</v>
      </c>
      <c r="C375" t="s">
        <v>2280</v>
      </c>
      <c r="D375" t="s">
        <v>2281</v>
      </c>
      <c r="E375">
        <v>2017</v>
      </c>
      <c r="F375" t="s">
        <v>2282</v>
      </c>
      <c r="G375" t="s">
        <v>2283</v>
      </c>
      <c r="H375">
        <v>629.9</v>
      </c>
    </row>
    <row r="376" spans="1:8" x14ac:dyDescent="0.2">
      <c r="A376">
        <v>374</v>
      </c>
      <c r="B376" t="s">
        <v>2296</v>
      </c>
      <c r="C376" t="s">
        <v>2280</v>
      </c>
      <c r="D376" t="s">
        <v>2281</v>
      </c>
      <c r="E376">
        <v>2018</v>
      </c>
      <c r="F376" t="s">
        <v>2282</v>
      </c>
      <c r="G376" t="s">
        <v>2283</v>
      </c>
      <c r="H376">
        <v>801.5</v>
      </c>
    </row>
    <row r="377" spans="1:8" x14ac:dyDescent="0.2">
      <c r="A377">
        <v>375</v>
      </c>
      <c r="B377" t="s">
        <v>2296</v>
      </c>
      <c r="C377" t="s">
        <v>2284</v>
      </c>
      <c r="D377" t="s">
        <v>2281</v>
      </c>
      <c r="E377">
        <v>2008</v>
      </c>
      <c r="F377" t="s">
        <v>2282</v>
      </c>
      <c r="G377" t="s">
        <v>2283</v>
      </c>
      <c r="H377">
        <v>486.3</v>
      </c>
    </row>
    <row r="378" spans="1:8" x14ac:dyDescent="0.2">
      <c r="A378">
        <v>376</v>
      </c>
      <c r="B378" t="s">
        <v>2296</v>
      </c>
      <c r="C378" t="s">
        <v>2284</v>
      </c>
      <c r="D378" t="s">
        <v>2281</v>
      </c>
      <c r="E378">
        <v>2009</v>
      </c>
      <c r="F378" t="s">
        <v>2282</v>
      </c>
      <c r="G378" t="s">
        <v>2283</v>
      </c>
      <c r="H378">
        <v>327.8</v>
      </c>
    </row>
    <row r="379" spans="1:8" x14ac:dyDescent="0.2">
      <c r="A379">
        <v>377</v>
      </c>
      <c r="B379" t="s">
        <v>2296</v>
      </c>
      <c r="C379" t="s">
        <v>2284</v>
      </c>
      <c r="D379" t="s">
        <v>2281</v>
      </c>
      <c r="E379">
        <v>2010</v>
      </c>
      <c r="F379" t="s">
        <v>2282</v>
      </c>
      <c r="G379" t="s">
        <v>2283</v>
      </c>
      <c r="H379">
        <v>280.8</v>
      </c>
    </row>
    <row r="380" spans="1:8" x14ac:dyDescent="0.2">
      <c r="A380">
        <v>378</v>
      </c>
      <c r="B380" t="s">
        <v>2296</v>
      </c>
      <c r="C380" t="s">
        <v>2284</v>
      </c>
      <c r="D380" t="s">
        <v>2281</v>
      </c>
      <c r="E380">
        <v>2011</v>
      </c>
      <c r="F380" t="s">
        <v>2282</v>
      </c>
      <c r="G380" t="s">
        <v>2283</v>
      </c>
      <c r="H380">
        <v>262.7</v>
      </c>
    </row>
    <row r="381" spans="1:8" x14ac:dyDescent="0.2">
      <c r="A381">
        <v>379</v>
      </c>
      <c r="B381" t="s">
        <v>2296</v>
      </c>
      <c r="C381" t="s">
        <v>2284</v>
      </c>
      <c r="D381" t="s">
        <v>2281</v>
      </c>
      <c r="E381">
        <v>2012</v>
      </c>
      <c r="F381" t="s">
        <v>2282</v>
      </c>
      <c r="G381" t="s">
        <v>2283</v>
      </c>
      <c r="H381">
        <v>630.9</v>
      </c>
    </row>
    <row r="382" spans="1:8" x14ac:dyDescent="0.2">
      <c r="A382">
        <v>380</v>
      </c>
      <c r="B382" t="s">
        <v>2296</v>
      </c>
      <c r="C382" t="s">
        <v>2284</v>
      </c>
      <c r="D382" t="s">
        <v>2281</v>
      </c>
      <c r="E382">
        <v>2013</v>
      </c>
      <c r="F382" t="s">
        <v>2282</v>
      </c>
      <c r="G382" t="s">
        <v>2283</v>
      </c>
      <c r="H382">
        <v>711.7</v>
      </c>
    </row>
    <row r="383" spans="1:8" x14ac:dyDescent="0.2">
      <c r="A383">
        <v>381</v>
      </c>
      <c r="B383" t="s">
        <v>2296</v>
      </c>
      <c r="C383" t="s">
        <v>2284</v>
      </c>
      <c r="D383" t="s">
        <v>2281</v>
      </c>
      <c r="E383">
        <v>2014</v>
      </c>
      <c r="F383" t="s">
        <v>2282</v>
      </c>
      <c r="G383" t="s">
        <v>2283</v>
      </c>
      <c r="H383">
        <v>591.70000000000005</v>
      </c>
    </row>
    <row r="384" spans="1:8" x14ac:dyDescent="0.2">
      <c r="A384">
        <v>382</v>
      </c>
      <c r="B384" t="s">
        <v>2296</v>
      </c>
      <c r="C384" t="s">
        <v>2284</v>
      </c>
      <c r="D384" t="s">
        <v>2281</v>
      </c>
      <c r="E384">
        <v>2015</v>
      </c>
      <c r="F384" t="s">
        <v>2282</v>
      </c>
      <c r="G384" t="s">
        <v>2283</v>
      </c>
      <c r="H384">
        <v>651</v>
      </c>
    </row>
    <row r="385" spans="1:8" x14ac:dyDescent="0.2">
      <c r="A385">
        <v>383</v>
      </c>
      <c r="B385" t="s">
        <v>2296</v>
      </c>
      <c r="C385" t="s">
        <v>2284</v>
      </c>
      <c r="D385" t="s">
        <v>2281</v>
      </c>
      <c r="E385">
        <v>2016</v>
      </c>
      <c r="F385" t="s">
        <v>2282</v>
      </c>
      <c r="G385" t="s">
        <v>2283</v>
      </c>
      <c r="H385">
        <v>659.3</v>
      </c>
    </row>
    <row r="386" spans="1:8" x14ac:dyDescent="0.2">
      <c r="A386">
        <v>384</v>
      </c>
      <c r="B386" t="s">
        <v>2296</v>
      </c>
      <c r="C386" t="s">
        <v>2284</v>
      </c>
      <c r="D386" t="s">
        <v>2281</v>
      </c>
      <c r="E386">
        <v>2017</v>
      </c>
      <c r="F386" t="s">
        <v>2282</v>
      </c>
      <c r="G386" t="s">
        <v>2283</v>
      </c>
      <c r="H386">
        <v>557.79999999999995</v>
      </c>
    </row>
    <row r="387" spans="1:8" x14ac:dyDescent="0.2">
      <c r="A387">
        <v>385</v>
      </c>
      <c r="B387" t="s">
        <v>2296</v>
      </c>
      <c r="C387" t="s">
        <v>2284</v>
      </c>
      <c r="D387" t="s">
        <v>2281</v>
      </c>
      <c r="E387">
        <v>2018</v>
      </c>
      <c r="F387" t="s">
        <v>2282</v>
      </c>
      <c r="G387" t="s">
        <v>2283</v>
      </c>
      <c r="H387">
        <v>753.1</v>
      </c>
    </row>
    <row r="388" spans="1:8" x14ac:dyDescent="0.2">
      <c r="A388">
        <v>386</v>
      </c>
      <c r="B388" t="s">
        <v>2296</v>
      </c>
      <c r="C388" t="s">
        <v>2285</v>
      </c>
      <c r="D388" t="s">
        <v>2281</v>
      </c>
      <c r="E388">
        <v>2015</v>
      </c>
      <c r="F388" t="s">
        <v>2282</v>
      </c>
      <c r="G388" t="s">
        <v>2283</v>
      </c>
      <c r="H388">
        <v>1510.5</v>
      </c>
    </row>
    <row r="389" spans="1:8" x14ac:dyDescent="0.2">
      <c r="A389">
        <v>387</v>
      </c>
      <c r="B389" t="s">
        <v>2296</v>
      </c>
      <c r="C389" t="s">
        <v>2285</v>
      </c>
      <c r="D389" t="s">
        <v>2281</v>
      </c>
      <c r="E389">
        <v>2016</v>
      </c>
      <c r="F389" t="s">
        <v>2282</v>
      </c>
      <c r="G389" t="s">
        <v>2283</v>
      </c>
      <c r="H389">
        <v>1448</v>
      </c>
    </row>
    <row r="390" spans="1:8" x14ac:dyDescent="0.2">
      <c r="A390">
        <v>388</v>
      </c>
      <c r="B390" t="s">
        <v>2296</v>
      </c>
      <c r="C390" t="s">
        <v>2285</v>
      </c>
      <c r="D390" t="s">
        <v>2281</v>
      </c>
      <c r="E390">
        <v>2017</v>
      </c>
      <c r="F390" t="s">
        <v>2282</v>
      </c>
      <c r="G390" t="s">
        <v>2283</v>
      </c>
      <c r="H390">
        <v>1455.9</v>
      </c>
    </row>
    <row r="391" spans="1:8" x14ac:dyDescent="0.2">
      <c r="A391">
        <v>389</v>
      </c>
      <c r="B391" t="s">
        <v>2296</v>
      </c>
      <c r="C391" t="s">
        <v>2285</v>
      </c>
      <c r="D391" t="s">
        <v>2281</v>
      </c>
      <c r="E391">
        <v>2018</v>
      </c>
      <c r="F391" t="s">
        <v>2282</v>
      </c>
      <c r="G391" t="s">
        <v>2283</v>
      </c>
      <c r="H391">
        <v>1563.2</v>
      </c>
    </row>
    <row r="392" spans="1:8" x14ac:dyDescent="0.2">
      <c r="A392">
        <v>390</v>
      </c>
      <c r="B392" t="s">
        <v>2297</v>
      </c>
      <c r="C392" t="s">
        <v>2280</v>
      </c>
      <c r="D392" t="s">
        <v>2281</v>
      </c>
      <c r="E392">
        <v>2008</v>
      </c>
      <c r="F392" t="s">
        <v>2282</v>
      </c>
      <c r="G392" t="s">
        <v>2283</v>
      </c>
      <c r="H392">
        <v>970.3</v>
      </c>
    </row>
    <row r="393" spans="1:8" x14ac:dyDescent="0.2">
      <c r="A393">
        <v>391</v>
      </c>
      <c r="B393" t="s">
        <v>2297</v>
      </c>
      <c r="C393" t="s">
        <v>2280</v>
      </c>
      <c r="D393" t="s">
        <v>2281</v>
      </c>
      <c r="E393">
        <v>2009</v>
      </c>
      <c r="F393" t="s">
        <v>2282</v>
      </c>
      <c r="G393" t="s">
        <v>2283</v>
      </c>
      <c r="H393">
        <v>933.8</v>
      </c>
    </row>
    <row r="394" spans="1:8" x14ac:dyDescent="0.2">
      <c r="A394">
        <v>392</v>
      </c>
      <c r="B394" t="s">
        <v>2297</v>
      </c>
      <c r="C394" t="s">
        <v>2280</v>
      </c>
      <c r="D394" t="s">
        <v>2281</v>
      </c>
      <c r="E394">
        <v>2010</v>
      </c>
      <c r="F394" t="s">
        <v>2282</v>
      </c>
      <c r="G394" t="s">
        <v>2283</v>
      </c>
      <c r="H394">
        <v>811</v>
      </c>
    </row>
    <row r="395" spans="1:8" x14ac:dyDescent="0.2">
      <c r="A395">
        <v>393</v>
      </c>
      <c r="B395" t="s">
        <v>2297</v>
      </c>
      <c r="C395" t="s">
        <v>2280</v>
      </c>
      <c r="D395" t="s">
        <v>2281</v>
      </c>
      <c r="E395">
        <v>2011</v>
      </c>
      <c r="F395" t="s">
        <v>2282</v>
      </c>
      <c r="G395" t="s">
        <v>2283</v>
      </c>
      <c r="H395">
        <v>868.8</v>
      </c>
    </row>
    <row r="396" spans="1:8" x14ac:dyDescent="0.2">
      <c r="A396">
        <v>394</v>
      </c>
      <c r="B396" t="s">
        <v>2297</v>
      </c>
      <c r="C396" t="s">
        <v>2280</v>
      </c>
      <c r="D396" t="s">
        <v>2281</v>
      </c>
      <c r="E396">
        <v>2012</v>
      </c>
      <c r="F396" t="s">
        <v>2282</v>
      </c>
      <c r="G396" t="s">
        <v>2283</v>
      </c>
      <c r="H396">
        <v>814.1</v>
      </c>
    </row>
    <row r="397" spans="1:8" x14ac:dyDescent="0.2">
      <c r="A397">
        <v>395</v>
      </c>
      <c r="B397" t="s">
        <v>2297</v>
      </c>
      <c r="C397" t="s">
        <v>2280</v>
      </c>
      <c r="D397" t="s">
        <v>2281</v>
      </c>
      <c r="E397">
        <v>2013</v>
      </c>
      <c r="F397" t="s">
        <v>2282</v>
      </c>
      <c r="G397" t="s">
        <v>2283</v>
      </c>
      <c r="H397">
        <v>848.2</v>
      </c>
    </row>
    <row r="398" spans="1:8" x14ac:dyDescent="0.2">
      <c r="A398">
        <v>396</v>
      </c>
      <c r="B398" t="s">
        <v>2297</v>
      </c>
      <c r="C398" t="s">
        <v>2280</v>
      </c>
      <c r="D398" t="s">
        <v>2281</v>
      </c>
      <c r="E398">
        <v>2014</v>
      </c>
      <c r="F398" t="s">
        <v>2282</v>
      </c>
      <c r="G398" t="s">
        <v>2283</v>
      </c>
      <c r="H398">
        <v>826.3</v>
      </c>
    </row>
    <row r="399" spans="1:8" x14ac:dyDescent="0.2">
      <c r="A399">
        <v>397</v>
      </c>
      <c r="B399" t="s">
        <v>2297</v>
      </c>
      <c r="C399" t="s">
        <v>2280</v>
      </c>
      <c r="D399" t="s">
        <v>2281</v>
      </c>
      <c r="E399">
        <v>2015</v>
      </c>
      <c r="F399" t="s">
        <v>2282</v>
      </c>
      <c r="G399" t="s">
        <v>2283</v>
      </c>
      <c r="H399">
        <v>669.1</v>
      </c>
    </row>
    <row r="400" spans="1:8" x14ac:dyDescent="0.2">
      <c r="A400">
        <v>398</v>
      </c>
      <c r="B400" t="s">
        <v>2297</v>
      </c>
      <c r="C400" t="s">
        <v>2280</v>
      </c>
      <c r="D400" t="s">
        <v>2281</v>
      </c>
      <c r="E400">
        <v>2016</v>
      </c>
      <c r="F400" t="s">
        <v>2282</v>
      </c>
      <c r="G400" t="s">
        <v>2283</v>
      </c>
      <c r="H400">
        <v>616.79999999999995</v>
      </c>
    </row>
    <row r="401" spans="1:8" x14ac:dyDescent="0.2">
      <c r="A401">
        <v>399</v>
      </c>
      <c r="B401" t="s">
        <v>2297</v>
      </c>
      <c r="C401" t="s">
        <v>2280</v>
      </c>
      <c r="D401" t="s">
        <v>2281</v>
      </c>
      <c r="E401">
        <v>2017</v>
      </c>
      <c r="F401" t="s">
        <v>2282</v>
      </c>
      <c r="G401" t="s">
        <v>2283</v>
      </c>
      <c r="H401">
        <v>657</v>
      </c>
    </row>
    <row r="402" spans="1:8" x14ac:dyDescent="0.2">
      <c r="A402">
        <v>400</v>
      </c>
      <c r="B402" t="s">
        <v>2297</v>
      </c>
      <c r="C402" t="s">
        <v>2280</v>
      </c>
      <c r="D402" t="s">
        <v>2281</v>
      </c>
      <c r="E402">
        <v>2018</v>
      </c>
      <c r="F402" t="s">
        <v>2282</v>
      </c>
      <c r="G402" t="s">
        <v>2283</v>
      </c>
      <c r="H402">
        <v>765.7</v>
      </c>
    </row>
    <row r="403" spans="1:8" x14ac:dyDescent="0.2">
      <c r="A403">
        <v>401</v>
      </c>
      <c r="B403" t="s">
        <v>2297</v>
      </c>
      <c r="C403" t="s">
        <v>2284</v>
      </c>
      <c r="D403" t="s">
        <v>2281</v>
      </c>
      <c r="E403">
        <v>2008</v>
      </c>
      <c r="F403" t="s">
        <v>2282</v>
      </c>
      <c r="G403" t="s">
        <v>2283</v>
      </c>
      <c r="H403">
        <v>826.3</v>
      </c>
    </row>
    <row r="404" spans="1:8" x14ac:dyDescent="0.2">
      <c r="A404">
        <v>402</v>
      </c>
      <c r="B404" t="s">
        <v>2297</v>
      </c>
      <c r="C404" t="s">
        <v>2284</v>
      </c>
      <c r="D404" t="s">
        <v>2281</v>
      </c>
      <c r="E404">
        <v>2009</v>
      </c>
      <c r="F404" t="s">
        <v>2282</v>
      </c>
      <c r="G404" t="s">
        <v>2283</v>
      </c>
      <c r="H404">
        <v>780</v>
      </c>
    </row>
    <row r="405" spans="1:8" x14ac:dyDescent="0.2">
      <c r="A405">
        <v>403</v>
      </c>
      <c r="B405" t="s">
        <v>2297</v>
      </c>
      <c r="C405" t="s">
        <v>2284</v>
      </c>
      <c r="D405" t="s">
        <v>2281</v>
      </c>
      <c r="E405">
        <v>2010</v>
      </c>
      <c r="F405" t="s">
        <v>2282</v>
      </c>
      <c r="G405" t="s">
        <v>2283</v>
      </c>
      <c r="H405">
        <v>749.3</v>
      </c>
    </row>
    <row r="406" spans="1:8" x14ac:dyDescent="0.2">
      <c r="A406">
        <v>404</v>
      </c>
      <c r="B406" t="s">
        <v>2297</v>
      </c>
      <c r="C406" t="s">
        <v>2284</v>
      </c>
      <c r="D406" t="s">
        <v>2281</v>
      </c>
      <c r="E406">
        <v>2011</v>
      </c>
      <c r="F406" t="s">
        <v>2282</v>
      </c>
      <c r="G406" t="s">
        <v>2283</v>
      </c>
      <c r="H406">
        <v>744</v>
      </c>
    </row>
    <row r="407" spans="1:8" x14ac:dyDescent="0.2">
      <c r="A407">
        <v>405</v>
      </c>
      <c r="B407" t="s">
        <v>2297</v>
      </c>
      <c r="C407" t="s">
        <v>2284</v>
      </c>
      <c r="D407" t="s">
        <v>2281</v>
      </c>
      <c r="E407">
        <v>2012</v>
      </c>
      <c r="F407" t="s">
        <v>2282</v>
      </c>
      <c r="G407" t="s">
        <v>2283</v>
      </c>
      <c r="H407">
        <v>685.6</v>
      </c>
    </row>
    <row r="408" spans="1:8" x14ac:dyDescent="0.2">
      <c r="A408">
        <v>406</v>
      </c>
      <c r="B408" t="s">
        <v>2297</v>
      </c>
      <c r="C408" t="s">
        <v>2284</v>
      </c>
      <c r="D408" t="s">
        <v>2281</v>
      </c>
      <c r="E408">
        <v>2013</v>
      </c>
      <c r="F408" t="s">
        <v>2282</v>
      </c>
      <c r="G408" t="s">
        <v>2283</v>
      </c>
      <c r="H408">
        <v>745.9</v>
      </c>
    </row>
    <row r="409" spans="1:8" x14ac:dyDescent="0.2">
      <c r="A409">
        <v>407</v>
      </c>
      <c r="B409" t="s">
        <v>2297</v>
      </c>
      <c r="C409" t="s">
        <v>2284</v>
      </c>
      <c r="D409" t="s">
        <v>2281</v>
      </c>
      <c r="E409">
        <v>2014</v>
      </c>
      <c r="F409" t="s">
        <v>2282</v>
      </c>
      <c r="G409" t="s">
        <v>2283</v>
      </c>
      <c r="H409">
        <v>706.9</v>
      </c>
    </row>
    <row r="410" spans="1:8" x14ac:dyDescent="0.2">
      <c r="A410">
        <v>408</v>
      </c>
      <c r="B410" t="s">
        <v>2297</v>
      </c>
      <c r="C410" t="s">
        <v>2284</v>
      </c>
      <c r="D410" t="s">
        <v>2281</v>
      </c>
      <c r="E410">
        <v>2015</v>
      </c>
      <c r="F410" t="s">
        <v>2282</v>
      </c>
      <c r="G410" t="s">
        <v>2283</v>
      </c>
      <c r="H410">
        <v>642.9</v>
      </c>
    </row>
    <row r="411" spans="1:8" x14ac:dyDescent="0.2">
      <c r="A411">
        <v>409</v>
      </c>
      <c r="B411" t="s">
        <v>2297</v>
      </c>
      <c r="C411" t="s">
        <v>2284</v>
      </c>
      <c r="D411" t="s">
        <v>2281</v>
      </c>
      <c r="E411">
        <v>2016</v>
      </c>
      <c r="F411" t="s">
        <v>2282</v>
      </c>
      <c r="G411" t="s">
        <v>2283</v>
      </c>
      <c r="H411">
        <v>574.6</v>
      </c>
    </row>
    <row r="412" spans="1:8" x14ac:dyDescent="0.2">
      <c r="A412">
        <v>410</v>
      </c>
      <c r="B412" t="s">
        <v>2297</v>
      </c>
      <c r="C412" t="s">
        <v>2284</v>
      </c>
      <c r="D412" t="s">
        <v>2281</v>
      </c>
      <c r="E412">
        <v>2017</v>
      </c>
      <c r="F412" t="s">
        <v>2282</v>
      </c>
      <c r="G412" t="s">
        <v>2283</v>
      </c>
      <c r="H412">
        <v>625.1</v>
      </c>
    </row>
    <row r="413" spans="1:8" x14ac:dyDescent="0.2">
      <c r="A413">
        <v>411</v>
      </c>
      <c r="B413" t="s">
        <v>2297</v>
      </c>
      <c r="C413" t="s">
        <v>2284</v>
      </c>
      <c r="D413" t="s">
        <v>2281</v>
      </c>
      <c r="E413">
        <v>2018</v>
      </c>
      <c r="F413" t="s">
        <v>2282</v>
      </c>
      <c r="G413" t="s">
        <v>2283</v>
      </c>
      <c r="H413">
        <v>711.3</v>
      </c>
    </row>
    <row r="414" spans="1:8" x14ac:dyDescent="0.2">
      <c r="A414">
        <v>412</v>
      </c>
      <c r="B414" t="s">
        <v>2297</v>
      </c>
      <c r="C414" t="s">
        <v>2285</v>
      </c>
      <c r="D414" t="s">
        <v>2281</v>
      </c>
      <c r="E414">
        <v>2008</v>
      </c>
      <c r="F414" t="s">
        <v>2282</v>
      </c>
      <c r="G414" t="s">
        <v>2283</v>
      </c>
      <c r="H414">
        <v>2534.1</v>
      </c>
    </row>
    <row r="415" spans="1:8" x14ac:dyDescent="0.2">
      <c r="A415">
        <v>413</v>
      </c>
      <c r="B415" t="s">
        <v>2297</v>
      </c>
      <c r="C415" t="s">
        <v>2285</v>
      </c>
      <c r="D415" t="s">
        <v>2281</v>
      </c>
      <c r="E415">
        <v>2009</v>
      </c>
      <c r="F415" t="s">
        <v>2282</v>
      </c>
      <c r="G415" t="s">
        <v>2283</v>
      </c>
      <c r="H415">
        <v>2597.8000000000002</v>
      </c>
    </row>
    <row r="416" spans="1:8" x14ac:dyDescent="0.2">
      <c r="A416">
        <v>414</v>
      </c>
      <c r="B416" t="s">
        <v>2297</v>
      </c>
      <c r="C416" t="s">
        <v>2285</v>
      </c>
      <c r="D416" t="s">
        <v>2281</v>
      </c>
      <c r="E416">
        <v>2010</v>
      </c>
      <c r="F416" t="s">
        <v>2282</v>
      </c>
      <c r="G416" t="s">
        <v>2283</v>
      </c>
      <c r="H416">
        <v>2516.4</v>
      </c>
    </row>
    <row r="417" spans="1:8" x14ac:dyDescent="0.2">
      <c r="A417">
        <v>415</v>
      </c>
      <c r="B417" t="s">
        <v>2297</v>
      </c>
      <c r="C417" t="s">
        <v>2285</v>
      </c>
      <c r="D417" t="s">
        <v>2281</v>
      </c>
      <c r="E417">
        <v>2011</v>
      </c>
      <c r="F417" t="s">
        <v>2282</v>
      </c>
      <c r="G417" t="s">
        <v>2283</v>
      </c>
      <c r="H417">
        <v>2877.6</v>
      </c>
    </row>
    <row r="418" spans="1:8" x14ac:dyDescent="0.2">
      <c r="A418">
        <v>416</v>
      </c>
      <c r="B418" t="s">
        <v>2297</v>
      </c>
      <c r="C418" t="s">
        <v>2285</v>
      </c>
      <c r="D418" t="s">
        <v>2281</v>
      </c>
      <c r="E418">
        <v>2012</v>
      </c>
      <c r="F418" t="s">
        <v>2282</v>
      </c>
      <c r="G418" t="s">
        <v>2283</v>
      </c>
      <c r="H418">
        <v>3096.5</v>
      </c>
    </row>
    <row r="419" spans="1:8" x14ac:dyDescent="0.2">
      <c r="A419">
        <v>417</v>
      </c>
      <c r="B419" t="s">
        <v>2297</v>
      </c>
      <c r="C419" t="s">
        <v>2285</v>
      </c>
      <c r="D419" t="s">
        <v>2281</v>
      </c>
      <c r="E419">
        <v>2013</v>
      </c>
      <c r="F419" t="s">
        <v>2282</v>
      </c>
      <c r="G419" t="s">
        <v>2283</v>
      </c>
      <c r="H419">
        <v>2363.4</v>
      </c>
    </row>
    <row r="420" spans="1:8" x14ac:dyDescent="0.2">
      <c r="A420">
        <v>418</v>
      </c>
      <c r="B420" t="s">
        <v>2297</v>
      </c>
      <c r="C420" t="s">
        <v>2285</v>
      </c>
      <c r="D420" t="s">
        <v>2281</v>
      </c>
      <c r="E420">
        <v>2014</v>
      </c>
      <c r="F420" t="s">
        <v>2282</v>
      </c>
      <c r="G420" t="s">
        <v>2283</v>
      </c>
      <c r="H420">
        <v>2929.4</v>
      </c>
    </row>
    <row r="421" spans="1:8" x14ac:dyDescent="0.2">
      <c r="A421">
        <v>419</v>
      </c>
      <c r="B421" t="s">
        <v>2297</v>
      </c>
      <c r="C421" t="s">
        <v>2285</v>
      </c>
      <c r="D421" t="s">
        <v>2281</v>
      </c>
      <c r="E421">
        <v>2015</v>
      </c>
      <c r="F421" t="s">
        <v>2282</v>
      </c>
      <c r="G421" t="s">
        <v>2283</v>
      </c>
      <c r="H421">
        <v>1940.9</v>
      </c>
    </row>
    <row r="422" spans="1:8" x14ac:dyDescent="0.2">
      <c r="A422">
        <v>420</v>
      </c>
      <c r="B422" t="s">
        <v>2297</v>
      </c>
      <c r="C422" t="s">
        <v>2285</v>
      </c>
      <c r="D422" t="s">
        <v>2281</v>
      </c>
      <c r="E422">
        <v>2016</v>
      </c>
      <c r="F422" t="s">
        <v>2282</v>
      </c>
      <c r="G422" t="s">
        <v>2283</v>
      </c>
      <c r="H422">
        <v>1670.3</v>
      </c>
    </row>
    <row r="423" spans="1:8" x14ac:dyDescent="0.2">
      <c r="A423">
        <v>421</v>
      </c>
      <c r="B423" t="s">
        <v>2297</v>
      </c>
      <c r="C423" t="s">
        <v>2285</v>
      </c>
      <c r="D423" t="s">
        <v>2281</v>
      </c>
      <c r="E423">
        <v>2017</v>
      </c>
      <c r="F423" t="s">
        <v>2282</v>
      </c>
      <c r="G423" t="s">
        <v>2283</v>
      </c>
      <c r="H423">
        <v>2050.9</v>
      </c>
    </row>
    <row r="424" spans="1:8" x14ac:dyDescent="0.2">
      <c r="A424">
        <v>422</v>
      </c>
      <c r="B424" t="s">
        <v>2298</v>
      </c>
      <c r="C424" t="s">
        <v>2280</v>
      </c>
      <c r="D424" t="s">
        <v>2281</v>
      </c>
      <c r="E424">
        <v>2008</v>
      </c>
      <c r="F424" t="s">
        <v>2282</v>
      </c>
      <c r="G424" t="s">
        <v>2283</v>
      </c>
      <c r="H424">
        <v>101.3</v>
      </c>
    </row>
    <row r="425" spans="1:8" x14ac:dyDescent="0.2">
      <c r="A425">
        <v>423</v>
      </c>
      <c r="B425" t="s">
        <v>2298</v>
      </c>
      <c r="C425" t="s">
        <v>2280</v>
      </c>
      <c r="D425" t="s">
        <v>2281</v>
      </c>
      <c r="E425">
        <v>2009</v>
      </c>
      <c r="F425" t="s">
        <v>2282</v>
      </c>
      <c r="G425" t="s">
        <v>2283</v>
      </c>
      <c r="H425">
        <v>63.9</v>
      </c>
    </row>
    <row r="426" spans="1:8" x14ac:dyDescent="0.2">
      <c r="A426">
        <v>424</v>
      </c>
      <c r="B426" t="s">
        <v>2298</v>
      </c>
      <c r="C426" t="s">
        <v>2280</v>
      </c>
      <c r="D426" t="s">
        <v>2281</v>
      </c>
      <c r="E426">
        <v>2010</v>
      </c>
      <c r="F426" t="s">
        <v>2282</v>
      </c>
      <c r="G426" t="s">
        <v>2283</v>
      </c>
      <c r="H426">
        <v>157.9</v>
      </c>
    </row>
    <row r="427" spans="1:8" x14ac:dyDescent="0.2">
      <c r="A427">
        <v>425</v>
      </c>
      <c r="B427" t="s">
        <v>2298</v>
      </c>
      <c r="C427" t="s">
        <v>2280</v>
      </c>
      <c r="D427" t="s">
        <v>2281</v>
      </c>
      <c r="E427">
        <v>2011</v>
      </c>
      <c r="F427" t="s">
        <v>2282</v>
      </c>
      <c r="G427" t="s">
        <v>2283</v>
      </c>
      <c r="H427">
        <v>188.7</v>
      </c>
    </row>
    <row r="428" spans="1:8" x14ac:dyDescent="0.2">
      <c r="A428">
        <v>426</v>
      </c>
      <c r="B428" t="s">
        <v>2298</v>
      </c>
      <c r="C428" t="s">
        <v>2280</v>
      </c>
      <c r="D428" t="s">
        <v>2281</v>
      </c>
      <c r="E428">
        <v>2012</v>
      </c>
      <c r="F428" t="s">
        <v>2282</v>
      </c>
      <c r="G428" t="s">
        <v>2283</v>
      </c>
      <c r="H428">
        <v>146.19999999999999</v>
      </c>
    </row>
    <row r="429" spans="1:8" x14ac:dyDescent="0.2">
      <c r="A429">
        <v>427</v>
      </c>
      <c r="B429" t="s">
        <v>2298</v>
      </c>
      <c r="C429" t="s">
        <v>2280</v>
      </c>
      <c r="D429" t="s">
        <v>2281</v>
      </c>
      <c r="E429">
        <v>2013</v>
      </c>
      <c r="F429" t="s">
        <v>2282</v>
      </c>
      <c r="G429" t="s">
        <v>2283</v>
      </c>
      <c r="H429">
        <v>151.30000000000001</v>
      </c>
    </row>
    <row r="430" spans="1:8" x14ac:dyDescent="0.2">
      <c r="A430">
        <v>428</v>
      </c>
      <c r="B430" t="s">
        <v>2298</v>
      </c>
      <c r="C430" t="s">
        <v>2280</v>
      </c>
      <c r="D430" t="s">
        <v>2281</v>
      </c>
      <c r="E430">
        <v>2014</v>
      </c>
      <c r="F430" t="s">
        <v>2282</v>
      </c>
      <c r="G430" t="s">
        <v>2283</v>
      </c>
      <c r="H430">
        <v>73.900000000000006</v>
      </c>
    </row>
    <row r="431" spans="1:8" x14ac:dyDescent="0.2">
      <c r="A431">
        <v>429</v>
      </c>
      <c r="B431" t="s">
        <v>2298</v>
      </c>
      <c r="C431" t="s">
        <v>2280</v>
      </c>
      <c r="D431" t="s">
        <v>2281</v>
      </c>
      <c r="E431">
        <v>2015</v>
      </c>
      <c r="F431" t="s">
        <v>2282</v>
      </c>
      <c r="G431" t="s">
        <v>2283</v>
      </c>
      <c r="H431">
        <v>144.6</v>
      </c>
    </row>
    <row r="432" spans="1:8" x14ac:dyDescent="0.2">
      <c r="A432">
        <v>430</v>
      </c>
      <c r="B432" t="s">
        <v>2298</v>
      </c>
      <c r="C432" t="s">
        <v>2280</v>
      </c>
      <c r="D432" t="s">
        <v>2281</v>
      </c>
      <c r="E432">
        <v>2016</v>
      </c>
      <c r="F432" t="s">
        <v>2282</v>
      </c>
      <c r="G432" t="s">
        <v>2283</v>
      </c>
      <c r="H432">
        <v>96.1</v>
      </c>
    </row>
    <row r="433" spans="1:8" x14ac:dyDescent="0.2">
      <c r="A433">
        <v>431</v>
      </c>
      <c r="B433" t="s">
        <v>2298</v>
      </c>
      <c r="C433" t="s">
        <v>2280</v>
      </c>
      <c r="D433" t="s">
        <v>2281</v>
      </c>
      <c r="E433">
        <v>2017</v>
      </c>
      <c r="F433" t="s">
        <v>2282</v>
      </c>
      <c r="G433" t="s">
        <v>2283</v>
      </c>
      <c r="H433">
        <v>220.9</v>
      </c>
    </row>
    <row r="434" spans="1:8" x14ac:dyDescent="0.2">
      <c r="A434">
        <v>432</v>
      </c>
      <c r="B434" t="s">
        <v>2298</v>
      </c>
      <c r="C434" t="s">
        <v>2280</v>
      </c>
      <c r="D434" t="s">
        <v>2281</v>
      </c>
      <c r="E434">
        <v>2018</v>
      </c>
      <c r="F434" t="s">
        <v>2282</v>
      </c>
      <c r="G434" t="s">
        <v>2283</v>
      </c>
      <c r="H434">
        <v>97.6</v>
      </c>
    </row>
    <row r="435" spans="1:8" x14ac:dyDescent="0.2">
      <c r="A435">
        <v>433</v>
      </c>
      <c r="B435" t="s">
        <v>2298</v>
      </c>
      <c r="C435" t="s">
        <v>2284</v>
      </c>
      <c r="D435" t="s">
        <v>2281</v>
      </c>
      <c r="E435">
        <v>2008</v>
      </c>
      <c r="F435" t="s">
        <v>2282</v>
      </c>
      <c r="G435" t="s">
        <v>2283</v>
      </c>
      <c r="H435">
        <v>609.9</v>
      </c>
    </row>
    <row r="436" spans="1:8" x14ac:dyDescent="0.2">
      <c r="A436">
        <v>434</v>
      </c>
      <c r="B436" t="s">
        <v>2298</v>
      </c>
      <c r="C436" t="s">
        <v>2284</v>
      </c>
      <c r="D436" t="s">
        <v>2281</v>
      </c>
      <c r="E436">
        <v>2009</v>
      </c>
      <c r="F436" t="s">
        <v>2282</v>
      </c>
      <c r="G436" t="s">
        <v>2283</v>
      </c>
      <c r="H436">
        <v>532.6</v>
      </c>
    </row>
    <row r="437" spans="1:8" x14ac:dyDescent="0.2">
      <c r="A437">
        <v>435</v>
      </c>
      <c r="B437" t="s">
        <v>2298</v>
      </c>
      <c r="C437" t="s">
        <v>2284</v>
      </c>
      <c r="D437" t="s">
        <v>2281</v>
      </c>
      <c r="E437">
        <v>2010</v>
      </c>
      <c r="F437" t="s">
        <v>2282</v>
      </c>
      <c r="G437" t="s">
        <v>2283</v>
      </c>
      <c r="H437">
        <v>486.5</v>
      </c>
    </row>
    <row r="438" spans="1:8" x14ac:dyDescent="0.2">
      <c r="A438">
        <v>436</v>
      </c>
      <c r="B438" t="s">
        <v>2298</v>
      </c>
      <c r="C438" t="s">
        <v>2284</v>
      </c>
      <c r="D438" t="s">
        <v>2281</v>
      </c>
      <c r="E438">
        <v>2011</v>
      </c>
      <c r="F438" t="s">
        <v>2282</v>
      </c>
      <c r="G438" t="s">
        <v>2283</v>
      </c>
      <c r="H438">
        <v>434.8</v>
      </c>
    </row>
    <row r="439" spans="1:8" x14ac:dyDescent="0.2">
      <c r="A439">
        <v>437</v>
      </c>
      <c r="B439" t="s">
        <v>2298</v>
      </c>
      <c r="C439" t="s">
        <v>2284</v>
      </c>
      <c r="D439" t="s">
        <v>2281</v>
      </c>
      <c r="E439">
        <v>2012</v>
      </c>
      <c r="F439" t="s">
        <v>2282</v>
      </c>
      <c r="G439" t="s">
        <v>2283</v>
      </c>
      <c r="H439">
        <v>483</v>
      </c>
    </row>
    <row r="440" spans="1:8" x14ac:dyDescent="0.2">
      <c r="A440">
        <v>438</v>
      </c>
      <c r="B440" t="s">
        <v>2298</v>
      </c>
      <c r="C440" t="s">
        <v>2284</v>
      </c>
      <c r="D440" t="s">
        <v>2281</v>
      </c>
      <c r="E440">
        <v>2013</v>
      </c>
      <c r="F440" t="s">
        <v>2282</v>
      </c>
      <c r="G440" t="s">
        <v>2283</v>
      </c>
      <c r="H440">
        <v>554</v>
      </c>
    </row>
    <row r="441" spans="1:8" x14ac:dyDescent="0.2">
      <c r="A441">
        <v>439</v>
      </c>
      <c r="B441" t="s">
        <v>2298</v>
      </c>
      <c r="C441" t="s">
        <v>2284</v>
      </c>
      <c r="D441" t="s">
        <v>2281</v>
      </c>
      <c r="E441">
        <v>2014</v>
      </c>
      <c r="F441" t="s">
        <v>2282</v>
      </c>
      <c r="G441" t="s">
        <v>2283</v>
      </c>
      <c r="H441">
        <v>508.6</v>
      </c>
    </row>
    <row r="442" spans="1:8" x14ac:dyDescent="0.2">
      <c r="A442">
        <v>440</v>
      </c>
      <c r="B442" t="s">
        <v>2298</v>
      </c>
      <c r="C442" t="s">
        <v>2284</v>
      </c>
      <c r="D442" t="s">
        <v>2281</v>
      </c>
      <c r="E442">
        <v>2015</v>
      </c>
      <c r="F442" t="s">
        <v>2282</v>
      </c>
      <c r="G442" t="s">
        <v>2283</v>
      </c>
      <c r="H442">
        <v>451.9</v>
      </c>
    </row>
    <row r="443" spans="1:8" x14ac:dyDescent="0.2">
      <c r="A443">
        <v>441</v>
      </c>
      <c r="B443" t="s">
        <v>2298</v>
      </c>
      <c r="C443" t="s">
        <v>2284</v>
      </c>
      <c r="D443" t="s">
        <v>2281</v>
      </c>
      <c r="E443">
        <v>2016</v>
      </c>
      <c r="F443" t="s">
        <v>2282</v>
      </c>
      <c r="G443" t="s">
        <v>2283</v>
      </c>
      <c r="H443">
        <v>455.4</v>
      </c>
    </row>
    <row r="444" spans="1:8" x14ac:dyDescent="0.2">
      <c r="A444">
        <v>442</v>
      </c>
      <c r="B444" t="s">
        <v>2298</v>
      </c>
      <c r="C444" t="s">
        <v>2284</v>
      </c>
      <c r="D444" t="s">
        <v>2281</v>
      </c>
      <c r="E444">
        <v>2017</v>
      </c>
      <c r="F444" t="s">
        <v>2282</v>
      </c>
      <c r="G444" t="s">
        <v>2283</v>
      </c>
      <c r="H444">
        <v>509.5</v>
      </c>
    </row>
    <row r="445" spans="1:8" x14ac:dyDescent="0.2">
      <c r="A445">
        <v>443</v>
      </c>
      <c r="B445" t="s">
        <v>2298</v>
      </c>
      <c r="C445" t="s">
        <v>2284</v>
      </c>
      <c r="D445" t="s">
        <v>2281</v>
      </c>
      <c r="E445">
        <v>2018</v>
      </c>
      <c r="F445" t="s">
        <v>2282</v>
      </c>
      <c r="G445" t="s">
        <v>2283</v>
      </c>
      <c r="H445">
        <v>646.6</v>
      </c>
    </row>
    <row r="446" spans="1:8" x14ac:dyDescent="0.2">
      <c r="A446">
        <v>444</v>
      </c>
      <c r="B446" t="s">
        <v>2298</v>
      </c>
      <c r="C446" t="s">
        <v>2285</v>
      </c>
      <c r="D446" t="s">
        <v>2281</v>
      </c>
      <c r="E446">
        <v>2008</v>
      </c>
      <c r="F446" t="s">
        <v>2282</v>
      </c>
      <c r="G446" t="s">
        <v>2283</v>
      </c>
      <c r="H446">
        <v>1899.6</v>
      </c>
    </row>
    <row r="447" spans="1:8" x14ac:dyDescent="0.2">
      <c r="A447">
        <v>445</v>
      </c>
      <c r="B447" t="s">
        <v>2298</v>
      </c>
      <c r="C447" t="s">
        <v>2285</v>
      </c>
      <c r="D447" t="s">
        <v>2281</v>
      </c>
      <c r="E447">
        <v>2009</v>
      </c>
      <c r="F447" t="s">
        <v>2282</v>
      </c>
      <c r="G447" t="s">
        <v>2283</v>
      </c>
      <c r="H447">
        <v>1498.2</v>
      </c>
    </row>
    <row r="448" spans="1:8" x14ac:dyDescent="0.2">
      <c r="A448">
        <v>446</v>
      </c>
      <c r="B448" t="s">
        <v>2298</v>
      </c>
      <c r="C448" t="s">
        <v>2285</v>
      </c>
      <c r="D448" t="s">
        <v>2281</v>
      </c>
      <c r="E448">
        <v>2010</v>
      </c>
      <c r="F448" t="s">
        <v>2282</v>
      </c>
      <c r="G448" t="s">
        <v>2283</v>
      </c>
      <c r="H448">
        <v>1447.2</v>
      </c>
    </row>
    <row r="449" spans="1:8" x14ac:dyDescent="0.2">
      <c r="A449">
        <v>447</v>
      </c>
      <c r="B449" t="s">
        <v>2298</v>
      </c>
      <c r="C449" t="s">
        <v>2285</v>
      </c>
      <c r="D449" t="s">
        <v>2281</v>
      </c>
      <c r="E449">
        <v>2011</v>
      </c>
      <c r="F449" t="s">
        <v>2282</v>
      </c>
      <c r="G449" t="s">
        <v>2283</v>
      </c>
      <c r="H449">
        <v>1748.7</v>
      </c>
    </row>
    <row r="450" spans="1:8" x14ac:dyDescent="0.2">
      <c r="A450">
        <v>448</v>
      </c>
      <c r="B450" t="s">
        <v>2298</v>
      </c>
      <c r="C450" t="s">
        <v>2285</v>
      </c>
      <c r="D450" t="s">
        <v>2281</v>
      </c>
      <c r="E450">
        <v>2012</v>
      </c>
      <c r="F450" t="s">
        <v>2282</v>
      </c>
      <c r="G450" t="s">
        <v>2283</v>
      </c>
      <c r="H450">
        <v>1696.5</v>
      </c>
    </row>
    <row r="451" spans="1:8" x14ac:dyDescent="0.2">
      <c r="A451">
        <v>449</v>
      </c>
      <c r="B451" t="s">
        <v>2298</v>
      </c>
      <c r="C451" t="s">
        <v>2285</v>
      </c>
      <c r="D451" t="s">
        <v>2281</v>
      </c>
      <c r="E451">
        <v>2013</v>
      </c>
      <c r="F451" t="s">
        <v>2282</v>
      </c>
      <c r="G451" t="s">
        <v>2283</v>
      </c>
      <c r="H451">
        <v>1838</v>
      </c>
    </row>
    <row r="452" spans="1:8" x14ac:dyDescent="0.2">
      <c r="A452">
        <v>450</v>
      </c>
      <c r="B452" t="s">
        <v>2298</v>
      </c>
      <c r="C452" t="s">
        <v>2285</v>
      </c>
      <c r="D452" t="s">
        <v>2281</v>
      </c>
      <c r="E452">
        <v>2014</v>
      </c>
      <c r="F452" t="s">
        <v>2282</v>
      </c>
      <c r="G452" t="s">
        <v>2283</v>
      </c>
      <c r="H452">
        <v>1933</v>
      </c>
    </row>
    <row r="453" spans="1:8" x14ac:dyDescent="0.2">
      <c r="A453">
        <v>451</v>
      </c>
      <c r="B453" t="s">
        <v>2298</v>
      </c>
      <c r="C453" t="s">
        <v>2285</v>
      </c>
      <c r="D453" t="s">
        <v>2281</v>
      </c>
      <c r="E453">
        <v>2015</v>
      </c>
      <c r="F453" t="s">
        <v>2282</v>
      </c>
      <c r="G453" t="s">
        <v>2283</v>
      </c>
      <c r="H453">
        <v>1537.7</v>
      </c>
    </row>
    <row r="454" spans="1:8" x14ac:dyDescent="0.2">
      <c r="A454">
        <v>452</v>
      </c>
      <c r="B454" t="s">
        <v>2298</v>
      </c>
      <c r="C454" t="s">
        <v>2286</v>
      </c>
      <c r="D454" t="s">
        <v>2281</v>
      </c>
      <c r="E454">
        <v>2008</v>
      </c>
      <c r="F454" t="s">
        <v>2282</v>
      </c>
      <c r="G454" t="s">
        <v>2283</v>
      </c>
      <c r="H454">
        <v>437.7</v>
      </c>
    </row>
    <row r="455" spans="1:8" x14ac:dyDescent="0.2">
      <c r="A455">
        <v>453</v>
      </c>
      <c r="B455" t="s">
        <v>2298</v>
      </c>
      <c r="C455" t="s">
        <v>2286</v>
      </c>
      <c r="D455" t="s">
        <v>2281</v>
      </c>
      <c r="E455">
        <v>2009</v>
      </c>
      <c r="F455" t="s">
        <v>2282</v>
      </c>
      <c r="G455" t="s">
        <v>2283</v>
      </c>
      <c r="H455">
        <v>366.2</v>
      </c>
    </row>
    <row r="456" spans="1:8" x14ac:dyDescent="0.2">
      <c r="A456">
        <v>454</v>
      </c>
      <c r="B456" t="s">
        <v>2298</v>
      </c>
      <c r="C456" t="s">
        <v>2286</v>
      </c>
      <c r="D456" t="s">
        <v>2281</v>
      </c>
      <c r="E456">
        <v>2010</v>
      </c>
      <c r="F456" t="s">
        <v>2282</v>
      </c>
      <c r="G456" t="s">
        <v>2283</v>
      </c>
      <c r="H456">
        <v>422.7</v>
      </c>
    </row>
    <row r="457" spans="1:8" x14ac:dyDescent="0.2">
      <c r="A457">
        <v>455</v>
      </c>
      <c r="B457" t="s">
        <v>2298</v>
      </c>
      <c r="C457" t="s">
        <v>2286</v>
      </c>
      <c r="D457" t="s">
        <v>2281</v>
      </c>
      <c r="E457">
        <v>2011</v>
      </c>
      <c r="F457" t="s">
        <v>2282</v>
      </c>
      <c r="G457" t="s">
        <v>2283</v>
      </c>
      <c r="H457">
        <v>476.9</v>
      </c>
    </row>
    <row r="458" spans="1:8" x14ac:dyDescent="0.2">
      <c r="A458">
        <v>456</v>
      </c>
      <c r="B458" t="s">
        <v>2298</v>
      </c>
      <c r="C458" t="s">
        <v>2286</v>
      </c>
      <c r="D458" t="s">
        <v>2281</v>
      </c>
      <c r="E458">
        <v>2012</v>
      </c>
      <c r="F458" t="s">
        <v>2282</v>
      </c>
      <c r="G458" t="s">
        <v>2283</v>
      </c>
      <c r="H458">
        <v>575.9</v>
      </c>
    </row>
    <row r="459" spans="1:8" x14ac:dyDescent="0.2">
      <c r="A459">
        <v>457</v>
      </c>
      <c r="B459" t="s">
        <v>2298</v>
      </c>
      <c r="C459" t="s">
        <v>2286</v>
      </c>
      <c r="D459" t="s">
        <v>2281</v>
      </c>
      <c r="E459">
        <v>2013</v>
      </c>
      <c r="F459" t="s">
        <v>2282</v>
      </c>
      <c r="G459" t="s">
        <v>2283</v>
      </c>
      <c r="H459">
        <v>568.79999999999995</v>
      </c>
    </row>
    <row r="460" spans="1:8" x14ac:dyDescent="0.2">
      <c r="A460">
        <v>458</v>
      </c>
      <c r="B460" t="s">
        <v>2298</v>
      </c>
      <c r="C460" t="s">
        <v>2286</v>
      </c>
      <c r="D460" t="s">
        <v>2281</v>
      </c>
      <c r="E460">
        <v>2014</v>
      </c>
      <c r="F460" t="s">
        <v>2282</v>
      </c>
      <c r="G460" t="s">
        <v>2283</v>
      </c>
      <c r="H460">
        <v>463.6</v>
      </c>
    </row>
    <row r="461" spans="1:8" x14ac:dyDescent="0.2">
      <c r="A461">
        <v>459</v>
      </c>
      <c r="B461" t="s">
        <v>2298</v>
      </c>
      <c r="C461" t="s">
        <v>2286</v>
      </c>
      <c r="D461" t="s">
        <v>2281</v>
      </c>
      <c r="E461">
        <v>2015</v>
      </c>
      <c r="F461" t="s">
        <v>2282</v>
      </c>
      <c r="G461" t="s">
        <v>2283</v>
      </c>
      <c r="H461">
        <v>365.6</v>
      </c>
    </row>
    <row r="462" spans="1:8" x14ac:dyDescent="0.2">
      <c r="A462">
        <v>460</v>
      </c>
      <c r="B462" t="s">
        <v>2298</v>
      </c>
      <c r="C462" t="s">
        <v>2286</v>
      </c>
      <c r="D462" t="s">
        <v>2281</v>
      </c>
      <c r="E462">
        <v>2016</v>
      </c>
      <c r="F462" t="s">
        <v>2282</v>
      </c>
      <c r="G462" t="s">
        <v>2283</v>
      </c>
      <c r="H462">
        <v>374</v>
      </c>
    </row>
    <row r="463" spans="1:8" x14ac:dyDescent="0.2">
      <c r="A463">
        <v>461</v>
      </c>
      <c r="B463" t="s">
        <v>2298</v>
      </c>
      <c r="C463" t="s">
        <v>2286</v>
      </c>
      <c r="D463" t="s">
        <v>2281</v>
      </c>
      <c r="E463">
        <v>2017</v>
      </c>
      <c r="F463" t="s">
        <v>2282</v>
      </c>
      <c r="G463" t="s">
        <v>2283</v>
      </c>
      <c r="H463">
        <v>405.9</v>
      </c>
    </row>
    <row r="464" spans="1:8" x14ac:dyDescent="0.2">
      <c r="A464">
        <v>462</v>
      </c>
      <c r="B464" t="s">
        <v>2298</v>
      </c>
      <c r="C464" t="s">
        <v>2286</v>
      </c>
      <c r="D464" t="s">
        <v>2281</v>
      </c>
      <c r="E464">
        <v>2018</v>
      </c>
      <c r="F464" t="s">
        <v>2282</v>
      </c>
      <c r="G464" t="s">
        <v>2283</v>
      </c>
      <c r="H464">
        <v>399</v>
      </c>
    </row>
    <row r="465" spans="1:8" x14ac:dyDescent="0.2">
      <c r="A465">
        <v>463</v>
      </c>
      <c r="B465" t="s">
        <v>2299</v>
      </c>
      <c r="C465" t="s">
        <v>2285</v>
      </c>
      <c r="D465" t="s">
        <v>2281</v>
      </c>
      <c r="E465">
        <v>2008</v>
      </c>
      <c r="F465" t="s">
        <v>2282</v>
      </c>
      <c r="G465" t="s">
        <v>2283</v>
      </c>
      <c r="H465">
        <v>1664</v>
      </c>
    </row>
    <row r="466" spans="1:8" x14ac:dyDescent="0.2">
      <c r="A466">
        <v>464</v>
      </c>
      <c r="B466" t="s">
        <v>2299</v>
      </c>
      <c r="C466" t="s">
        <v>2285</v>
      </c>
      <c r="D466" t="s">
        <v>2281</v>
      </c>
      <c r="E466">
        <v>2009</v>
      </c>
      <c r="F466" t="s">
        <v>2282</v>
      </c>
      <c r="G466" t="s">
        <v>2283</v>
      </c>
      <c r="H466">
        <v>1581.8</v>
      </c>
    </row>
    <row r="467" spans="1:8" x14ac:dyDescent="0.2">
      <c r="A467">
        <v>465</v>
      </c>
      <c r="B467" t="s">
        <v>2299</v>
      </c>
      <c r="C467" t="s">
        <v>2285</v>
      </c>
      <c r="D467" t="s">
        <v>2281</v>
      </c>
      <c r="E467">
        <v>2010</v>
      </c>
      <c r="F467" t="s">
        <v>2282</v>
      </c>
      <c r="G467" t="s">
        <v>2283</v>
      </c>
      <c r="H467">
        <v>1520.4</v>
      </c>
    </row>
    <row r="468" spans="1:8" x14ac:dyDescent="0.2">
      <c r="A468">
        <v>466</v>
      </c>
      <c r="B468" t="s">
        <v>2299</v>
      </c>
      <c r="C468" t="s">
        <v>2285</v>
      </c>
      <c r="D468" t="s">
        <v>2281</v>
      </c>
      <c r="E468">
        <v>2011</v>
      </c>
      <c r="F468" t="s">
        <v>2282</v>
      </c>
      <c r="G468" t="s">
        <v>2283</v>
      </c>
      <c r="H468">
        <v>1726.7</v>
      </c>
    </row>
    <row r="469" spans="1:8" x14ac:dyDescent="0.2">
      <c r="A469">
        <v>467</v>
      </c>
      <c r="B469" t="s">
        <v>2299</v>
      </c>
      <c r="C469" t="s">
        <v>2285</v>
      </c>
      <c r="D469" t="s">
        <v>2281</v>
      </c>
      <c r="E469">
        <v>2012</v>
      </c>
      <c r="F469" t="s">
        <v>2282</v>
      </c>
      <c r="G469" t="s">
        <v>2283</v>
      </c>
      <c r="H469">
        <v>1645.8</v>
      </c>
    </row>
    <row r="470" spans="1:8" x14ac:dyDescent="0.2">
      <c r="A470">
        <v>468</v>
      </c>
      <c r="B470" t="s">
        <v>2300</v>
      </c>
      <c r="C470" t="s">
        <v>2280</v>
      </c>
      <c r="D470" t="s">
        <v>2281</v>
      </c>
      <c r="E470">
        <v>2008</v>
      </c>
      <c r="F470" t="s">
        <v>2282</v>
      </c>
      <c r="G470" t="s">
        <v>2283</v>
      </c>
      <c r="H470">
        <v>661.5</v>
      </c>
    </row>
    <row r="471" spans="1:8" x14ac:dyDescent="0.2">
      <c r="A471">
        <v>469</v>
      </c>
      <c r="B471" t="s">
        <v>2300</v>
      </c>
      <c r="C471" t="s">
        <v>2280</v>
      </c>
      <c r="D471" t="s">
        <v>2281</v>
      </c>
      <c r="E471">
        <v>2009</v>
      </c>
      <c r="F471" t="s">
        <v>2282</v>
      </c>
      <c r="G471" t="s">
        <v>2283</v>
      </c>
      <c r="H471">
        <v>556.6</v>
      </c>
    </row>
    <row r="472" spans="1:8" x14ac:dyDescent="0.2">
      <c r="A472">
        <v>470</v>
      </c>
      <c r="B472" t="s">
        <v>2300</v>
      </c>
      <c r="C472" t="s">
        <v>2280</v>
      </c>
      <c r="D472" t="s">
        <v>2281</v>
      </c>
      <c r="E472">
        <v>2010</v>
      </c>
      <c r="F472" t="s">
        <v>2282</v>
      </c>
      <c r="G472" t="s">
        <v>2283</v>
      </c>
      <c r="H472">
        <v>535.1</v>
      </c>
    </row>
    <row r="473" spans="1:8" x14ac:dyDescent="0.2">
      <c r="A473">
        <v>471</v>
      </c>
      <c r="B473" t="s">
        <v>2300</v>
      </c>
      <c r="C473" t="s">
        <v>2280</v>
      </c>
      <c r="D473" t="s">
        <v>2281</v>
      </c>
      <c r="E473">
        <v>2011</v>
      </c>
      <c r="F473" t="s">
        <v>2282</v>
      </c>
      <c r="G473" t="s">
        <v>2283</v>
      </c>
      <c r="H473">
        <v>514.9</v>
      </c>
    </row>
    <row r="474" spans="1:8" x14ac:dyDescent="0.2">
      <c r="A474">
        <v>472</v>
      </c>
      <c r="B474" t="s">
        <v>2300</v>
      </c>
      <c r="C474" t="s">
        <v>2280</v>
      </c>
      <c r="D474" t="s">
        <v>2281</v>
      </c>
      <c r="E474">
        <v>2012</v>
      </c>
      <c r="F474" t="s">
        <v>2282</v>
      </c>
      <c r="G474" t="s">
        <v>2283</v>
      </c>
      <c r="H474">
        <v>619.29999999999995</v>
      </c>
    </row>
    <row r="475" spans="1:8" x14ac:dyDescent="0.2">
      <c r="A475">
        <v>473</v>
      </c>
      <c r="B475" t="s">
        <v>2300</v>
      </c>
      <c r="C475" t="s">
        <v>2280</v>
      </c>
      <c r="D475" t="s">
        <v>2281</v>
      </c>
      <c r="E475">
        <v>2013</v>
      </c>
      <c r="F475" t="s">
        <v>2282</v>
      </c>
      <c r="G475" t="s">
        <v>2283</v>
      </c>
      <c r="H475">
        <v>764.8</v>
      </c>
    </row>
    <row r="476" spans="1:8" x14ac:dyDescent="0.2">
      <c r="A476">
        <v>474</v>
      </c>
      <c r="B476" t="s">
        <v>2300</v>
      </c>
      <c r="C476" t="s">
        <v>2280</v>
      </c>
      <c r="D476" t="s">
        <v>2281</v>
      </c>
      <c r="E476">
        <v>2014</v>
      </c>
      <c r="F476" t="s">
        <v>2282</v>
      </c>
      <c r="G476" t="s">
        <v>2283</v>
      </c>
      <c r="H476">
        <v>581.5</v>
      </c>
    </row>
    <row r="477" spans="1:8" x14ac:dyDescent="0.2">
      <c r="A477">
        <v>475</v>
      </c>
      <c r="B477" t="s">
        <v>2300</v>
      </c>
      <c r="C477" t="s">
        <v>2280</v>
      </c>
      <c r="D477" t="s">
        <v>2281</v>
      </c>
      <c r="E477">
        <v>2015</v>
      </c>
      <c r="F477" t="s">
        <v>2282</v>
      </c>
      <c r="G477" t="s">
        <v>2283</v>
      </c>
      <c r="H477">
        <v>490</v>
      </c>
    </row>
    <row r="478" spans="1:8" x14ac:dyDescent="0.2">
      <c r="A478">
        <v>476</v>
      </c>
      <c r="B478" t="s">
        <v>2300</v>
      </c>
      <c r="C478" t="s">
        <v>2280</v>
      </c>
      <c r="D478" t="s">
        <v>2281</v>
      </c>
      <c r="E478">
        <v>2016</v>
      </c>
      <c r="F478" t="s">
        <v>2282</v>
      </c>
      <c r="G478" t="s">
        <v>2283</v>
      </c>
      <c r="H478">
        <v>597.29999999999995</v>
      </c>
    </row>
    <row r="479" spans="1:8" x14ac:dyDescent="0.2">
      <c r="A479">
        <v>477</v>
      </c>
      <c r="B479" t="s">
        <v>2300</v>
      </c>
      <c r="C479" t="s">
        <v>2280</v>
      </c>
      <c r="D479" t="s">
        <v>2281</v>
      </c>
      <c r="E479">
        <v>2017</v>
      </c>
      <c r="F479" t="s">
        <v>2282</v>
      </c>
      <c r="G479" t="s">
        <v>2283</v>
      </c>
      <c r="H479">
        <v>608.4</v>
      </c>
    </row>
    <row r="480" spans="1:8" x14ac:dyDescent="0.2">
      <c r="A480">
        <v>478</v>
      </c>
      <c r="B480" t="s">
        <v>2300</v>
      </c>
      <c r="C480" t="s">
        <v>2280</v>
      </c>
      <c r="D480" t="s">
        <v>2281</v>
      </c>
      <c r="E480">
        <v>2018</v>
      </c>
      <c r="F480" t="s">
        <v>2282</v>
      </c>
      <c r="G480" t="s">
        <v>2283</v>
      </c>
      <c r="H480">
        <v>790.9</v>
      </c>
    </row>
    <row r="481" spans="1:8" x14ac:dyDescent="0.2">
      <c r="A481">
        <v>479</v>
      </c>
      <c r="B481" t="s">
        <v>2300</v>
      </c>
      <c r="C481" t="s">
        <v>2285</v>
      </c>
      <c r="D481" t="s">
        <v>2281</v>
      </c>
      <c r="E481">
        <v>2008</v>
      </c>
      <c r="F481" t="s">
        <v>2282</v>
      </c>
      <c r="G481" t="s">
        <v>2283</v>
      </c>
      <c r="H481">
        <v>2239.4</v>
      </c>
    </row>
    <row r="482" spans="1:8" x14ac:dyDescent="0.2">
      <c r="A482">
        <v>480</v>
      </c>
      <c r="B482" t="s">
        <v>2300</v>
      </c>
      <c r="C482" t="s">
        <v>2285</v>
      </c>
      <c r="D482" t="s">
        <v>2281</v>
      </c>
      <c r="E482">
        <v>2009</v>
      </c>
      <c r="F482" t="s">
        <v>2282</v>
      </c>
      <c r="G482" t="s">
        <v>2283</v>
      </c>
      <c r="H482">
        <v>2040.6</v>
      </c>
    </row>
    <row r="483" spans="1:8" x14ac:dyDescent="0.2">
      <c r="A483">
        <v>481</v>
      </c>
      <c r="B483" t="s">
        <v>2300</v>
      </c>
      <c r="C483" t="s">
        <v>2285</v>
      </c>
      <c r="D483" t="s">
        <v>2281</v>
      </c>
      <c r="E483">
        <v>2010</v>
      </c>
      <c r="F483" t="s">
        <v>2282</v>
      </c>
      <c r="G483" t="s">
        <v>2283</v>
      </c>
      <c r="H483">
        <v>1854</v>
      </c>
    </row>
    <row r="484" spans="1:8" x14ac:dyDescent="0.2">
      <c r="A484">
        <v>482</v>
      </c>
      <c r="B484" t="s">
        <v>2300</v>
      </c>
      <c r="C484" t="s">
        <v>2285</v>
      </c>
      <c r="D484" t="s">
        <v>2281</v>
      </c>
      <c r="E484">
        <v>2011</v>
      </c>
      <c r="F484" t="s">
        <v>2282</v>
      </c>
      <c r="G484" t="s">
        <v>2283</v>
      </c>
      <c r="H484">
        <v>2203.6</v>
      </c>
    </row>
    <row r="485" spans="1:8" x14ac:dyDescent="0.2">
      <c r="A485">
        <v>483</v>
      </c>
      <c r="B485" t="s">
        <v>2300</v>
      </c>
      <c r="C485" t="s">
        <v>2285</v>
      </c>
      <c r="D485" t="s">
        <v>2281</v>
      </c>
      <c r="E485">
        <v>2012</v>
      </c>
      <c r="F485" t="s">
        <v>2282</v>
      </c>
      <c r="G485" t="s">
        <v>2283</v>
      </c>
      <c r="H485">
        <v>2083.1999999999998</v>
      </c>
    </row>
    <row r="486" spans="1:8" x14ac:dyDescent="0.2">
      <c r="A486">
        <v>484</v>
      </c>
      <c r="B486" t="s">
        <v>2300</v>
      </c>
      <c r="C486" t="s">
        <v>2285</v>
      </c>
      <c r="D486" t="s">
        <v>2281</v>
      </c>
      <c r="E486">
        <v>2013</v>
      </c>
      <c r="F486" t="s">
        <v>2282</v>
      </c>
      <c r="G486" t="s">
        <v>2283</v>
      </c>
      <c r="H486">
        <v>2358.8000000000002</v>
      </c>
    </row>
    <row r="487" spans="1:8" x14ac:dyDescent="0.2">
      <c r="A487">
        <v>485</v>
      </c>
      <c r="B487" t="s">
        <v>2300</v>
      </c>
      <c r="C487" t="s">
        <v>2285</v>
      </c>
      <c r="D487" t="s">
        <v>2281</v>
      </c>
      <c r="E487">
        <v>2014</v>
      </c>
      <c r="F487" t="s">
        <v>2282</v>
      </c>
      <c r="G487" t="s">
        <v>2283</v>
      </c>
      <c r="H487">
        <v>2233.5</v>
      </c>
    </row>
    <row r="488" spans="1:8" x14ac:dyDescent="0.2">
      <c r="A488">
        <v>486</v>
      </c>
      <c r="B488" t="s">
        <v>2300</v>
      </c>
      <c r="C488" t="s">
        <v>2285</v>
      </c>
      <c r="D488" t="s">
        <v>2281</v>
      </c>
      <c r="E488">
        <v>2015</v>
      </c>
      <c r="F488" t="s">
        <v>2282</v>
      </c>
      <c r="G488" t="s">
        <v>2283</v>
      </c>
      <c r="H488">
        <v>2118.3000000000002</v>
      </c>
    </row>
    <row r="489" spans="1:8" x14ac:dyDescent="0.2">
      <c r="A489">
        <v>487</v>
      </c>
      <c r="B489" t="s">
        <v>2301</v>
      </c>
      <c r="C489" t="s">
        <v>2280</v>
      </c>
      <c r="D489" t="s">
        <v>2281</v>
      </c>
      <c r="E489">
        <v>2008</v>
      </c>
      <c r="F489" t="s">
        <v>2282</v>
      </c>
      <c r="G489" t="s">
        <v>2283</v>
      </c>
      <c r="H489">
        <v>418</v>
      </c>
    </row>
    <row r="490" spans="1:8" x14ac:dyDescent="0.2">
      <c r="A490">
        <v>488</v>
      </c>
      <c r="B490" t="s">
        <v>2301</v>
      </c>
      <c r="C490" t="s">
        <v>2280</v>
      </c>
      <c r="D490" t="s">
        <v>2281</v>
      </c>
      <c r="E490">
        <v>2009</v>
      </c>
      <c r="F490" t="s">
        <v>2282</v>
      </c>
      <c r="G490" t="s">
        <v>2283</v>
      </c>
      <c r="H490">
        <v>300.7</v>
      </c>
    </row>
    <row r="491" spans="1:8" x14ac:dyDescent="0.2">
      <c r="A491">
        <v>489</v>
      </c>
      <c r="B491" t="s">
        <v>2301</v>
      </c>
      <c r="C491" t="s">
        <v>2280</v>
      </c>
      <c r="D491" t="s">
        <v>2281</v>
      </c>
      <c r="E491">
        <v>2010</v>
      </c>
      <c r="F491" t="s">
        <v>2282</v>
      </c>
      <c r="G491" t="s">
        <v>2283</v>
      </c>
      <c r="H491">
        <v>490.1</v>
      </c>
    </row>
    <row r="492" spans="1:8" x14ac:dyDescent="0.2">
      <c r="A492">
        <v>490</v>
      </c>
      <c r="B492" t="s">
        <v>2301</v>
      </c>
      <c r="C492" t="s">
        <v>2280</v>
      </c>
      <c r="D492" t="s">
        <v>2281</v>
      </c>
      <c r="E492">
        <v>2011</v>
      </c>
      <c r="F492" t="s">
        <v>2282</v>
      </c>
      <c r="G492" t="s">
        <v>2283</v>
      </c>
      <c r="H492">
        <v>381.1</v>
      </c>
    </row>
    <row r="493" spans="1:8" x14ac:dyDescent="0.2">
      <c r="A493">
        <v>491</v>
      </c>
      <c r="B493" t="s">
        <v>2301</v>
      </c>
      <c r="C493" t="s">
        <v>2280</v>
      </c>
      <c r="D493" t="s">
        <v>2281</v>
      </c>
      <c r="E493">
        <v>2012</v>
      </c>
      <c r="F493" t="s">
        <v>2282</v>
      </c>
      <c r="G493" t="s">
        <v>2283</v>
      </c>
      <c r="H493">
        <v>510.2</v>
      </c>
    </row>
    <row r="494" spans="1:8" x14ac:dyDescent="0.2">
      <c r="A494">
        <v>492</v>
      </c>
      <c r="B494" t="s">
        <v>2301</v>
      </c>
      <c r="C494" t="s">
        <v>2280</v>
      </c>
      <c r="D494" t="s">
        <v>2281</v>
      </c>
      <c r="E494">
        <v>2013</v>
      </c>
      <c r="F494" t="s">
        <v>2282</v>
      </c>
      <c r="G494" t="s">
        <v>2283</v>
      </c>
      <c r="H494">
        <v>304.10000000000002</v>
      </c>
    </row>
    <row r="495" spans="1:8" x14ac:dyDescent="0.2">
      <c r="A495">
        <v>493</v>
      </c>
      <c r="B495" t="s">
        <v>2301</v>
      </c>
      <c r="C495" t="s">
        <v>2280</v>
      </c>
      <c r="D495" t="s">
        <v>2281</v>
      </c>
      <c r="E495">
        <v>2014</v>
      </c>
      <c r="F495" t="s">
        <v>2282</v>
      </c>
      <c r="G495" t="s">
        <v>2283</v>
      </c>
      <c r="H495">
        <v>424.6</v>
      </c>
    </row>
    <row r="496" spans="1:8" x14ac:dyDescent="0.2">
      <c r="A496">
        <v>494</v>
      </c>
      <c r="B496" t="s">
        <v>2301</v>
      </c>
      <c r="C496" t="s">
        <v>2280</v>
      </c>
      <c r="D496" t="s">
        <v>2281</v>
      </c>
      <c r="E496">
        <v>2015</v>
      </c>
      <c r="F496" t="s">
        <v>2282</v>
      </c>
      <c r="G496" t="s">
        <v>2283</v>
      </c>
      <c r="H496">
        <v>369.3</v>
      </c>
    </row>
    <row r="497" spans="1:8" x14ac:dyDescent="0.2">
      <c r="A497">
        <v>495</v>
      </c>
      <c r="B497" t="s">
        <v>2301</v>
      </c>
      <c r="C497" t="s">
        <v>2280</v>
      </c>
      <c r="D497" t="s">
        <v>2281</v>
      </c>
      <c r="E497">
        <v>2016</v>
      </c>
      <c r="F497" t="s">
        <v>2282</v>
      </c>
      <c r="G497" t="s">
        <v>2283</v>
      </c>
      <c r="H497">
        <v>403.7</v>
      </c>
    </row>
    <row r="498" spans="1:8" x14ac:dyDescent="0.2">
      <c r="A498">
        <v>496</v>
      </c>
      <c r="B498" t="s">
        <v>2301</v>
      </c>
      <c r="C498" t="s">
        <v>2280</v>
      </c>
      <c r="D498" t="s">
        <v>2281</v>
      </c>
      <c r="E498">
        <v>2017</v>
      </c>
      <c r="F498" t="s">
        <v>2282</v>
      </c>
      <c r="G498" t="s">
        <v>2283</v>
      </c>
      <c r="H498">
        <v>557.79999999999995</v>
      </c>
    </row>
    <row r="499" spans="1:8" x14ac:dyDescent="0.2">
      <c r="A499">
        <v>497</v>
      </c>
      <c r="B499" t="s">
        <v>2301</v>
      </c>
      <c r="C499" t="s">
        <v>2280</v>
      </c>
      <c r="D499" t="s">
        <v>2281</v>
      </c>
      <c r="E499">
        <v>2018</v>
      </c>
      <c r="F499" t="s">
        <v>2282</v>
      </c>
      <c r="G499" t="s">
        <v>2283</v>
      </c>
      <c r="H499">
        <v>704.7</v>
      </c>
    </row>
    <row r="500" spans="1:8" x14ac:dyDescent="0.2">
      <c r="A500">
        <v>498</v>
      </c>
      <c r="B500" t="s">
        <v>2301</v>
      </c>
      <c r="C500" t="s">
        <v>2284</v>
      </c>
      <c r="D500" t="s">
        <v>2281</v>
      </c>
      <c r="E500">
        <v>2008</v>
      </c>
      <c r="F500" t="s">
        <v>2282</v>
      </c>
      <c r="G500" t="s">
        <v>2283</v>
      </c>
      <c r="H500">
        <v>1258.3</v>
      </c>
    </row>
    <row r="501" spans="1:8" x14ac:dyDescent="0.2">
      <c r="A501">
        <v>499</v>
      </c>
      <c r="B501" t="s">
        <v>2301</v>
      </c>
      <c r="C501" t="s">
        <v>2284</v>
      </c>
      <c r="D501" t="s">
        <v>2281</v>
      </c>
      <c r="E501">
        <v>2009</v>
      </c>
      <c r="F501" t="s">
        <v>2282</v>
      </c>
      <c r="G501" t="s">
        <v>2283</v>
      </c>
      <c r="H501">
        <v>1137.4000000000001</v>
      </c>
    </row>
    <row r="502" spans="1:8" x14ac:dyDescent="0.2">
      <c r="A502">
        <v>500</v>
      </c>
      <c r="B502" t="s">
        <v>2301</v>
      </c>
      <c r="C502" t="s">
        <v>2284</v>
      </c>
      <c r="D502" t="s">
        <v>2281</v>
      </c>
      <c r="E502">
        <v>2010</v>
      </c>
      <c r="F502" t="s">
        <v>2282</v>
      </c>
      <c r="G502" t="s">
        <v>2283</v>
      </c>
      <c r="H502">
        <v>1176.3</v>
      </c>
    </row>
    <row r="503" spans="1:8" x14ac:dyDescent="0.2">
      <c r="A503">
        <v>501</v>
      </c>
      <c r="B503" t="s">
        <v>2301</v>
      </c>
      <c r="C503" t="s">
        <v>2284</v>
      </c>
      <c r="D503" t="s">
        <v>2281</v>
      </c>
      <c r="E503">
        <v>2011</v>
      </c>
      <c r="F503" t="s">
        <v>2282</v>
      </c>
      <c r="G503" t="s">
        <v>2283</v>
      </c>
      <c r="H503">
        <v>1129.2</v>
      </c>
    </row>
    <row r="504" spans="1:8" x14ac:dyDescent="0.2">
      <c r="A504">
        <v>502</v>
      </c>
      <c r="B504" t="s">
        <v>2301</v>
      </c>
      <c r="C504" t="s">
        <v>2284</v>
      </c>
      <c r="D504" t="s">
        <v>2281</v>
      </c>
      <c r="E504">
        <v>2012</v>
      </c>
      <c r="F504" t="s">
        <v>2282</v>
      </c>
      <c r="G504" t="s">
        <v>2283</v>
      </c>
      <c r="H504">
        <v>1360.5</v>
      </c>
    </row>
    <row r="505" spans="1:8" x14ac:dyDescent="0.2">
      <c r="A505">
        <v>503</v>
      </c>
      <c r="B505" t="s">
        <v>2301</v>
      </c>
      <c r="C505" t="s">
        <v>2284</v>
      </c>
      <c r="D505" t="s">
        <v>2281</v>
      </c>
      <c r="E505">
        <v>2013</v>
      </c>
      <c r="F505" t="s">
        <v>2282</v>
      </c>
      <c r="G505" t="s">
        <v>2283</v>
      </c>
      <c r="H505">
        <v>1507.4</v>
      </c>
    </row>
    <row r="506" spans="1:8" x14ac:dyDescent="0.2">
      <c r="A506">
        <v>504</v>
      </c>
      <c r="B506" t="s">
        <v>2301</v>
      </c>
      <c r="C506" t="s">
        <v>2284</v>
      </c>
      <c r="D506" t="s">
        <v>2281</v>
      </c>
      <c r="E506">
        <v>2014</v>
      </c>
      <c r="F506" t="s">
        <v>2282</v>
      </c>
      <c r="G506" t="s">
        <v>2283</v>
      </c>
      <c r="H506">
        <v>1448.8</v>
      </c>
    </row>
    <row r="507" spans="1:8" x14ac:dyDescent="0.2">
      <c r="A507">
        <v>505</v>
      </c>
      <c r="B507" t="s">
        <v>2301</v>
      </c>
      <c r="C507" t="s">
        <v>2284</v>
      </c>
      <c r="D507" t="s">
        <v>2281</v>
      </c>
      <c r="E507">
        <v>2015</v>
      </c>
      <c r="F507" t="s">
        <v>2282</v>
      </c>
      <c r="G507" t="s">
        <v>2283</v>
      </c>
      <c r="H507">
        <v>1309.8</v>
      </c>
    </row>
    <row r="508" spans="1:8" x14ac:dyDescent="0.2">
      <c r="A508">
        <v>506</v>
      </c>
      <c r="B508" t="s">
        <v>2301</v>
      </c>
      <c r="C508" t="s">
        <v>2284</v>
      </c>
      <c r="D508" t="s">
        <v>2281</v>
      </c>
      <c r="E508">
        <v>2016</v>
      </c>
      <c r="F508" t="s">
        <v>2282</v>
      </c>
      <c r="G508" t="s">
        <v>2283</v>
      </c>
      <c r="H508">
        <v>1570.7</v>
      </c>
    </row>
    <row r="509" spans="1:8" x14ac:dyDescent="0.2">
      <c r="A509">
        <v>507</v>
      </c>
      <c r="B509" t="s">
        <v>2301</v>
      </c>
      <c r="C509" t="s">
        <v>2284</v>
      </c>
      <c r="D509" t="s">
        <v>2281</v>
      </c>
      <c r="E509">
        <v>2017</v>
      </c>
      <c r="F509" t="s">
        <v>2282</v>
      </c>
      <c r="G509" t="s">
        <v>2283</v>
      </c>
      <c r="H509">
        <v>1570.9</v>
      </c>
    </row>
    <row r="510" spans="1:8" x14ac:dyDescent="0.2">
      <c r="A510">
        <v>508</v>
      </c>
      <c r="B510" t="s">
        <v>2301</v>
      </c>
      <c r="C510" t="s">
        <v>2284</v>
      </c>
      <c r="D510" t="s">
        <v>2281</v>
      </c>
      <c r="E510">
        <v>2018</v>
      </c>
      <c r="F510" t="s">
        <v>2282</v>
      </c>
      <c r="G510" t="s">
        <v>2283</v>
      </c>
      <c r="H510">
        <v>1881.5</v>
      </c>
    </row>
    <row r="511" spans="1:8" x14ac:dyDescent="0.2">
      <c r="A511">
        <v>509</v>
      </c>
      <c r="B511" t="s">
        <v>2301</v>
      </c>
      <c r="C511" t="s">
        <v>2285</v>
      </c>
      <c r="D511" t="s">
        <v>2281</v>
      </c>
      <c r="E511">
        <v>2008</v>
      </c>
      <c r="F511" t="s">
        <v>2282</v>
      </c>
      <c r="G511" t="s">
        <v>2283</v>
      </c>
      <c r="H511">
        <v>2738.4</v>
      </c>
    </row>
    <row r="512" spans="1:8" x14ac:dyDescent="0.2">
      <c r="A512">
        <v>510</v>
      </c>
      <c r="B512" t="s">
        <v>2301</v>
      </c>
      <c r="C512" t="s">
        <v>2285</v>
      </c>
      <c r="D512" t="s">
        <v>2281</v>
      </c>
      <c r="E512">
        <v>2009</v>
      </c>
      <c r="F512" t="s">
        <v>2282</v>
      </c>
      <c r="G512" t="s">
        <v>2283</v>
      </c>
      <c r="H512">
        <v>2365.4</v>
      </c>
    </row>
    <row r="513" spans="1:8" x14ac:dyDescent="0.2">
      <c r="A513">
        <v>511</v>
      </c>
      <c r="B513" t="s">
        <v>2301</v>
      </c>
      <c r="C513" t="s">
        <v>2285</v>
      </c>
      <c r="D513" t="s">
        <v>2281</v>
      </c>
      <c r="E513">
        <v>2010</v>
      </c>
      <c r="F513" t="s">
        <v>2282</v>
      </c>
      <c r="G513" t="s">
        <v>2283</v>
      </c>
      <c r="H513">
        <v>2013.4</v>
      </c>
    </row>
    <row r="514" spans="1:8" x14ac:dyDescent="0.2">
      <c r="A514">
        <v>512</v>
      </c>
      <c r="B514" t="s">
        <v>2301</v>
      </c>
      <c r="C514" t="s">
        <v>2285</v>
      </c>
      <c r="D514" t="s">
        <v>2281</v>
      </c>
      <c r="E514">
        <v>2011</v>
      </c>
      <c r="F514" t="s">
        <v>2282</v>
      </c>
      <c r="G514" t="s">
        <v>2283</v>
      </c>
      <c r="H514">
        <v>2227.9</v>
      </c>
    </row>
    <row r="515" spans="1:8" x14ac:dyDescent="0.2">
      <c r="A515">
        <v>513</v>
      </c>
      <c r="B515" t="s">
        <v>2301</v>
      </c>
      <c r="C515" t="s">
        <v>2285</v>
      </c>
      <c r="D515" t="s">
        <v>2281</v>
      </c>
      <c r="E515">
        <v>2012</v>
      </c>
      <c r="F515" t="s">
        <v>2282</v>
      </c>
      <c r="G515" t="s">
        <v>2283</v>
      </c>
      <c r="H515">
        <v>2074.9</v>
      </c>
    </row>
    <row r="516" spans="1:8" x14ac:dyDescent="0.2">
      <c r="A516">
        <v>514</v>
      </c>
      <c r="B516" t="s">
        <v>2301</v>
      </c>
      <c r="C516" t="s">
        <v>2285</v>
      </c>
      <c r="D516" t="s">
        <v>2281</v>
      </c>
      <c r="E516">
        <v>2013</v>
      </c>
      <c r="F516" t="s">
        <v>2282</v>
      </c>
      <c r="G516" t="s">
        <v>2283</v>
      </c>
      <c r="H516">
        <v>2348.1</v>
      </c>
    </row>
    <row r="517" spans="1:8" x14ac:dyDescent="0.2">
      <c r="A517">
        <v>515</v>
      </c>
      <c r="B517" t="s">
        <v>2301</v>
      </c>
      <c r="C517" t="s">
        <v>2285</v>
      </c>
      <c r="D517" t="s">
        <v>2281</v>
      </c>
      <c r="E517">
        <v>2014</v>
      </c>
      <c r="F517" t="s">
        <v>2282</v>
      </c>
      <c r="G517" t="s">
        <v>2283</v>
      </c>
      <c r="H517">
        <v>2483.6</v>
      </c>
    </row>
    <row r="518" spans="1:8" x14ac:dyDescent="0.2">
      <c r="A518">
        <v>516</v>
      </c>
      <c r="B518" t="s">
        <v>2301</v>
      </c>
      <c r="C518" t="s">
        <v>2285</v>
      </c>
      <c r="D518" t="s">
        <v>2281</v>
      </c>
      <c r="E518">
        <v>2015</v>
      </c>
      <c r="F518" t="s">
        <v>2282</v>
      </c>
      <c r="G518" t="s">
        <v>2283</v>
      </c>
      <c r="H518">
        <v>1863.2</v>
      </c>
    </row>
    <row r="519" spans="1:8" x14ac:dyDescent="0.2">
      <c r="A519">
        <v>517</v>
      </c>
      <c r="B519" t="s">
        <v>2301</v>
      </c>
      <c r="C519" t="s">
        <v>2285</v>
      </c>
      <c r="D519" t="s">
        <v>2281</v>
      </c>
      <c r="E519">
        <v>2016</v>
      </c>
      <c r="F519" t="s">
        <v>2282</v>
      </c>
      <c r="G519" t="s">
        <v>2283</v>
      </c>
      <c r="H519">
        <v>1879.4</v>
      </c>
    </row>
    <row r="520" spans="1:8" x14ac:dyDescent="0.2">
      <c r="A520">
        <v>518</v>
      </c>
      <c r="B520" t="s">
        <v>2301</v>
      </c>
      <c r="C520" t="s">
        <v>2285</v>
      </c>
      <c r="D520" t="s">
        <v>2281</v>
      </c>
      <c r="E520">
        <v>2017</v>
      </c>
      <c r="F520" t="s">
        <v>2282</v>
      </c>
      <c r="G520" t="s">
        <v>2283</v>
      </c>
      <c r="H520">
        <v>1584.4</v>
      </c>
    </row>
    <row r="521" spans="1:8" x14ac:dyDescent="0.2">
      <c r="A521">
        <v>519</v>
      </c>
      <c r="B521" t="s">
        <v>2301</v>
      </c>
      <c r="C521" t="s">
        <v>2285</v>
      </c>
      <c r="D521" t="s">
        <v>2281</v>
      </c>
      <c r="E521">
        <v>2018</v>
      </c>
      <c r="F521" t="s">
        <v>2282</v>
      </c>
      <c r="G521" t="s">
        <v>2283</v>
      </c>
      <c r="H521">
        <v>2066.8000000000002</v>
      </c>
    </row>
    <row r="522" spans="1:8" x14ac:dyDescent="0.2">
      <c r="A522">
        <v>520</v>
      </c>
      <c r="B522" t="s">
        <v>2302</v>
      </c>
      <c r="C522" t="s">
        <v>2280</v>
      </c>
      <c r="D522" t="s">
        <v>2281</v>
      </c>
      <c r="E522">
        <v>2008</v>
      </c>
      <c r="F522" t="s">
        <v>2282</v>
      </c>
      <c r="G522" t="s">
        <v>2283</v>
      </c>
      <c r="H522">
        <v>579.79999999999995</v>
      </c>
    </row>
    <row r="523" spans="1:8" x14ac:dyDescent="0.2">
      <c r="A523">
        <v>521</v>
      </c>
      <c r="B523" t="s">
        <v>2302</v>
      </c>
      <c r="C523" t="s">
        <v>2280</v>
      </c>
      <c r="D523" t="s">
        <v>2281</v>
      </c>
      <c r="E523">
        <v>2009</v>
      </c>
      <c r="F523" t="s">
        <v>2282</v>
      </c>
      <c r="G523" t="s">
        <v>2283</v>
      </c>
      <c r="H523">
        <v>353.4</v>
      </c>
    </row>
    <row r="524" spans="1:8" x14ac:dyDescent="0.2">
      <c r="A524">
        <v>522</v>
      </c>
      <c r="B524" t="s">
        <v>2302</v>
      </c>
      <c r="C524" t="s">
        <v>2280</v>
      </c>
      <c r="D524" t="s">
        <v>2281</v>
      </c>
      <c r="E524">
        <v>2010</v>
      </c>
      <c r="F524" t="s">
        <v>2282</v>
      </c>
      <c r="G524" t="s">
        <v>2283</v>
      </c>
      <c r="H524">
        <v>477.5</v>
      </c>
    </row>
    <row r="525" spans="1:8" x14ac:dyDescent="0.2">
      <c r="A525">
        <v>523</v>
      </c>
      <c r="B525" t="s">
        <v>2302</v>
      </c>
      <c r="C525" t="s">
        <v>2280</v>
      </c>
      <c r="D525" t="s">
        <v>2281</v>
      </c>
      <c r="E525">
        <v>2011</v>
      </c>
      <c r="F525" t="s">
        <v>2282</v>
      </c>
      <c r="G525" t="s">
        <v>2283</v>
      </c>
      <c r="H525">
        <v>624.5</v>
      </c>
    </row>
    <row r="526" spans="1:8" x14ac:dyDescent="0.2">
      <c r="A526">
        <v>524</v>
      </c>
      <c r="B526" t="s">
        <v>2302</v>
      </c>
      <c r="C526" t="s">
        <v>2280</v>
      </c>
      <c r="D526" t="s">
        <v>2281</v>
      </c>
      <c r="E526">
        <v>2012</v>
      </c>
      <c r="F526" t="s">
        <v>2282</v>
      </c>
      <c r="G526" t="s">
        <v>2283</v>
      </c>
      <c r="H526">
        <v>513.9</v>
      </c>
    </row>
    <row r="527" spans="1:8" x14ac:dyDescent="0.2">
      <c r="A527">
        <v>525</v>
      </c>
      <c r="B527" t="s">
        <v>2302</v>
      </c>
      <c r="C527" t="s">
        <v>2280</v>
      </c>
      <c r="D527" t="s">
        <v>2281</v>
      </c>
      <c r="E527">
        <v>2013</v>
      </c>
      <c r="F527" t="s">
        <v>2282</v>
      </c>
      <c r="G527" t="s">
        <v>2283</v>
      </c>
      <c r="H527">
        <v>447.1</v>
      </c>
    </row>
    <row r="528" spans="1:8" x14ac:dyDescent="0.2">
      <c r="A528">
        <v>526</v>
      </c>
      <c r="B528" t="s">
        <v>2302</v>
      </c>
      <c r="C528" t="s">
        <v>2280</v>
      </c>
      <c r="D528" t="s">
        <v>2281</v>
      </c>
      <c r="E528">
        <v>2014</v>
      </c>
      <c r="F528" t="s">
        <v>2282</v>
      </c>
      <c r="G528" t="s">
        <v>2283</v>
      </c>
      <c r="H528">
        <v>554.79999999999995</v>
      </c>
    </row>
    <row r="529" spans="1:8" x14ac:dyDescent="0.2">
      <c r="A529">
        <v>527</v>
      </c>
      <c r="B529" t="s">
        <v>2302</v>
      </c>
      <c r="C529" t="s">
        <v>2280</v>
      </c>
      <c r="D529" t="s">
        <v>2281</v>
      </c>
      <c r="E529">
        <v>2015</v>
      </c>
      <c r="F529" t="s">
        <v>2282</v>
      </c>
      <c r="G529" t="s">
        <v>2283</v>
      </c>
      <c r="H529">
        <v>444.4</v>
      </c>
    </row>
    <row r="530" spans="1:8" x14ac:dyDescent="0.2">
      <c r="A530">
        <v>528</v>
      </c>
      <c r="B530" t="s">
        <v>2302</v>
      </c>
      <c r="C530" t="s">
        <v>2280</v>
      </c>
      <c r="D530" t="s">
        <v>2281</v>
      </c>
      <c r="E530">
        <v>2016</v>
      </c>
      <c r="F530" t="s">
        <v>2282</v>
      </c>
      <c r="G530" t="s">
        <v>2283</v>
      </c>
      <c r="H530">
        <v>405.8</v>
      </c>
    </row>
    <row r="531" spans="1:8" x14ac:dyDescent="0.2">
      <c r="A531">
        <v>529</v>
      </c>
      <c r="B531" t="s">
        <v>2302</v>
      </c>
      <c r="C531" t="s">
        <v>2280</v>
      </c>
      <c r="D531" t="s">
        <v>2281</v>
      </c>
      <c r="E531">
        <v>2017</v>
      </c>
      <c r="F531" t="s">
        <v>2282</v>
      </c>
      <c r="G531" t="s">
        <v>2283</v>
      </c>
      <c r="H531">
        <v>441.6</v>
      </c>
    </row>
    <row r="532" spans="1:8" x14ac:dyDescent="0.2">
      <c r="A532">
        <v>530</v>
      </c>
      <c r="B532" t="s">
        <v>2302</v>
      </c>
      <c r="C532" t="s">
        <v>2280</v>
      </c>
      <c r="D532" t="s">
        <v>2281</v>
      </c>
      <c r="E532">
        <v>2018</v>
      </c>
      <c r="F532" t="s">
        <v>2282</v>
      </c>
      <c r="G532" t="s">
        <v>2283</v>
      </c>
      <c r="H532">
        <v>546.20000000000005</v>
      </c>
    </row>
    <row r="533" spans="1:8" x14ac:dyDescent="0.2">
      <c r="A533">
        <v>531</v>
      </c>
      <c r="B533" t="s">
        <v>2302</v>
      </c>
      <c r="C533" t="s">
        <v>2284</v>
      </c>
      <c r="D533" t="s">
        <v>2281</v>
      </c>
      <c r="E533">
        <v>2008</v>
      </c>
      <c r="F533" t="s">
        <v>2282</v>
      </c>
      <c r="G533" t="s">
        <v>2283</v>
      </c>
      <c r="H533">
        <v>1238.8</v>
      </c>
    </row>
    <row r="534" spans="1:8" x14ac:dyDescent="0.2">
      <c r="A534">
        <v>532</v>
      </c>
      <c r="B534" t="s">
        <v>2302</v>
      </c>
      <c r="C534" t="s">
        <v>2284</v>
      </c>
      <c r="D534" t="s">
        <v>2281</v>
      </c>
      <c r="E534">
        <v>2009</v>
      </c>
      <c r="F534" t="s">
        <v>2282</v>
      </c>
      <c r="G534" t="s">
        <v>2283</v>
      </c>
      <c r="H534">
        <v>839</v>
      </c>
    </row>
    <row r="535" spans="1:8" x14ac:dyDescent="0.2">
      <c r="A535">
        <v>533</v>
      </c>
      <c r="B535" t="s">
        <v>2302</v>
      </c>
      <c r="C535" t="s">
        <v>2284</v>
      </c>
      <c r="D535" t="s">
        <v>2281</v>
      </c>
      <c r="E535">
        <v>2010</v>
      </c>
      <c r="F535" t="s">
        <v>2282</v>
      </c>
      <c r="G535" t="s">
        <v>2283</v>
      </c>
      <c r="H535">
        <v>939.3</v>
      </c>
    </row>
    <row r="536" spans="1:8" x14ac:dyDescent="0.2">
      <c r="A536">
        <v>534</v>
      </c>
      <c r="B536" t="s">
        <v>2302</v>
      </c>
      <c r="C536" t="s">
        <v>2284</v>
      </c>
      <c r="D536" t="s">
        <v>2281</v>
      </c>
      <c r="E536">
        <v>2011</v>
      </c>
      <c r="F536" t="s">
        <v>2282</v>
      </c>
      <c r="G536" t="s">
        <v>2283</v>
      </c>
      <c r="H536">
        <v>956.8</v>
      </c>
    </row>
    <row r="537" spans="1:8" x14ac:dyDescent="0.2">
      <c r="A537">
        <v>535</v>
      </c>
      <c r="B537" t="s">
        <v>2302</v>
      </c>
      <c r="C537" t="s">
        <v>2284</v>
      </c>
      <c r="D537" t="s">
        <v>2281</v>
      </c>
      <c r="E537">
        <v>2012</v>
      </c>
      <c r="F537" t="s">
        <v>2282</v>
      </c>
      <c r="G537" t="s">
        <v>2283</v>
      </c>
      <c r="H537">
        <v>1171.5</v>
      </c>
    </row>
    <row r="538" spans="1:8" x14ac:dyDescent="0.2">
      <c r="A538">
        <v>536</v>
      </c>
      <c r="B538" t="s">
        <v>2302</v>
      </c>
      <c r="C538" t="s">
        <v>2284</v>
      </c>
      <c r="D538" t="s">
        <v>2281</v>
      </c>
      <c r="E538">
        <v>2013</v>
      </c>
      <c r="F538" t="s">
        <v>2282</v>
      </c>
      <c r="G538" t="s">
        <v>2283</v>
      </c>
      <c r="H538">
        <v>1166.5</v>
      </c>
    </row>
    <row r="539" spans="1:8" x14ac:dyDescent="0.2">
      <c r="A539">
        <v>537</v>
      </c>
      <c r="B539" t="s">
        <v>2302</v>
      </c>
      <c r="C539" t="s">
        <v>2284</v>
      </c>
      <c r="D539" t="s">
        <v>2281</v>
      </c>
      <c r="E539">
        <v>2014</v>
      </c>
      <c r="F539" t="s">
        <v>2282</v>
      </c>
      <c r="G539" t="s">
        <v>2283</v>
      </c>
      <c r="H539">
        <v>1192.2</v>
      </c>
    </row>
    <row r="540" spans="1:8" x14ac:dyDescent="0.2">
      <c r="A540">
        <v>538</v>
      </c>
      <c r="B540" t="s">
        <v>2302</v>
      </c>
      <c r="C540" t="s">
        <v>2284</v>
      </c>
      <c r="D540" t="s">
        <v>2281</v>
      </c>
      <c r="E540">
        <v>2015</v>
      </c>
      <c r="F540" t="s">
        <v>2282</v>
      </c>
      <c r="G540" t="s">
        <v>2283</v>
      </c>
      <c r="H540">
        <v>977.3</v>
      </c>
    </row>
    <row r="541" spans="1:8" x14ac:dyDescent="0.2">
      <c r="A541">
        <v>539</v>
      </c>
      <c r="B541" t="s">
        <v>2302</v>
      </c>
      <c r="C541" t="s">
        <v>2284</v>
      </c>
      <c r="D541" t="s">
        <v>2281</v>
      </c>
      <c r="E541">
        <v>2016</v>
      </c>
      <c r="F541" t="s">
        <v>2282</v>
      </c>
      <c r="G541" t="s">
        <v>2283</v>
      </c>
      <c r="H541">
        <v>1028.4000000000001</v>
      </c>
    </row>
    <row r="542" spans="1:8" x14ac:dyDescent="0.2">
      <c r="A542">
        <v>540</v>
      </c>
      <c r="B542" t="s">
        <v>2302</v>
      </c>
      <c r="C542" t="s">
        <v>2284</v>
      </c>
      <c r="D542" t="s">
        <v>2281</v>
      </c>
      <c r="E542">
        <v>2017</v>
      </c>
      <c r="F542" t="s">
        <v>2282</v>
      </c>
      <c r="G542" t="s">
        <v>2283</v>
      </c>
      <c r="H542">
        <v>993.6</v>
      </c>
    </row>
    <row r="543" spans="1:8" x14ac:dyDescent="0.2">
      <c r="A543">
        <v>541</v>
      </c>
      <c r="B543" t="s">
        <v>2302</v>
      </c>
      <c r="C543" t="s">
        <v>2284</v>
      </c>
      <c r="D543" t="s">
        <v>2281</v>
      </c>
      <c r="E543">
        <v>2018</v>
      </c>
      <c r="F543" t="s">
        <v>2282</v>
      </c>
      <c r="G543" t="s">
        <v>2283</v>
      </c>
      <c r="H543">
        <v>1224.5</v>
      </c>
    </row>
    <row r="544" spans="1:8" x14ac:dyDescent="0.2">
      <c r="A544">
        <v>542</v>
      </c>
      <c r="B544" t="s">
        <v>2302</v>
      </c>
      <c r="C544" t="s">
        <v>2285</v>
      </c>
      <c r="D544" t="s">
        <v>2281</v>
      </c>
      <c r="E544">
        <v>2008</v>
      </c>
      <c r="F544" t="s">
        <v>2282</v>
      </c>
      <c r="G544" t="s">
        <v>2283</v>
      </c>
      <c r="H544">
        <v>1884.8</v>
      </c>
    </row>
    <row r="545" spans="1:8" x14ac:dyDescent="0.2">
      <c r="A545">
        <v>543</v>
      </c>
      <c r="B545" t="s">
        <v>2302</v>
      </c>
      <c r="C545" t="s">
        <v>2285</v>
      </c>
      <c r="D545" t="s">
        <v>2281</v>
      </c>
      <c r="E545">
        <v>2009</v>
      </c>
      <c r="F545" t="s">
        <v>2282</v>
      </c>
      <c r="G545" t="s">
        <v>2283</v>
      </c>
      <c r="H545">
        <v>1472.5</v>
      </c>
    </row>
    <row r="546" spans="1:8" x14ac:dyDescent="0.2">
      <c r="A546">
        <v>544</v>
      </c>
      <c r="B546" t="s">
        <v>2302</v>
      </c>
      <c r="C546" t="s">
        <v>2285</v>
      </c>
      <c r="D546" t="s">
        <v>2281</v>
      </c>
      <c r="E546">
        <v>2010</v>
      </c>
      <c r="F546" t="s">
        <v>2282</v>
      </c>
      <c r="G546" t="s">
        <v>2283</v>
      </c>
      <c r="H546">
        <v>1411.2</v>
      </c>
    </row>
    <row r="547" spans="1:8" x14ac:dyDescent="0.2">
      <c r="A547">
        <v>545</v>
      </c>
      <c r="B547" t="s">
        <v>2302</v>
      </c>
      <c r="C547" t="s">
        <v>2285</v>
      </c>
      <c r="D547" t="s">
        <v>2281</v>
      </c>
      <c r="E547">
        <v>2011</v>
      </c>
      <c r="F547" t="s">
        <v>2282</v>
      </c>
      <c r="G547" t="s">
        <v>2283</v>
      </c>
      <c r="H547">
        <v>1696.5</v>
      </c>
    </row>
    <row r="548" spans="1:8" x14ac:dyDescent="0.2">
      <c r="A548">
        <v>546</v>
      </c>
      <c r="B548" t="s">
        <v>2302</v>
      </c>
      <c r="C548" t="s">
        <v>2285</v>
      </c>
      <c r="D548" t="s">
        <v>2281</v>
      </c>
      <c r="E548">
        <v>2012</v>
      </c>
      <c r="F548" t="s">
        <v>2282</v>
      </c>
      <c r="G548" t="s">
        <v>2283</v>
      </c>
      <c r="H548">
        <v>1599.8</v>
      </c>
    </row>
    <row r="549" spans="1:8" x14ac:dyDescent="0.2">
      <c r="A549">
        <v>547</v>
      </c>
      <c r="B549" t="s">
        <v>2302</v>
      </c>
      <c r="C549" t="s">
        <v>2285</v>
      </c>
      <c r="D549" t="s">
        <v>2281</v>
      </c>
      <c r="E549">
        <v>2013</v>
      </c>
      <c r="F549" t="s">
        <v>2282</v>
      </c>
      <c r="G549" t="s">
        <v>2283</v>
      </c>
      <c r="H549">
        <v>1737.5</v>
      </c>
    </row>
    <row r="550" spans="1:8" x14ac:dyDescent="0.2">
      <c r="A550">
        <v>548</v>
      </c>
      <c r="B550" t="s">
        <v>2302</v>
      </c>
      <c r="C550" t="s">
        <v>2285</v>
      </c>
      <c r="D550" t="s">
        <v>2281</v>
      </c>
      <c r="E550">
        <v>2014</v>
      </c>
      <c r="F550" t="s">
        <v>2282</v>
      </c>
      <c r="G550" t="s">
        <v>2283</v>
      </c>
      <c r="H550">
        <v>1595.9</v>
      </c>
    </row>
    <row r="551" spans="1:8" x14ac:dyDescent="0.2">
      <c r="A551">
        <v>549</v>
      </c>
      <c r="B551" t="s">
        <v>2302</v>
      </c>
      <c r="C551" t="s">
        <v>2285</v>
      </c>
      <c r="D551" t="s">
        <v>2281</v>
      </c>
      <c r="E551">
        <v>2015</v>
      </c>
      <c r="F551" t="s">
        <v>2282</v>
      </c>
      <c r="G551" t="s">
        <v>2283</v>
      </c>
      <c r="H551">
        <v>1331.9</v>
      </c>
    </row>
    <row r="552" spans="1:8" x14ac:dyDescent="0.2">
      <c r="A552">
        <v>550</v>
      </c>
      <c r="B552" t="s">
        <v>2303</v>
      </c>
      <c r="C552" t="s">
        <v>2280</v>
      </c>
      <c r="D552" t="s">
        <v>2281</v>
      </c>
      <c r="E552">
        <v>2008</v>
      </c>
      <c r="F552" t="s">
        <v>2282</v>
      </c>
      <c r="G552" t="s">
        <v>2283</v>
      </c>
      <c r="H552">
        <v>1757.8</v>
      </c>
    </row>
    <row r="553" spans="1:8" x14ac:dyDescent="0.2">
      <c r="A553">
        <v>551</v>
      </c>
      <c r="B553" t="s">
        <v>2303</v>
      </c>
      <c r="C553" t="s">
        <v>2280</v>
      </c>
      <c r="D553" t="s">
        <v>2281</v>
      </c>
      <c r="E553">
        <v>2009</v>
      </c>
      <c r="F553" t="s">
        <v>2282</v>
      </c>
      <c r="G553" t="s">
        <v>2283</v>
      </c>
      <c r="H553">
        <v>1625.4</v>
      </c>
    </row>
    <row r="554" spans="1:8" x14ac:dyDescent="0.2">
      <c r="A554">
        <v>552</v>
      </c>
      <c r="B554" t="s">
        <v>2303</v>
      </c>
      <c r="C554" t="s">
        <v>2280</v>
      </c>
      <c r="D554" t="s">
        <v>2281</v>
      </c>
      <c r="E554">
        <v>2010</v>
      </c>
      <c r="F554" t="s">
        <v>2282</v>
      </c>
      <c r="G554" t="s">
        <v>2283</v>
      </c>
      <c r="H554">
        <v>1642.3</v>
      </c>
    </row>
    <row r="555" spans="1:8" x14ac:dyDescent="0.2">
      <c r="A555">
        <v>553</v>
      </c>
      <c r="B555" t="s">
        <v>2303</v>
      </c>
      <c r="C555" t="s">
        <v>2280</v>
      </c>
      <c r="D555" t="s">
        <v>2281</v>
      </c>
      <c r="E555">
        <v>2011</v>
      </c>
      <c r="F555" t="s">
        <v>2282</v>
      </c>
      <c r="G555" t="s">
        <v>2283</v>
      </c>
      <c r="H555">
        <v>1723.8</v>
      </c>
    </row>
    <row r="556" spans="1:8" x14ac:dyDescent="0.2">
      <c r="A556">
        <v>554</v>
      </c>
      <c r="B556" t="s">
        <v>2303</v>
      </c>
      <c r="C556" t="s">
        <v>2280</v>
      </c>
      <c r="D556" t="s">
        <v>2281</v>
      </c>
      <c r="E556">
        <v>2012</v>
      </c>
      <c r="F556" t="s">
        <v>2282</v>
      </c>
      <c r="G556" t="s">
        <v>2283</v>
      </c>
      <c r="H556">
        <v>1715.3</v>
      </c>
    </row>
    <row r="557" spans="1:8" x14ac:dyDescent="0.2">
      <c r="A557">
        <v>555</v>
      </c>
      <c r="B557" t="s">
        <v>2303</v>
      </c>
      <c r="C557" t="s">
        <v>2280</v>
      </c>
      <c r="D557" t="s">
        <v>2281</v>
      </c>
      <c r="E557">
        <v>2013</v>
      </c>
      <c r="F557" t="s">
        <v>2282</v>
      </c>
      <c r="G557" t="s">
        <v>2283</v>
      </c>
      <c r="H557">
        <v>1858.8</v>
      </c>
    </row>
    <row r="558" spans="1:8" x14ac:dyDescent="0.2">
      <c r="A558">
        <v>556</v>
      </c>
      <c r="B558" t="s">
        <v>2303</v>
      </c>
      <c r="C558" t="s">
        <v>2280</v>
      </c>
      <c r="D558" t="s">
        <v>2281</v>
      </c>
      <c r="E558">
        <v>2014</v>
      </c>
      <c r="F558" t="s">
        <v>2282</v>
      </c>
      <c r="G558" t="s">
        <v>2283</v>
      </c>
      <c r="H558">
        <v>1724.8</v>
      </c>
    </row>
    <row r="559" spans="1:8" x14ac:dyDescent="0.2">
      <c r="A559">
        <v>557</v>
      </c>
      <c r="B559" t="s">
        <v>2303</v>
      </c>
      <c r="C559" t="s">
        <v>2280</v>
      </c>
      <c r="D559" t="s">
        <v>2281</v>
      </c>
      <c r="E559">
        <v>2015</v>
      </c>
      <c r="F559" t="s">
        <v>2282</v>
      </c>
      <c r="G559" t="s">
        <v>2283</v>
      </c>
      <c r="H559">
        <v>1525</v>
      </c>
    </row>
    <row r="560" spans="1:8" x14ac:dyDescent="0.2">
      <c r="A560">
        <v>558</v>
      </c>
      <c r="B560" t="s">
        <v>2303</v>
      </c>
      <c r="C560" t="s">
        <v>2280</v>
      </c>
      <c r="D560" t="s">
        <v>2281</v>
      </c>
      <c r="E560">
        <v>2016</v>
      </c>
      <c r="F560" t="s">
        <v>2282</v>
      </c>
      <c r="G560" t="s">
        <v>2283</v>
      </c>
      <c r="H560">
        <v>1526.5</v>
      </c>
    </row>
    <row r="561" spans="1:8" x14ac:dyDescent="0.2">
      <c r="A561">
        <v>559</v>
      </c>
      <c r="B561" t="s">
        <v>2303</v>
      </c>
      <c r="C561" t="s">
        <v>2280</v>
      </c>
      <c r="D561" t="s">
        <v>2281</v>
      </c>
      <c r="E561">
        <v>2017</v>
      </c>
      <c r="F561" t="s">
        <v>2282</v>
      </c>
      <c r="G561" t="s">
        <v>2283</v>
      </c>
      <c r="H561">
        <v>1605.8</v>
      </c>
    </row>
    <row r="562" spans="1:8" x14ac:dyDescent="0.2">
      <c r="A562">
        <v>560</v>
      </c>
      <c r="B562" t="s">
        <v>2303</v>
      </c>
      <c r="C562" t="s">
        <v>2280</v>
      </c>
      <c r="D562" t="s">
        <v>2281</v>
      </c>
      <c r="E562">
        <v>2018</v>
      </c>
      <c r="F562" t="s">
        <v>2282</v>
      </c>
      <c r="G562" t="s">
        <v>2283</v>
      </c>
      <c r="H562">
        <v>1652.5</v>
      </c>
    </row>
    <row r="563" spans="1:8" x14ac:dyDescent="0.2">
      <c r="A563">
        <v>561</v>
      </c>
      <c r="B563" t="s">
        <v>2303</v>
      </c>
      <c r="C563" t="s">
        <v>2285</v>
      </c>
      <c r="D563" t="s">
        <v>2281</v>
      </c>
      <c r="E563">
        <v>2008</v>
      </c>
      <c r="F563" t="s">
        <v>2282</v>
      </c>
      <c r="G563" t="s">
        <v>2283</v>
      </c>
      <c r="H563">
        <v>9796</v>
      </c>
    </row>
    <row r="564" spans="1:8" x14ac:dyDescent="0.2">
      <c r="A564">
        <v>562</v>
      </c>
      <c r="B564" t="s">
        <v>2303</v>
      </c>
      <c r="C564" t="s">
        <v>2285</v>
      </c>
      <c r="D564" t="s">
        <v>2281</v>
      </c>
      <c r="E564">
        <v>2009</v>
      </c>
      <c r="F564" t="s">
        <v>2282</v>
      </c>
      <c r="G564" t="s">
        <v>2283</v>
      </c>
      <c r="H564">
        <v>5723.5</v>
      </c>
    </row>
    <row r="565" spans="1:8" x14ac:dyDescent="0.2">
      <c r="A565">
        <v>563</v>
      </c>
      <c r="B565" t="s">
        <v>2303</v>
      </c>
      <c r="C565" t="s">
        <v>2285</v>
      </c>
      <c r="D565" t="s">
        <v>2281</v>
      </c>
      <c r="E565">
        <v>2010</v>
      </c>
      <c r="F565" t="s">
        <v>2282</v>
      </c>
      <c r="G565" t="s">
        <v>2283</v>
      </c>
      <c r="H565">
        <v>5456.6</v>
      </c>
    </row>
    <row r="566" spans="1:8" x14ac:dyDescent="0.2">
      <c r="A566">
        <v>564</v>
      </c>
      <c r="B566" t="s">
        <v>2303</v>
      </c>
      <c r="C566" t="s">
        <v>2285</v>
      </c>
      <c r="D566" t="s">
        <v>2281</v>
      </c>
      <c r="E566">
        <v>2011</v>
      </c>
      <c r="F566" t="s">
        <v>2282</v>
      </c>
      <c r="G566" t="s">
        <v>2283</v>
      </c>
      <c r="H566">
        <v>6130.5</v>
      </c>
    </row>
    <row r="567" spans="1:8" x14ac:dyDescent="0.2">
      <c r="A567">
        <v>565</v>
      </c>
      <c r="B567" t="s">
        <v>2303</v>
      </c>
      <c r="C567" t="s">
        <v>2285</v>
      </c>
      <c r="D567" t="s">
        <v>2281</v>
      </c>
      <c r="E567">
        <v>2012</v>
      </c>
      <c r="F567" t="s">
        <v>2282</v>
      </c>
      <c r="G567" t="s">
        <v>2283</v>
      </c>
      <c r="H567">
        <v>6424.3</v>
      </c>
    </row>
    <row r="568" spans="1:8" x14ac:dyDescent="0.2">
      <c r="A568">
        <v>566</v>
      </c>
      <c r="B568" t="s">
        <v>2303</v>
      </c>
      <c r="C568" t="s">
        <v>2285</v>
      </c>
      <c r="D568" t="s">
        <v>2281</v>
      </c>
      <c r="E568">
        <v>2013</v>
      </c>
      <c r="F568" t="s">
        <v>2282</v>
      </c>
      <c r="G568" t="s">
        <v>2283</v>
      </c>
      <c r="H568">
        <v>7169.8</v>
      </c>
    </row>
    <row r="569" spans="1:8" x14ac:dyDescent="0.2">
      <c r="A569">
        <v>567</v>
      </c>
      <c r="B569" t="s">
        <v>2303</v>
      </c>
      <c r="C569" t="s">
        <v>2285</v>
      </c>
      <c r="D569" t="s">
        <v>2281</v>
      </c>
      <c r="E569">
        <v>2014</v>
      </c>
      <c r="F569" t="s">
        <v>2282</v>
      </c>
      <c r="G569" t="s">
        <v>2283</v>
      </c>
      <c r="H569">
        <v>7204.2</v>
      </c>
    </row>
    <row r="570" spans="1:8" x14ac:dyDescent="0.2">
      <c r="A570">
        <v>568</v>
      </c>
      <c r="B570" t="s">
        <v>2303</v>
      </c>
      <c r="C570" t="s">
        <v>2285</v>
      </c>
      <c r="D570" t="s">
        <v>2281</v>
      </c>
      <c r="E570">
        <v>2015</v>
      </c>
      <c r="F570" t="s">
        <v>2282</v>
      </c>
      <c r="G570" t="s">
        <v>2283</v>
      </c>
      <c r="H570">
        <v>5379</v>
      </c>
    </row>
    <row r="571" spans="1:8" x14ac:dyDescent="0.2">
      <c r="A571">
        <v>569</v>
      </c>
      <c r="B571" t="s">
        <v>2303</v>
      </c>
      <c r="C571" t="s">
        <v>2285</v>
      </c>
      <c r="D571" t="s">
        <v>2281</v>
      </c>
      <c r="E571">
        <v>2016</v>
      </c>
      <c r="F571" t="s">
        <v>2282</v>
      </c>
      <c r="G571" t="s">
        <v>2283</v>
      </c>
      <c r="H571">
        <v>5055.1000000000004</v>
      </c>
    </row>
    <row r="572" spans="1:8" x14ac:dyDescent="0.2">
      <c r="A572">
        <v>570</v>
      </c>
      <c r="B572" t="s">
        <v>2303</v>
      </c>
      <c r="C572" t="s">
        <v>2285</v>
      </c>
      <c r="D572" t="s">
        <v>2281</v>
      </c>
      <c r="E572">
        <v>2017</v>
      </c>
      <c r="F572" t="s">
        <v>2282</v>
      </c>
      <c r="G572" t="s">
        <v>2283</v>
      </c>
      <c r="H572">
        <v>5352.7</v>
      </c>
    </row>
    <row r="573" spans="1:8" x14ac:dyDescent="0.2">
      <c r="A573">
        <v>571</v>
      </c>
      <c r="B573" t="s">
        <v>2303</v>
      </c>
      <c r="C573" t="s">
        <v>2285</v>
      </c>
      <c r="D573" t="s">
        <v>2281</v>
      </c>
      <c r="E573">
        <v>2018</v>
      </c>
      <c r="F573" t="s">
        <v>2282</v>
      </c>
      <c r="G573" t="s">
        <v>2283</v>
      </c>
      <c r="H573">
        <v>5497.6</v>
      </c>
    </row>
    <row r="574" spans="1:8" x14ac:dyDescent="0.2">
      <c r="A574">
        <v>572</v>
      </c>
      <c r="B574" t="s">
        <v>2304</v>
      </c>
      <c r="C574" t="s">
        <v>2280</v>
      </c>
      <c r="D574" t="s">
        <v>2281</v>
      </c>
      <c r="E574">
        <v>2008</v>
      </c>
      <c r="F574" t="s">
        <v>2282</v>
      </c>
      <c r="G574" t="s">
        <v>2283</v>
      </c>
      <c r="H574">
        <v>511.1</v>
      </c>
    </row>
    <row r="575" spans="1:8" x14ac:dyDescent="0.2">
      <c r="A575">
        <v>573</v>
      </c>
      <c r="B575" t="s">
        <v>2304</v>
      </c>
      <c r="C575" t="s">
        <v>2280</v>
      </c>
      <c r="D575" t="s">
        <v>2281</v>
      </c>
      <c r="E575">
        <v>2009</v>
      </c>
      <c r="F575" t="s">
        <v>2282</v>
      </c>
      <c r="G575" t="s">
        <v>2283</v>
      </c>
      <c r="H575">
        <v>499.1</v>
      </c>
    </row>
    <row r="576" spans="1:8" x14ac:dyDescent="0.2">
      <c r="A576">
        <v>574</v>
      </c>
      <c r="B576" t="s">
        <v>2304</v>
      </c>
      <c r="C576" t="s">
        <v>2280</v>
      </c>
      <c r="D576" t="s">
        <v>2281</v>
      </c>
      <c r="E576">
        <v>2010</v>
      </c>
      <c r="F576" t="s">
        <v>2282</v>
      </c>
      <c r="G576" t="s">
        <v>2283</v>
      </c>
      <c r="H576">
        <v>456.9</v>
      </c>
    </row>
    <row r="577" spans="1:8" x14ac:dyDescent="0.2">
      <c r="A577">
        <v>575</v>
      </c>
      <c r="B577" t="s">
        <v>2304</v>
      </c>
      <c r="C577" t="s">
        <v>2280</v>
      </c>
      <c r="D577" t="s">
        <v>2281</v>
      </c>
      <c r="E577">
        <v>2011</v>
      </c>
      <c r="F577" t="s">
        <v>2282</v>
      </c>
      <c r="G577" t="s">
        <v>2283</v>
      </c>
      <c r="H577">
        <v>481.9</v>
      </c>
    </row>
    <row r="578" spans="1:8" x14ac:dyDescent="0.2">
      <c r="A578">
        <v>576</v>
      </c>
      <c r="B578" t="s">
        <v>2304</v>
      </c>
      <c r="C578" t="s">
        <v>2280</v>
      </c>
      <c r="D578" t="s">
        <v>2281</v>
      </c>
      <c r="E578">
        <v>2012</v>
      </c>
      <c r="F578" t="s">
        <v>2282</v>
      </c>
      <c r="G578" t="s">
        <v>2283</v>
      </c>
      <c r="H578">
        <v>613.5</v>
      </c>
    </row>
    <row r="579" spans="1:8" x14ac:dyDescent="0.2">
      <c r="A579">
        <v>577</v>
      </c>
      <c r="B579" t="s">
        <v>2304</v>
      </c>
      <c r="C579" t="s">
        <v>2280</v>
      </c>
      <c r="D579" t="s">
        <v>2281</v>
      </c>
      <c r="E579">
        <v>2013</v>
      </c>
      <c r="F579" t="s">
        <v>2282</v>
      </c>
      <c r="G579" t="s">
        <v>2283</v>
      </c>
      <c r="H579">
        <v>567.29999999999995</v>
      </c>
    </row>
    <row r="580" spans="1:8" x14ac:dyDescent="0.2">
      <c r="A580">
        <v>578</v>
      </c>
      <c r="B580" t="s">
        <v>2304</v>
      </c>
      <c r="C580" t="s">
        <v>2280</v>
      </c>
      <c r="D580" t="s">
        <v>2281</v>
      </c>
      <c r="E580">
        <v>2014</v>
      </c>
      <c r="F580" t="s">
        <v>2282</v>
      </c>
      <c r="G580" t="s">
        <v>2283</v>
      </c>
      <c r="H580">
        <v>528.70000000000005</v>
      </c>
    </row>
    <row r="581" spans="1:8" x14ac:dyDescent="0.2">
      <c r="A581">
        <v>579</v>
      </c>
      <c r="B581" t="s">
        <v>2304</v>
      </c>
      <c r="C581" t="s">
        <v>2280</v>
      </c>
      <c r="D581" t="s">
        <v>2281</v>
      </c>
      <c r="E581">
        <v>2015</v>
      </c>
      <c r="F581" t="s">
        <v>2282</v>
      </c>
      <c r="G581" t="s">
        <v>2283</v>
      </c>
      <c r="H581">
        <v>497.2</v>
      </c>
    </row>
    <row r="582" spans="1:8" x14ac:dyDescent="0.2">
      <c r="A582">
        <v>580</v>
      </c>
      <c r="B582" t="s">
        <v>2304</v>
      </c>
      <c r="C582" t="s">
        <v>2280</v>
      </c>
      <c r="D582" t="s">
        <v>2281</v>
      </c>
      <c r="E582">
        <v>2016</v>
      </c>
      <c r="F582" t="s">
        <v>2282</v>
      </c>
      <c r="G582" t="s">
        <v>2283</v>
      </c>
      <c r="H582">
        <v>508.7</v>
      </c>
    </row>
    <row r="583" spans="1:8" x14ac:dyDescent="0.2">
      <c r="A583">
        <v>581</v>
      </c>
      <c r="B583" t="s">
        <v>2304</v>
      </c>
      <c r="C583" t="s">
        <v>2280</v>
      </c>
      <c r="D583" t="s">
        <v>2281</v>
      </c>
      <c r="E583">
        <v>2017</v>
      </c>
      <c r="F583" t="s">
        <v>2282</v>
      </c>
      <c r="G583" t="s">
        <v>2283</v>
      </c>
      <c r="H583">
        <v>479.8</v>
      </c>
    </row>
    <row r="584" spans="1:8" x14ac:dyDescent="0.2">
      <c r="A584">
        <v>582</v>
      </c>
      <c r="B584" t="s">
        <v>2304</v>
      </c>
      <c r="C584" t="s">
        <v>2280</v>
      </c>
      <c r="D584" t="s">
        <v>2281</v>
      </c>
      <c r="E584">
        <v>2018</v>
      </c>
      <c r="F584" t="s">
        <v>2282</v>
      </c>
      <c r="G584" t="s">
        <v>2283</v>
      </c>
      <c r="H584">
        <v>519.4</v>
      </c>
    </row>
    <row r="585" spans="1:8" x14ac:dyDescent="0.2">
      <c r="A585">
        <v>583</v>
      </c>
      <c r="B585" t="s">
        <v>2304</v>
      </c>
      <c r="C585" t="s">
        <v>2285</v>
      </c>
      <c r="D585" t="s">
        <v>2281</v>
      </c>
      <c r="E585">
        <v>2008</v>
      </c>
      <c r="F585" t="s">
        <v>2282</v>
      </c>
      <c r="G585" t="s">
        <v>2283</v>
      </c>
      <c r="H585">
        <v>1582</v>
      </c>
    </row>
    <row r="586" spans="1:8" x14ac:dyDescent="0.2">
      <c r="A586">
        <v>584</v>
      </c>
      <c r="B586" t="s">
        <v>2304</v>
      </c>
      <c r="C586" t="s">
        <v>2285</v>
      </c>
      <c r="D586" t="s">
        <v>2281</v>
      </c>
      <c r="E586">
        <v>2009</v>
      </c>
      <c r="F586" t="s">
        <v>2282</v>
      </c>
      <c r="G586" t="s">
        <v>2283</v>
      </c>
      <c r="H586">
        <v>1645.1</v>
      </c>
    </row>
    <row r="587" spans="1:8" x14ac:dyDescent="0.2">
      <c r="A587">
        <v>585</v>
      </c>
      <c r="B587" t="s">
        <v>2304</v>
      </c>
      <c r="C587" t="s">
        <v>2285</v>
      </c>
      <c r="D587" t="s">
        <v>2281</v>
      </c>
      <c r="E587">
        <v>2010</v>
      </c>
      <c r="F587" t="s">
        <v>2282</v>
      </c>
      <c r="G587" t="s">
        <v>2283</v>
      </c>
      <c r="H587">
        <v>1573.4</v>
      </c>
    </row>
    <row r="588" spans="1:8" x14ac:dyDescent="0.2">
      <c r="A588">
        <v>586</v>
      </c>
      <c r="B588" t="s">
        <v>2304</v>
      </c>
      <c r="C588" t="s">
        <v>2285</v>
      </c>
      <c r="D588" t="s">
        <v>2281</v>
      </c>
      <c r="E588">
        <v>2011</v>
      </c>
      <c r="F588" t="s">
        <v>2282</v>
      </c>
      <c r="G588" t="s">
        <v>2283</v>
      </c>
      <c r="H588">
        <v>1761.1</v>
      </c>
    </row>
    <row r="589" spans="1:8" x14ac:dyDescent="0.2">
      <c r="A589">
        <v>587</v>
      </c>
      <c r="B589" t="s">
        <v>2304</v>
      </c>
      <c r="C589" t="s">
        <v>2285</v>
      </c>
      <c r="D589" t="s">
        <v>2281</v>
      </c>
      <c r="E589">
        <v>2012</v>
      </c>
      <c r="F589" t="s">
        <v>2282</v>
      </c>
      <c r="G589" t="s">
        <v>2283</v>
      </c>
      <c r="H589">
        <v>1638.7</v>
      </c>
    </row>
    <row r="590" spans="1:8" x14ac:dyDescent="0.2">
      <c r="A590">
        <v>588</v>
      </c>
      <c r="B590" t="s">
        <v>2304</v>
      </c>
      <c r="C590" t="s">
        <v>2285</v>
      </c>
      <c r="D590" t="s">
        <v>2281</v>
      </c>
      <c r="E590">
        <v>2013</v>
      </c>
      <c r="F590" t="s">
        <v>2282</v>
      </c>
      <c r="G590" t="s">
        <v>2283</v>
      </c>
      <c r="H590">
        <v>1742.8</v>
      </c>
    </row>
    <row r="591" spans="1:8" x14ac:dyDescent="0.2">
      <c r="A591">
        <v>589</v>
      </c>
      <c r="B591" t="s">
        <v>2304</v>
      </c>
      <c r="C591" t="s">
        <v>2285</v>
      </c>
      <c r="D591" t="s">
        <v>2281</v>
      </c>
      <c r="E591">
        <v>2014</v>
      </c>
      <c r="F591" t="s">
        <v>2282</v>
      </c>
      <c r="G591" t="s">
        <v>2283</v>
      </c>
      <c r="H591">
        <v>1656.5</v>
      </c>
    </row>
    <row r="592" spans="1:8" x14ac:dyDescent="0.2">
      <c r="A592">
        <v>590</v>
      </c>
      <c r="B592" t="s">
        <v>2304</v>
      </c>
      <c r="C592" t="s">
        <v>2285</v>
      </c>
      <c r="D592" t="s">
        <v>2281</v>
      </c>
      <c r="E592">
        <v>2015</v>
      </c>
      <c r="F592" t="s">
        <v>2282</v>
      </c>
      <c r="G592" t="s">
        <v>2283</v>
      </c>
      <c r="H592">
        <v>1335.7</v>
      </c>
    </row>
    <row r="593" spans="1:8" x14ac:dyDescent="0.2">
      <c r="A593">
        <v>591</v>
      </c>
      <c r="B593" t="s">
        <v>2304</v>
      </c>
      <c r="C593" t="s">
        <v>2285</v>
      </c>
      <c r="D593" t="s">
        <v>2281</v>
      </c>
      <c r="E593">
        <v>2016</v>
      </c>
      <c r="F593" t="s">
        <v>2282</v>
      </c>
      <c r="G593" t="s">
        <v>2283</v>
      </c>
      <c r="H593">
        <v>1326.9</v>
      </c>
    </row>
    <row r="594" spans="1:8" x14ac:dyDescent="0.2">
      <c r="A594">
        <v>592</v>
      </c>
      <c r="B594" t="s">
        <v>2304</v>
      </c>
      <c r="C594" t="s">
        <v>2285</v>
      </c>
      <c r="D594" t="s">
        <v>2281</v>
      </c>
      <c r="E594">
        <v>2017</v>
      </c>
      <c r="F594" t="s">
        <v>2282</v>
      </c>
      <c r="G594" t="s">
        <v>2283</v>
      </c>
      <c r="H594">
        <v>1338.4</v>
      </c>
    </row>
    <row r="595" spans="1:8" x14ac:dyDescent="0.2">
      <c r="A595">
        <v>593</v>
      </c>
      <c r="B595" t="s">
        <v>2304</v>
      </c>
      <c r="C595" t="s">
        <v>2285</v>
      </c>
      <c r="D595" t="s">
        <v>2281</v>
      </c>
      <c r="E595">
        <v>2018</v>
      </c>
      <c r="F595" t="s">
        <v>2282</v>
      </c>
      <c r="G595" t="s">
        <v>2283</v>
      </c>
      <c r="H595">
        <v>1414.1</v>
      </c>
    </row>
    <row r="596" spans="1:8" x14ac:dyDescent="0.2">
      <c r="A596">
        <v>594</v>
      </c>
      <c r="B596" t="s">
        <v>2305</v>
      </c>
      <c r="C596" t="s">
        <v>2280</v>
      </c>
      <c r="D596" t="s">
        <v>2281</v>
      </c>
      <c r="E596">
        <v>2008</v>
      </c>
      <c r="F596" t="s">
        <v>2282</v>
      </c>
      <c r="G596" t="s">
        <v>2283</v>
      </c>
      <c r="H596">
        <v>771</v>
      </c>
    </row>
    <row r="597" spans="1:8" x14ac:dyDescent="0.2">
      <c r="A597">
        <v>595</v>
      </c>
      <c r="B597" t="s">
        <v>2305</v>
      </c>
      <c r="C597" t="s">
        <v>2280</v>
      </c>
      <c r="D597" t="s">
        <v>2281</v>
      </c>
      <c r="E597">
        <v>2009</v>
      </c>
      <c r="F597" t="s">
        <v>2282</v>
      </c>
      <c r="G597" t="s">
        <v>2283</v>
      </c>
      <c r="H597">
        <v>507.1</v>
      </c>
    </row>
    <row r="598" spans="1:8" x14ac:dyDescent="0.2">
      <c r="A598">
        <v>596</v>
      </c>
      <c r="B598" t="s">
        <v>2305</v>
      </c>
      <c r="C598" t="s">
        <v>2280</v>
      </c>
      <c r="D598" t="s">
        <v>2281</v>
      </c>
      <c r="E598">
        <v>2010</v>
      </c>
      <c r="F598" t="s">
        <v>2282</v>
      </c>
      <c r="G598" t="s">
        <v>2283</v>
      </c>
      <c r="H598">
        <v>579.79999999999995</v>
      </c>
    </row>
    <row r="599" spans="1:8" x14ac:dyDescent="0.2">
      <c r="A599">
        <v>597</v>
      </c>
      <c r="B599" t="s">
        <v>2305</v>
      </c>
      <c r="C599" t="s">
        <v>2280</v>
      </c>
      <c r="D599" t="s">
        <v>2281</v>
      </c>
      <c r="E599">
        <v>2011</v>
      </c>
      <c r="F599" t="s">
        <v>2282</v>
      </c>
      <c r="G599" t="s">
        <v>2283</v>
      </c>
      <c r="H599">
        <v>745.9</v>
      </c>
    </row>
    <row r="600" spans="1:8" x14ac:dyDescent="0.2">
      <c r="A600">
        <v>598</v>
      </c>
      <c r="B600" t="s">
        <v>2305</v>
      </c>
      <c r="C600" t="s">
        <v>2280</v>
      </c>
      <c r="D600" t="s">
        <v>2281</v>
      </c>
      <c r="E600">
        <v>2012</v>
      </c>
      <c r="F600" t="s">
        <v>2282</v>
      </c>
      <c r="G600" t="s">
        <v>2283</v>
      </c>
      <c r="H600">
        <v>753.2</v>
      </c>
    </row>
    <row r="601" spans="1:8" x14ac:dyDescent="0.2">
      <c r="A601">
        <v>599</v>
      </c>
      <c r="B601" t="s">
        <v>2305</v>
      </c>
      <c r="C601" t="s">
        <v>2280</v>
      </c>
      <c r="D601" t="s">
        <v>2281</v>
      </c>
      <c r="E601">
        <v>2013</v>
      </c>
      <c r="F601" t="s">
        <v>2282</v>
      </c>
      <c r="G601" t="s">
        <v>2283</v>
      </c>
      <c r="H601">
        <v>983.8</v>
      </c>
    </row>
    <row r="602" spans="1:8" x14ac:dyDescent="0.2">
      <c r="A602">
        <v>600</v>
      </c>
      <c r="B602" t="s">
        <v>2305</v>
      </c>
      <c r="C602" t="s">
        <v>2280</v>
      </c>
      <c r="D602" t="s">
        <v>2281</v>
      </c>
      <c r="E602">
        <v>2014</v>
      </c>
      <c r="F602" t="s">
        <v>2282</v>
      </c>
      <c r="G602" t="s">
        <v>2283</v>
      </c>
      <c r="H602">
        <v>730.4</v>
      </c>
    </row>
    <row r="603" spans="1:8" x14ac:dyDescent="0.2">
      <c r="A603">
        <v>601</v>
      </c>
      <c r="B603" t="s">
        <v>2305</v>
      </c>
      <c r="C603" t="s">
        <v>2280</v>
      </c>
      <c r="D603" t="s">
        <v>2281</v>
      </c>
      <c r="E603">
        <v>2015</v>
      </c>
      <c r="F603" t="s">
        <v>2282</v>
      </c>
      <c r="G603" t="s">
        <v>2283</v>
      </c>
      <c r="H603">
        <v>532.29999999999995</v>
      </c>
    </row>
    <row r="604" spans="1:8" x14ac:dyDescent="0.2">
      <c r="A604">
        <v>602</v>
      </c>
      <c r="B604" t="s">
        <v>2305</v>
      </c>
      <c r="C604" t="s">
        <v>2280</v>
      </c>
      <c r="D604" t="s">
        <v>2281</v>
      </c>
      <c r="E604">
        <v>2016</v>
      </c>
      <c r="F604" t="s">
        <v>2282</v>
      </c>
      <c r="G604" t="s">
        <v>2283</v>
      </c>
      <c r="H604">
        <v>538.4</v>
      </c>
    </row>
    <row r="605" spans="1:8" x14ac:dyDescent="0.2">
      <c r="A605">
        <v>603</v>
      </c>
      <c r="B605" t="s">
        <v>2305</v>
      </c>
      <c r="C605" t="s">
        <v>2280</v>
      </c>
      <c r="D605" t="s">
        <v>2281</v>
      </c>
      <c r="E605">
        <v>2017</v>
      </c>
      <c r="F605" t="s">
        <v>2282</v>
      </c>
      <c r="G605" t="s">
        <v>2283</v>
      </c>
      <c r="H605">
        <v>776.4</v>
      </c>
    </row>
    <row r="606" spans="1:8" x14ac:dyDescent="0.2">
      <c r="A606">
        <v>604</v>
      </c>
      <c r="B606" t="s">
        <v>2305</v>
      </c>
      <c r="C606" t="s">
        <v>2280</v>
      </c>
      <c r="D606" t="s">
        <v>2281</v>
      </c>
      <c r="E606">
        <v>2018</v>
      </c>
      <c r="F606" t="s">
        <v>2282</v>
      </c>
      <c r="G606" t="s">
        <v>2283</v>
      </c>
      <c r="H606">
        <v>1008.9</v>
      </c>
    </row>
    <row r="607" spans="1:8" x14ac:dyDescent="0.2">
      <c r="A607">
        <v>605</v>
      </c>
      <c r="B607" t="s">
        <v>2305</v>
      </c>
      <c r="C607" t="s">
        <v>2284</v>
      </c>
      <c r="D607" t="s">
        <v>2281</v>
      </c>
      <c r="E607">
        <v>2008</v>
      </c>
      <c r="F607" t="s">
        <v>2282</v>
      </c>
      <c r="G607" t="s">
        <v>2283</v>
      </c>
      <c r="H607">
        <v>765.5</v>
      </c>
    </row>
    <row r="608" spans="1:8" x14ac:dyDescent="0.2">
      <c r="A608">
        <v>606</v>
      </c>
      <c r="B608" t="s">
        <v>2305</v>
      </c>
      <c r="C608" t="s">
        <v>2284</v>
      </c>
      <c r="D608" t="s">
        <v>2281</v>
      </c>
      <c r="E608">
        <v>2009</v>
      </c>
      <c r="F608" t="s">
        <v>2282</v>
      </c>
      <c r="G608" t="s">
        <v>2283</v>
      </c>
      <c r="H608">
        <v>690.3</v>
      </c>
    </row>
    <row r="609" spans="1:8" x14ac:dyDescent="0.2">
      <c r="A609">
        <v>607</v>
      </c>
      <c r="B609" t="s">
        <v>2305</v>
      </c>
      <c r="C609" t="s">
        <v>2284</v>
      </c>
      <c r="D609" t="s">
        <v>2281</v>
      </c>
      <c r="E609">
        <v>2010</v>
      </c>
      <c r="F609" t="s">
        <v>2282</v>
      </c>
      <c r="G609" t="s">
        <v>2283</v>
      </c>
      <c r="H609">
        <v>838</v>
      </c>
    </row>
    <row r="610" spans="1:8" x14ac:dyDescent="0.2">
      <c r="A610">
        <v>608</v>
      </c>
      <c r="B610" t="s">
        <v>2305</v>
      </c>
      <c r="C610" t="s">
        <v>2284</v>
      </c>
      <c r="D610" t="s">
        <v>2281</v>
      </c>
      <c r="E610">
        <v>2011</v>
      </c>
      <c r="F610" t="s">
        <v>2282</v>
      </c>
      <c r="G610" t="s">
        <v>2283</v>
      </c>
      <c r="H610">
        <v>572.6</v>
      </c>
    </row>
    <row r="611" spans="1:8" x14ac:dyDescent="0.2">
      <c r="A611">
        <v>609</v>
      </c>
      <c r="B611" t="s">
        <v>2305</v>
      </c>
      <c r="C611" t="s">
        <v>2284</v>
      </c>
      <c r="D611" t="s">
        <v>2281</v>
      </c>
      <c r="E611">
        <v>2012</v>
      </c>
      <c r="F611" t="s">
        <v>2282</v>
      </c>
      <c r="G611" t="s">
        <v>2283</v>
      </c>
      <c r="H611">
        <v>659.3</v>
      </c>
    </row>
    <row r="612" spans="1:8" x14ac:dyDescent="0.2">
      <c r="A612">
        <v>610</v>
      </c>
      <c r="B612" t="s">
        <v>2305</v>
      </c>
      <c r="C612" t="s">
        <v>2284</v>
      </c>
      <c r="D612" t="s">
        <v>2281</v>
      </c>
      <c r="E612">
        <v>2013</v>
      </c>
      <c r="F612" t="s">
        <v>2282</v>
      </c>
      <c r="G612" t="s">
        <v>2283</v>
      </c>
      <c r="H612">
        <v>757</v>
      </c>
    </row>
    <row r="613" spans="1:8" x14ac:dyDescent="0.2">
      <c r="A613">
        <v>611</v>
      </c>
      <c r="B613" t="s">
        <v>2305</v>
      </c>
      <c r="C613" t="s">
        <v>2284</v>
      </c>
      <c r="D613" t="s">
        <v>2281</v>
      </c>
      <c r="E613">
        <v>2014</v>
      </c>
      <c r="F613" t="s">
        <v>2282</v>
      </c>
      <c r="G613" t="s">
        <v>2283</v>
      </c>
      <c r="H613">
        <v>571.1</v>
      </c>
    </row>
    <row r="614" spans="1:8" x14ac:dyDescent="0.2">
      <c r="A614">
        <v>612</v>
      </c>
      <c r="B614" t="s">
        <v>2305</v>
      </c>
      <c r="C614" t="s">
        <v>2284</v>
      </c>
      <c r="D614" t="s">
        <v>2281</v>
      </c>
      <c r="E614">
        <v>2015</v>
      </c>
      <c r="F614" t="s">
        <v>2282</v>
      </c>
      <c r="G614" t="s">
        <v>2283</v>
      </c>
      <c r="H614">
        <v>689.1</v>
      </c>
    </row>
    <row r="615" spans="1:8" x14ac:dyDescent="0.2">
      <c r="A615">
        <v>613</v>
      </c>
      <c r="B615" t="s">
        <v>2305</v>
      </c>
      <c r="C615" t="s">
        <v>2284</v>
      </c>
      <c r="D615" t="s">
        <v>2281</v>
      </c>
      <c r="E615">
        <v>2016</v>
      </c>
      <c r="F615" t="s">
        <v>2282</v>
      </c>
      <c r="G615" t="s">
        <v>2283</v>
      </c>
      <c r="H615">
        <v>669.9</v>
      </c>
    </row>
    <row r="616" spans="1:8" x14ac:dyDescent="0.2">
      <c r="A616">
        <v>614</v>
      </c>
      <c r="B616" t="s">
        <v>2305</v>
      </c>
      <c r="C616" t="s">
        <v>2284</v>
      </c>
      <c r="D616" t="s">
        <v>2281</v>
      </c>
      <c r="E616">
        <v>2017</v>
      </c>
      <c r="F616" t="s">
        <v>2282</v>
      </c>
      <c r="G616" t="s">
        <v>2283</v>
      </c>
      <c r="H616">
        <v>528</v>
      </c>
    </row>
    <row r="617" spans="1:8" x14ac:dyDescent="0.2">
      <c r="A617">
        <v>615</v>
      </c>
      <c r="B617" t="s">
        <v>2305</v>
      </c>
      <c r="C617" t="s">
        <v>2284</v>
      </c>
      <c r="D617" t="s">
        <v>2281</v>
      </c>
      <c r="E617">
        <v>2018</v>
      </c>
      <c r="F617" t="s">
        <v>2282</v>
      </c>
      <c r="G617" t="s">
        <v>2283</v>
      </c>
      <c r="H617">
        <v>792.8</v>
      </c>
    </row>
    <row r="618" spans="1:8" x14ac:dyDescent="0.2">
      <c r="A618">
        <v>616</v>
      </c>
      <c r="B618" t="s">
        <v>2305</v>
      </c>
      <c r="C618" t="s">
        <v>2285</v>
      </c>
      <c r="D618" t="s">
        <v>2281</v>
      </c>
      <c r="E618">
        <v>2008</v>
      </c>
      <c r="F618" t="s">
        <v>2282</v>
      </c>
      <c r="G618" t="s">
        <v>2283</v>
      </c>
      <c r="H618">
        <v>1555.7</v>
      </c>
    </row>
    <row r="619" spans="1:8" x14ac:dyDescent="0.2">
      <c r="A619">
        <v>617</v>
      </c>
      <c r="B619" t="s">
        <v>2305</v>
      </c>
      <c r="C619" t="s">
        <v>2285</v>
      </c>
      <c r="D619" t="s">
        <v>2281</v>
      </c>
      <c r="E619">
        <v>2009</v>
      </c>
      <c r="F619" t="s">
        <v>2282</v>
      </c>
      <c r="G619" t="s">
        <v>2283</v>
      </c>
      <c r="H619">
        <v>1391.6</v>
      </c>
    </row>
    <row r="620" spans="1:8" x14ac:dyDescent="0.2">
      <c r="A620">
        <v>618</v>
      </c>
      <c r="B620" t="s">
        <v>2305</v>
      </c>
      <c r="C620" t="s">
        <v>2285</v>
      </c>
      <c r="D620" t="s">
        <v>2281</v>
      </c>
      <c r="E620">
        <v>2010</v>
      </c>
      <c r="F620" t="s">
        <v>2282</v>
      </c>
      <c r="G620" t="s">
        <v>2283</v>
      </c>
      <c r="H620">
        <v>1336.8</v>
      </c>
    </row>
    <row r="621" spans="1:8" x14ac:dyDescent="0.2">
      <c r="A621">
        <v>619</v>
      </c>
      <c r="B621" t="s">
        <v>2305</v>
      </c>
      <c r="C621" t="s">
        <v>2285</v>
      </c>
      <c r="D621" t="s">
        <v>2281</v>
      </c>
      <c r="E621">
        <v>2011</v>
      </c>
      <c r="F621" t="s">
        <v>2282</v>
      </c>
      <c r="G621" t="s">
        <v>2283</v>
      </c>
      <c r="H621">
        <v>1567.3</v>
      </c>
    </row>
    <row r="622" spans="1:8" x14ac:dyDescent="0.2">
      <c r="A622">
        <v>620</v>
      </c>
      <c r="B622" t="s">
        <v>2305</v>
      </c>
      <c r="C622" t="s">
        <v>2285</v>
      </c>
      <c r="D622" t="s">
        <v>2281</v>
      </c>
      <c r="E622">
        <v>2012</v>
      </c>
      <c r="F622" t="s">
        <v>2282</v>
      </c>
      <c r="G622" t="s">
        <v>2283</v>
      </c>
      <c r="H622">
        <v>1490.8</v>
      </c>
    </row>
    <row r="623" spans="1:8" x14ac:dyDescent="0.2">
      <c r="A623">
        <v>621</v>
      </c>
      <c r="B623" t="s">
        <v>2305</v>
      </c>
      <c r="C623" t="s">
        <v>2285</v>
      </c>
      <c r="D623" t="s">
        <v>2281</v>
      </c>
      <c r="E623">
        <v>2013</v>
      </c>
      <c r="F623" t="s">
        <v>2282</v>
      </c>
      <c r="G623" t="s">
        <v>2283</v>
      </c>
      <c r="H623">
        <v>1568.2</v>
      </c>
    </row>
    <row r="624" spans="1:8" x14ac:dyDescent="0.2">
      <c r="A624">
        <v>622</v>
      </c>
      <c r="B624" t="s">
        <v>2305</v>
      </c>
      <c r="C624" t="s">
        <v>2285</v>
      </c>
      <c r="D624" t="s">
        <v>2281</v>
      </c>
      <c r="E624">
        <v>2014</v>
      </c>
      <c r="F624" t="s">
        <v>2282</v>
      </c>
      <c r="G624" t="s">
        <v>2283</v>
      </c>
      <c r="H624">
        <v>1508.2</v>
      </c>
    </row>
    <row r="625" spans="1:8" x14ac:dyDescent="0.2">
      <c r="A625">
        <v>623</v>
      </c>
      <c r="B625" t="s">
        <v>2305</v>
      </c>
      <c r="C625" t="s">
        <v>2285</v>
      </c>
      <c r="D625" t="s">
        <v>2281</v>
      </c>
      <c r="E625">
        <v>2015</v>
      </c>
      <c r="F625" t="s">
        <v>2282</v>
      </c>
      <c r="G625" t="s">
        <v>2283</v>
      </c>
      <c r="H625">
        <v>1240.5999999999999</v>
      </c>
    </row>
    <row r="626" spans="1:8" x14ac:dyDescent="0.2">
      <c r="A626">
        <v>624</v>
      </c>
      <c r="B626" t="s">
        <v>2306</v>
      </c>
      <c r="C626" t="s">
        <v>2280</v>
      </c>
      <c r="D626" t="s">
        <v>2281</v>
      </c>
      <c r="E626">
        <v>2008</v>
      </c>
      <c r="F626" t="s">
        <v>2282</v>
      </c>
      <c r="G626" t="s">
        <v>2283</v>
      </c>
      <c r="H626">
        <v>169.3</v>
      </c>
    </row>
    <row r="627" spans="1:8" x14ac:dyDescent="0.2">
      <c r="A627">
        <v>625</v>
      </c>
      <c r="B627" t="s">
        <v>2306</v>
      </c>
      <c r="C627" t="s">
        <v>2280</v>
      </c>
      <c r="D627" t="s">
        <v>2281</v>
      </c>
      <c r="E627">
        <v>2009</v>
      </c>
      <c r="F627" t="s">
        <v>2282</v>
      </c>
      <c r="G627" t="s">
        <v>2283</v>
      </c>
      <c r="H627">
        <v>102.2</v>
      </c>
    </row>
    <row r="628" spans="1:8" x14ac:dyDescent="0.2">
      <c r="A628">
        <v>626</v>
      </c>
      <c r="B628" t="s">
        <v>2306</v>
      </c>
      <c r="C628" t="s">
        <v>2280</v>
      </c>
      <c r="D628" t="s">
        <v>2281</v>
      </c>
      <c r="E628">
        <v>2010</v>
      </c>
      <c r="F628" t="s">
        <v>2282</v>
      </c>
      <c r="G628" t="s">
        <v>2283</v>
      </c>
      <c r="H628">
        <v>211.9</v>
      </c>
    </row>
    <row r="629" spans="1:8" x14ac:dyDescent="0.2">
      <c r="A629">
        <v>627</v>
      </c>
      <c r="B629" t="s">
        <v>2306</v>
      </c>
      <c r="C629" t="s">
        <v>2280</v>
      </c>
      <c r="D629" t="s">
        <v>2281</v>
      </c>
      <c r="E629">
        <v>2011</v>
      </c>
      <c r="F629" t="s">
        <v>2282</v>
      </c>
      <c r="G629" t="s">
        <v>2283</v>
      </c>
      <c r="H629">
        <v>285.5</v>
      </c>
    </row>
    <row r="630" spans="1:8" x14ac:dyDescent="0.2">
      <c r="A630">
        <v>628</v>
      </c>
      <c r="B630" t="s">
        <v>2306</v>
      </c>
      <c r="C630" t="s">
        <v>2280</v>
      </c>
      <c r="D630" t="s">
        <v>2281</v>
      </c>
      <c r="E630">
        <v>2012</v>
      </c>
      <c r="F630" t="s">
        <v>2282</v>
      </c>
      <c r="G630" t="s">
        <v>2283</v>
      </c>
      <c r="H630">
        <v>224.2</v>
      </c>
    </row>
    <row r="631" spans="1:8" x14ac:dyDescent="0.2">
      <c r="A631">
        <v>629</v>
      </c>
      <c r="B631" t="s">
        <v>2306</v>
      </c>
      <c r="C631" t="s">
        <v>2280</v>
      </c>
      <c r="D631" t="s">
        <v>2281</v>
      </c>
      <c r="E631">
        <v>2013</v>
      </c>
      <c r="F631" t="s">
        <v>2282</v>
      </c>
      <c r="G631" t="s">
        <v>2283</v>
      </c>
      <c r="H631">
        <v>283.2</v>
      </c>
    </row>
    <row r="632" spans="1:8" x14ac:dyDescent="0.2">
      <c r="A632">
        <v>630</v>
      </c>
      <c r="B632" t="s">
        <v>2306</v>
      </c>
      <c r="C632" t="s">
        <v>2280</v>
      </c>
      <c r="D632" t="s">
        <v>2281</v>
      </c>
      <c r="E632">
        <v>2014</v>
      </c>
      <c r="F632" t="s">
        <v>2282</v>
      </c>
      <c r="G632" t="s">
        <v>2283</v>
      </c>
      <c r="H632">
        <v>167.7</v>
      </c>
    </row>
    <row r="633" spans="1:8" x14ac:dyDescent="0.2">
      <c r="A633">
        <v>631</v>
      </c>
      <c r="B633" t="s">
        <v>2306</v>
      </c>
      <c r="C633" t="s">
        <v>2280</v>
      </c>
      <c r="D633" t="s">
        <v>2281</v>
      </c>
      <c r="E633">
        <v>2015</v>
      </c>
      <c r="F633" t="s">
        <v>2282</v>
      </c>
      <c r="G633" t="s">
        <v>2283</v>
      </c>
      <c r="H633">
        <v>206.4</v>
      </c>
    </row>
    <row r="634" spans="1:8" x14ac:dyDescent="0.2">
      <c r="A634">
        <v>632</v>
      </c>
      <c r="B634" t="s">
        <v>2306</v>
      </c>
      <c r="C634" t="s">
        <v>2280</v>
      </c>
      <c r="D634" t="s">
        <v>2281</v>
      </c>
      <c r="E634">
        <v>2016</v>
      </c>
      <c r="F634" t="s">
        <v>2282</v>
      </c>
      <c r="G634" t="s">
        <v>2283</v>
      </c>
      <c r="H634">
        <v>148.6</v>
      </c>
    </row>
    <row r="635" spans="1:8" x14ac:dyDescent="0.2">
      <c r="A635">
        <v>633</v>
      </c>
      <c r="B635" t="s">
        <v>2306</v>
      </c>
      <c r="C635" t="s">
        <v>2280</v>
      </c>
      <c r="D635" t="s">
        <v>2281</v>
      </c>
      <c r="E635">
        <v>2017</v>
      </c>
      <c r="F635" t="s">
        <v>2282</v>
      </c>
      <c r="G635" t="s">
        <v>2283</v>
      </c>
      <c r="H635">
        <v>274.7</v>
      </c>
    </row>
    <row r="636" spans="1:8" x14ac:dyDescent="0.2">
      <c r="A636">
        <v>634</v>
      </c>
      <c r="B636" t="s">
        <v>2306</v>
      </c>
      <c r="C636" t="s">
        <v>2280</v>
      </c>
      <c r="D636" t="s">
        <v>2281</v>
      </c>
      <c r="E636">
        <v>2018</v>
      </c>
      <c r="F636" t="s">
        <v>2282</v>
      </c>
      <c r="G636" t="s">
        <v>2283</v>
      </c>
      <c r="H636">
        <v>171.4</v>
      </c>
    </row>
    <row r="637" spans="1:8" x14ac:dyDescent="0.2">
      <c r="A637">
        <v>635</v>
      </c>
      <c r="B637" t="s">
        <v>2306</v>
      </c>
      <c r="C637" t="s">
        <v>2284</v>
      </c>
      <c r="D637" t="s">
        <v>2281</v>
      </c>
      <c r="E637">
        <v>2008</v>
      </c>
      <c r="F637" t="s">
        <v>2282</v>
      </c>
      <c r="G637" t="s">
        <v>2283</v>
      </c>
      <c r="H637">
        <v>658.3</v>
      </c>
    </row>
    <row r="638" spans="1:8" x14ac:dyDescent="0.2">
      <c r="A638">
        <v>636</v>
      </c>
      <c r="B638" t="s">
        <v>2306</v>
      </c>
      <c r="C638" t="s">
        <v>2284</v>
      </c>
      <c r="D638" t="s">
        <v>2281</v>
      </c>
      <c r="E638">
        <v>2009</v>
      </c>
      <c r="F638" t="s">
        <v>2282</v>
      </c>
      <c r="G638" t="s">
        <v>2283</v>
      </c>
      <c r="H638">
        <v>572.4</v>
      </c>
    </row>
    <row r="639" spans="1:8" x14ac:dyDescent="0.2">
      <c r="A639">
        <v>637</v>
      </c>
      <c r="B639" t="s">
        <v>2306</v>
      </c>
      <c r="C639" t="s">
        <v>2284</v>
      </c>
      <c r="D639" t="s">
        <v>2281</v>
      </c>
      <c r="E639">
        <v>2010</v>
      </c>
      <c r="F639" t="s">
        <v>2282</v>
      </c>
      <c r="G639" t="s">
        <v>2283</v>
      </c>
      <c r="H639">
        <v>471.3</v>
      </c>
    </row>
    <row r="640" spans="1:8" x14ac:dyDescent="0.2">
      <c r="A640">
        <v>638</v>
      </c>
      <c r="B640" t="s">
        <v>2306</v>
      </c>
      <c r="C640" t="s">
        <v>2284</v>
      </c>
      <c r="D640" t="s">
        <v>2281</v>
      </c>
      <c r="E640">
        <v>2011</v>
      </c>
      <c r="F640" t="s">
        <v>2282</v>
      </c>
      <c r="G640" t="s">
        <v>2283</v>
      </c>
      <c r="H640">
        <v>414.8</v>
      </c>
    </row>
    <row r="641" spans="1:8" x14ac:dyDescent="0.2">
      <c r="A641">
        <v>639</v>
      </c>
      <c r="B641" t="s">
        <v>2306</v>
      </c>
      <c r="C641" t="s">
        <v>2284</v>
      </c>
      <c r="D641" t="s">
        <v>2281</v>
      </c>
      <c r="E641">
        <v>2012</v>
      </c>
      <c r="F641" t="s">
        <v>2282</v>
      </c>
      <c r="G641" t="s">
        <v>2283</v>
      </c>
      <c r="H641">
        <v>476.6</v>
      </c>
    </row>
    <row r="642" spans="1:8" x14ac:dyDescent="0.2">
      <c r="A642">
        <v>640</v>
      </c>
      <c r="B642" t="s">
        <v>2306</v>
      </c>
      <c r="C642" t="s">
        <v>2284</v>
      </c>
      <c r="D642" t="s">
        <v>2281</v>
      </c>
      <c r="E642">
        <v>2013</v>
      </c>
      <c r="F642" t="s">
        <v>2282</v>
      </c>
      <c r="G642" t="s">
        <v>2283</v>
      </c>
      <c r="H642">
        <v>571.1</v>
      </c>
    </row>
    <row r="643" spans="1:8" x14ac:dyDescent="0.2">
      <c r="A643">
        <v>641</v>
      </c>
      <c r="B643" t="s">
        <v>2306</v>
      </c>
      <c r="C643" t="s">
        <v>2284</v>
      </c>
      <c r="D643" t="s">
        <v>2281</v>
      </c>
      <c r="E643">
        <v>2014</v>
      </c>
      <c r="F643" t="s">
        <v>2282</v>
      </c>
      <c r="G643" t="s">
        <v>2283</v>
      </c>
      <c r="H643">
        <v>489.8</v>
      </c>
    </row>
    <row r="644" spans="1:8" x14ac:dyDescent="0.2">
      <c r="A644">
        <v>642</v>
      </c>
      <c r="B644" t="s">
        <v>2306</v>
      </c>
      <c r="C644" t="s">
        <v>2284</v>
      </c>
      <c r="D644" t="s">
        <v>2281</v>
      </c>
      <c r="E644">
        <v>2015</v>
      </c>
      <c r="F644" t="s">
        <v>2282</v>
      </c>
      <c r="G644" t="s">
        <v>2283</v>
      </c>
      <c r="H644">
        <v>478.3</v>
      </c>
    </row>
    <row r="645" spans="1:8" x14ac:dyDescent="0.2">
      <c r="A645">
        <v>643</v>
      </c>
      <c r="B645" t="s">
        <v>2306</v>
      </c>
      <c r="C645" t="s">
        <v>2284</v>
      </c>
      <c r="D645" t="s">
        <v>2281</v>
      </c>
      <c r="E645">
        <v>2016</v>
      </c>
      <c r="F645" t="s">
        <v>2282</v>
      </c>
      <c r="G645" t="s">
        <v>2283</v>
      </c>
      <c r="H645">
        <v>357.4</v>
      </c>
    </row>
    <row r="646" spans="1:8" x14ac:dyDescent="0.2">
      <c r="A646">
        <v>644</v>
      </c>
      <c r="B646" t="s">
        <v>2306</v>
      </c>
      <c r="C646" t="s">
        <v>2284</v>
      </c>
      <c r="D646" t="s">
        <v>2281</v>
      </c>
      <c r="E646">
        <v>2017</v>
      </c>
      <c r="F646" t="s">
        <v>2282</v>
      </c>
      <c r="G646" t="s">
        <v>2283</v>
      </c>
      <c r="H646">
        <v>472.3</v>
      </c>
    </row>
    <row r="647" spans="1:8" x14ac:dyDescent="0.2">
      <c r="A647">
        <v>645</v>
      </c>
      <c r="B647" t="s">
        <v>2306</v>
      </c>
      <c r="C647" t="s">
        <v>2284</v>
      </c>
      <c r="D647" t="s">
        <v>2281</v>
      </c>
      <c r="E647">
        <v>2018</v>
      </c>
      <c r="F647" t="s">
        <v>2282</v>
      </c>
      <c r="G647" t="s">
        <v>2283</v>
      </c>
      <c r="H647">
        <v>533.5</v>
      </c>
    </row>
    <row r="648" spans="1:8" x14ac:dyDescent="0.2">
      <c r="A648">
        <v>646</v>
      </c>
      <c r="B648" t="s">
        <v>2306</v>
      </c>
      <c r="C648" t="s">
        <v>2285</v>
      </c>
      <c r="D648" t="s">
        <v>2281</v>
      </c>
      <c r="E648">
        <v>2008</v>
      </c>
      <c r="F648" t="s">
        <v>2282</v>
      </c>
      <c r="G648" t="s">
        <v>2283</v>
      </c>
      <c r="H648">
        <v>1906.9</v>
      </c>
    </row>
    <row r="649" spans="1:8" x14ac:dyDescent="0.2">
      <c r="A649">
        <v>647</v>
      </c>
      <c r="B649" t="s">
        <v>2306</v>
      </c>
      <c r="C649" t="s">
        <v>2285</v>
      </c>
      <c r="D649" t="s">
        <v>2281</v>
      </c>
      <c r="E649">
        <v>2009</v>
      </c>
      <c r="F649" t="s">
        <v>2282</v>
      </c>
      <c r="G649" t="s">
        <v>2283</v>
      </c>
      <c r="H649">
        <v>1570</v>
      </c>
    </row>
    <row r="650" spans="1:8" x14ac:dyDescent="0.2">
      <c r="A650">
        <v>648</v>
      </c>
      <c r="B650" t="s">
        <v>2306</v>
      </c>
      <c r="C650" t="s">
        <v>2285</v>
      </c>
      <c r="D650" t="s">
        <v>2281</v>
      </c>
      <c r="E650">
        <v>2010</v>
      </c>
      <c r="F650" t="s">
        <v>2282</v>
      </c>
      <c r="G650" t="s">
        <v>2283</v>
      </c>
      <c r="H650">
        <v>1540.5</v>
      </c>
    </row>
    <row r="651" spans="1:8" x14ac:dyDescent="0.2">
      <c r="A651">
        <v>649</v>
      </c>
      <c r="B651" t="s">
        <v>2306</v>
      </c>
      <c r="C651" t="s">
        <v>2285</v>
      </c>
      <c r="D651" t="s">
        <v>2281</v>
      </c>
      <c r="E651">
        <v>2011</v>
      </c>
      <c r="F651" t="s">
        <v>2282</v>
      </c>
      <c r="G651" t="s">
        <v>2283</v>
      </c>
      <c r="H651">
        <v>1813.8</v>
      </c>
    </row>
    <row r="652" spans="1:8" x14ac:dyDescent="0.2">
      <c r="A652">
        <v>650</v>
      </c>
      <c r="B652" t="s">
        <v>2306</v>
      </c>
      <c r="C652" t="s">
        <v>2285</v>
      </c>
      <c r="D652" t="s">
        <v>2281</v>
      </c>
      <c r="E652">
        <v>2012</v>
      </c>
      <c r="F652" t="s">
        <v>2282</v>
      </c>
      <c r="G652" t="s">
        <v>2283</v>
      </c>
      <c r="H652">
        <v>1718.3</v>
      </c>
    </row>
    <row r="653" spans="1:8" x14ac:dyDescent="0.2">
      <c r="A653">
        <v>651</v>
      </c>
      <c r="B653" t="s">
        <v>2306</v>
      </c>
      <c r="C653" t="s">
        <v>2285</v>
      </c>
      <c r="D653" t="s">
        <v>2281</v>
      </c>
      <c r="E653">
        <v>2013</v>
      </c>
      <c r="F653" t="s">
        <v>2282</v>
      </c>
      <c r="G653" t="s">
        <v>2283</v>
      </c>
      <c r="H653">
        <v>1775</v>
      </c>
    </row>
    <row r="654" spans="1:8" x14ac:dyDescent="0.2">
      <c r="A654">
        <v>652</v>
      </c>
      <c r="B654" t="s">
        <v>2306</v>
      </c>
      <c r="C654" t="s">
        <v>2285</v>
      </c>
      <c r="D654" t="s">
        <v>2281</v>
      </c>
      <c r="E654">
        <v>2014</v>
      </c>
      <c r="F654" t="s">
        <v>2282</v>
      </c>
      <c r="G654" t="s">
        <v>2283</v>
      </c>
      <c r="H654">
        <v>1700.3</v>
      </c>
    </row>
    <row r="655" spans="1:8" x14ac:dyDescent="0.2">
      <c r="A655">
        <v>653</v>
      </c>
      <c r="B655" t="s">
        <v>2306</v>
      </c>
      <c r="C655" t="s">
        <v>2285</v>
      </c>
      <c r="D655" t="s">
        <v>2281</v>
      </c>
      <c r="E655">
        <v>2015</v>
      </c>
      <c r="F655" t="s">
        <v>2282</v>
      </c>
      <c r="G655" t="s">
        <v>2283</v>
      </c>
      <c r="H655">
        <v>1344.5</v>
      </c>
    </row>
    <row r="656" spans="1:8" x14ac:dyDescent="0.2">
      <c r="A656">
        <v>654</v>
      </c>
      <c r="B656" t="s">
        <v>2307</v>
      </c>
      <c r="C656" t="s">
        <v>2280</v>
      </c>
      <c r="D656" t="s">
        <v>2281</v>
      </c>
      <c r="E656">
        <v>2008</v>
      </c>
      <c r="F656" t="s">
        <v>2282</v>
      </c>
      <c r="G656" t="s">
        <v>2283</v>
      </c>
      <c r="H656">
        <v>960</v>
      </c>
    </row>
    <row r="657" spans="1:8" x14ac:dyDescent="0.2">
      <c r="A657">
        <v>655</v>
      </c>
      <c r="B657" t="s">
        <v>2307</v>
      </c>
      <c r="C657" t="s">
        <v>2280</v>
      </c>
      <c r="D657" t="s">
        <v>2281</v>
      </c>
      <c r="E657">
        <v>2009</v>
      </c>
      <c r="F657" t="s">
        <v>2282</v>
      </c>
      <c r="G657" t="s">
        <v>2283</v>
      </c>
      <c r="H657">
        <v>801</v>
      </c>
    </row>
    <row r="658" spans="1:8" x14ac:dyDescent="0.2">
      <c r="A658">
        <v>656</v>
      </c>
      <c r="B658" t="s">
        <v>2307</v>
      </c>
      <c r="C658" t="s">
        <v>2280</v>
      </c>
      <c r="D658" t="s">
        <v>2281</v>
      </c>
      <c r="E658">
        <v>2010</v>
      </c>
      <c r="F658" t="s">
        <v>2282</v>
      </c>
      <c r="G658" t="s">
        <v>2283</v>
      </c>
      <c r="H658">
        <v>783.1</v>
      </c>
    </row>
    <row r="659" spans="1:8" x14ac:dyDescent="0.2">
      <c r="A659">
        <v>657</v>
      </c>
      <c r="B659" t="s">
        <v>2307</v>
      </c>
      <c r="C659" t="s">
        <v>2280</v>
      </c>
      <c r="D659" t="s">
        <v>2281</v>
      </c>
      <c r="E659">
        <v>2011</v>
      </c>
      <c r="F659" t="s">
        <v>2282</v>
      </c>
      <c r="G659" t="s">
        <v>2283</v>
      </c>
      <c r="H659">
        <v>900.4</v>
      </c>
    </row>
    <row r="660" spans="1:8" x14ac:dyDescent="0.2">
      <c r="A660">
        <v>658</v>
      </c>
      <c r="B660" t="s">
        <v>2307</v>
      </c>
      <c r="C660" t="s">
        <v>2280</v>
      </c>
      <c r="D660" t="s">
        <v>2281</v>
      </c>
      <c r="E660">
        <v>2012</v>
      </c>
      <c r="F660" t="s">
        <v>2282</v>
      </c>
      <c r="G660" t="s">
        <v>2283</v>
      </c>
      <c r="H660">
        <v>802.8</v>
      </c>
    </row>
    <row r="661" spans="1:8" x14ac:dyDescent="0.2">
      <c r="A661">
        <v>659</v>
      </c>
      <c r="B661" t="s">
        <v>2307</v>
      </c>
      <c r="C661" t="s">
        <v>2280</v>
      </c>
      <c r="D661" t="s">
        <v>2281</v>
      </c>
      <c r="E661">
        <v>2013</v>
      </c>
      <c r="F661" t="s">
        <v>2282</v>
      </c>
      <c r="G661" t="s">
        <v>2283</v>
      </c>
      <c r="H661">
        <v>922.8</v>
      </c>
    </row>
    <row r="662" spans="1:8" x14ac:dyDescent="0.2">
      <c r="A662">
        <v>660</v>
      </c>
      <c r="B662" t="s">
        <v>2307</v>
      </c>
      <c r="C662" t="s">
        <v>2280</v>
      </c>
      <c r="D662" t="s">
        <v>2281</v>
      </c>
      <c r="E662">
        <v>2014</v>
      </c>
      <c r="F662" t="s">
        <v>2282</v>
      </c>
      <c r="G662" t="s">
        <v>2283</v>
      </c>
      <c r="H662">
        <v>782.1</v>
      </c>
    </row>
    <row r="663" spans="1:8" x14ac:dyDescent="0.2">
      <c r="A663">
        <v>661</v>
      </c>
      <c r="B663" t="s">
        <v>2307</v>
      </c>
      <c r="C663" t="s">
        <v>2280</v>
      </c>
      <c r="D663" t="s">
        <v>2281</v>
      </c>
      <c r="E663">
        <v>2015</v>
      </c>
      <c r="F663" t="s">
        <v>2282</v>
      </c>
      <c r="G663" t="s">
        <v>2283</v>
      </c>
      <c r="H663">
        <v>638.70000000000005</v>
      </c>
    </row>
    <row r="664" spans="1:8" x14ac:dyDescent="0.2">
      <c r="A664">
        <v>662</v>
      </c>
      <c r="B664" t="s">
        <v>2307</v>
      </c>
      <c r="C664" t="s">
        <v>2280</v>
      </c>
      <c r="D664" t="s">
        <v>2281</v>
      </c>
      <c r="E664">
        <v>2016</v>
      </c>
      <c r="F664" t="s">
        <v>2282</v>
      </c>
      <c r="G664" t="s">
        <v>2283</v>
      </c>
      <c r="H664">
        <v>708.4</v>
      </c>
    </row>
    <row r="665" spans="1:8" x14ac:dyDescent="0.2">
      <c r="A665">
        <v>663</v>
      </c>
      <c r="B665" t="s">
        <v>2307</v>
      </c>
      <c r="C665" t="s">
        <v>2280</v>
      </c>
      <c r="D665" t="s">
        <v>2281</v>
      </c>
      <c r="E665">
        <v>2017</v>
      </c>
      <c r="F665" t="s">
        <v>2282</v>
      </c>
      <c r="G665" t="s">
        <v>2283</v>
      </c>
      <c r="H665">
        <v>793.8</v>
      </c>
    </row>
    <row r="666" spans="1:8" x14ac:dyDescent="0.2">
      <c r="A666">
        <v>664</v>
      </c>
      <c r="B666" t="s">
        <v>2307</v>
      </c>
      <c r="C666" t="s">
        <v>2280</v>
      </c>
      <c r="D666" t="s">
        <v>2281</v>
      </c>
      <c r="E666">
        <v>2018</v>
      </c>
      <c r="F666" t="s">
        <v>2282</v>
      </c>
      <c r="G666" t="s">
        <v>2283</v>
      </c>
      <c r="H666">
        <v>816.2</v>
      </c>
    </row>
    <row r="667" spans="1:8" x14ac:dyDescent="0.2">
      <c r="A667">
        <v>665</v>
      </c>
      <c r="B667" t="s">
        <v>2307</v>
      </c>
      <c r="C667" t="s">
        <v>2284</v>
      </c>
      <c r="D667" t="s">
        <v>2281</v>
      </c>
      <c r="E667">
        <v>2008</v>
      </c>
      <c r="F667" t="s">
        <v>2282</v>
      </c>
      <c r="G667" t="s">
        <v>2283</v>
      </c>
      <c r="H667">
        <v>796.9</v>
      </c>
    </row>
    <row r="668" spans="1:8" x14ac:dyDescent="0.2">
      <c r="A668">
        <v>666</v>
      </c>
      <c r="B668" t="s">
        <v>2307</v>
      </c>
      <c r="C668" t="s">
        <v>2284</v>
      </c>
      <c r="D668" t="s">
        <v>2281</v>
      </c>
      <c r="E668">
        <v>2009</v>
      </c>
      <c r="F668" t="s">
        <v>2282</v>
      </c>
      <c r="G668" t="s">
        <v>2283</v>
      </c>
      <c r="H668">
        <v>427.9</v>
      </c>
    </row>
    <row r="669" spans="1:8" x14ac:dyDescent="0.2">
      <c r="A669">
        <v>667</v>
      </c>
      <c r="B669" t="s">
        <v>2307</v>
      </c>
      <c r="C669" t="s">
        <v>2284</v>
      </c>
      <c r="D669" t="s">
        <v>2281</v>
      </c>
      <c r="E669">
        <v>2010</v>
      </c>
      <c r="F669" t="s">
        <v>2282</v>
      </c>
      <c r="G669" t="s">
        <v>2283</v>
      </c>
      <c r="H669">
        <v>731.6</v>
      </c>
    </row>
    <row r="670" spans="1:8" x14ac:dyDescent="0.2">
      <c r="A670">
        <v>668</v>
      </c>
      <c r="B670" t="s">
        <v>2307</v>
      </c>
      <c r="C670" t="s">
        <v>2284</v>
      </c>
      <c r="D670" t="s">
        <v>2281</v>
      </c>
      <c r="E670">
        <v>2011</v>
      </c>
      <c r="F670" t="s">
        <v>2282</v>
      </c>
      <c r="G670" t="s">
        <v>2283</v>
      </c>
      <c r="H670">
        <v>545.9</v>
      </c>
    </row>
    <row r="671" spans="1:8" x14ac:dyDescent="0.2">
      <c r="A671">
        <v>669</v>
      </c>
      <c r="B671" t="s">
        <v>2307</v>
      </c>
      <c r="C671" t="s">
        <v>2284</v>
      </c>
      <c r="D671" t="s">
        <v>2281</v>
      </c>
      <c r="E671">
        <v>2012</v>
      </c>
      <c r="F671" t="s">
        <v>2282</v>
      </c>
      <c r="G671" t="s">
        <v>2283</v>
      </c>
      <c r="H671">
        <v>552.70000000000005</v>
      </c>
    </row>
    <row r="672" spans="1:8" x14ac:dyDescent="0.2">
      <c r="A672">
        <v>670</v>
      </c>
      <c r="B672" t="s">
        <v>2307</v>
      </c>
      <c r="C672" t="s">
        <v>2284</v>
      </c>
      <c r="D672" t="s">
        <v>2281</v>
      </c>
      <c r="E672">
        <v>2013</v>
      </c>
      <c r="F672" t="s">
        <v>2282</v>
      </c>
      <c r="G672" t="s">
        <v>2283</v>
      </c>
      <c r="H672">
        <v>637.6</v>
      </c>
    </row>
    <row r="673" spans="1:8" x14ac:dyDescent="0.2">
      <c r="A673">
        <v>671</v>
      </c>
      <c r="B673" t="s">
        <v>2307</v>
      </c>
      <c r="C673" t="s">
        <v>2284</v>
      </c>
      <c r="D673" t="s">
        <v>2281</v>
      </c>
      <c r="E673">
        <v>2014</v>
      </c>
      <c r="F673" t="s">
        <v>2282</v>
      </c>
      <c r="G673" t="s">
        <v>2283</v>
      </c>
      <c r="H673">
        <v>641.9</v>
      </c>
    </row>
    <row r="674" spans="1:8" x14ac:dyDescent="0.2">
      <c r="A674">
        <v>672</v>
      </c>
      <c r="B674" t="s">
        <v>2307</v>
      </c>
      <c r="C674" t="s">
        <v>2284</v>
      </c>
      <c r="D674" t="s">
        <v>2281</v>
      </c>
      <c r="E674">
        <v>2015</v>
      </c>
      <c r="F674" t="s">
        <v>2282</v>
      </c>
      <c r="G674" t="s">
        <v>2283</v>
      </c>
      <c r="H674">
        <v>508.4</v>
      </c>
    </row>
    <row r="675" spans="1:8" x14ac:dyDescent="0.2">
      <c r="A675">
        <v>673</v>
      </c>
      <c r="B675" t="s">
        <v>2307</v>
      </c>
      <c r="C675" t="s">
        <v>2284</v>
      </c>
      <c r="D675" t="s">
        <v>2281</v>
      </c>
      <c r="E675">
        <v>2016</v>
      </c>
      <c r="F675" t="s">
        <v>2282</v>
      </c>
      <c r="G675" t="s">
        <v>2283</v>
      </c>
      <c r="H675">
        <v>573.29999999999995</v>
      </c>
    </row>
    <row r="676" spans="1:8" x14ac:dyDescent="0.2">
      <c r="A676">
        <v>674</v>
      </c>
      <c r="B676" t="s">
        <v>2307</v>
      </c>
      <c r="C676" t="s">
        <v>2284</v>
      </c>
      <c r="D676" t="s">
        <v>2281</v>
      </c>
      <c r="E676">
        <v>2017</v>
      </c>
      <c r="F676" t="s">
        <v>2282</v>
      </c>
      <c r="G676" t="s">
        <v>2283</v>
      </c>
      <c r="H676">
        <v>668.4</v>
      </c>
    </row>
    <row r="677" spans="1:8" x14ac:dyDescent="0.2">
      <c r="A677">
        <v>675</v>
      </c>
      <c r="B677" t="s">
        <v>2307</v>
      </c>
      <c r="C677" t="s">
        <v>2284</v>
      </c>
      <c r="D677" t="s">
        <v>2281</v>
      </c>
      <c r="E677">
        <v>2018</v>
      </c>
      <c r="F677" t="s">
        <v>2282</v>
      </c>
      <c r="G677" t="s">
        <v>2283</v>
      </c>
      <c r="H677">
        <v>771.6</v>
      </c>
    </row>
    <row r="678" spans="1:8" x14ac:dyDescent="0.2">
      <c r="A678">
        <v>676</v>
      </c>
      <c r="B678" t="s">
        <v>2307</v>
      </c>
      <c r="C678" t="s">
        <v>2285</v>
      </c>
      <c r="D678" t="s">
        <v>2281</v>
      </c>
      <c r="E678">
        <v>2008</v>
      </c>
      <c r="F678" t="s">
        <v>2282</v>
      </c>
      <c r="G678" t="s">
        <v>2283</v>
      </c>
      <c r="H678">
        <v>1064.8</v>
      </c>
    </row>
    <row r="679" spans="1:8" x14ac:dyDescent="0.2">
      <c r="A679">
        <v>677</v>
      </c>
      <c r="B679" t="s">
        <v>2307</v>
      </c>
      <c r="C679" t="s">
        <v>2285</v>
      </c>
      <c r="D679" t="s">
        <v>2281</v>
      </c>
      <c r="E679">
        <v>2009</v>
      </c>
      <c r="F679" t="s">
        <v>2282</v>
      </c>
      <c r="G679" t="s">
        <v>2283</v>
      </c>
      <c r="H679">
        <v>1015.2</v>
      </c>
    </row>
    <row r="680" spans="1:8" x14ac:dyDescent="0.2">
      <c r="A680">
        <v>678</v>
      </c>
      <c r="B680" t="s">
        <v>2307</v>
      </c>
      <c r="C680" t="s">
        <v>2285</v>
      </c>
      <c r="D680" t="s">
        <v>2281</v>
      </c>
      <c r="E680">
        <v>2010</v>
      </c>
      <c r="F680" t="s">
        <v>2282</v>
      </c>
      <c r="G680" t="s">
        <v>2283</v>
      </c>
      <c r="H680">
        <v>763.6</v>
      </c>
    </row>
    <row r="681" spans="1:8" x14ac:dyDescent="0.2">
      <c r="A681">
        <v>679</v>
      </c>
      <c r="B681" t="s">
        <v>2307</v>
      </c>
      <c r="C681" t="s">
        <v>2285</v>
      </c>
      <c r="D681" t="s">
        <v>2281</v>
      </c>
      <c r="E681">
        <v>2011</v>
      </c>
      <c r="F681" t="s">
        <v>2282</v>
      </c>
      <c r="G681" t="s">
        <v>2283</v>
      </c>
      <c r="H681">
        <v>975.5</v>
      </c>
    </row>
    <row r="682" spans="1:8" x14ac:dyDescent="0.2">
      <c r="A682">
        <v>680</v>
      </c>
      <c r="B682" t="s">
        <v>2307</v>
      </c>
      <c r="C682" t="s">
        <v>2285</v>
      </c>
      <c r="D682" t="s">
        <v>2281</v>
      </c>
      <c r="E682">
        <v>2012</v>
      </c>
      <c r="F682" t="s">
        <v>2282</v>
      </c>
      <c r="G682" t="s">
        <v>2283</v>
      </c>
      <c r="H682">
        <v>979.7</v>
      </c>
    </row>
    <row r="683" spans="1:8" x14ac:dyDescent="0.2">
      <c r="A683">
        <v>681</v>
      </c>
      <c r="B683" t="s">
        <v>2307</v>
      </c>
      <c r="C683" t="s">
        <v>2285</v>
      </c>
      <c r="D683" t="s">
        <v>2281</v>
      </c>
      <c r="E683">
        <v>2013</v>
      </c>
      <c r="F683" t="s">
        <v>2282</v>
      </c>
      <c r="G683" t="s">
        <v>2283</v>
      </c>
      <c r="H683">
        <v>883.2</v>
      </c>
    </row>
    <row r="684" spans="1:8" x14ac:dyDescent="0.2">
      <c r="A684">
        <v>682</v>
      </c>
      <c r="B684" t="s">
        <v>2307</v>
      </c>
      <c r="C684" t="s">
        <v>2285</v>
      </c>
      <c r="D684" t="s">
        <v>2281</v>
      </c>
      <c r="E684">
        <v>2014</v>
      </c>
      <c r="F684" t="s">
        <v>2282</v>
      </c>
      <c r="G684" t="s">
        <v>2283</v>
      </c>
      <c r="H684">
        <v>977.7</v>
      </c>
    </row>
    <row r="685" spans="1:8" x14ac:dyDescent="0.2">
      <c r="A685">
        <v>683</v>
      </c>
      <c r="B685" t="s">
        <v>2307</v>
      </c>
      <c r="C685" t="s">
        <v>2285</v>
      </c>
      <c r="D685" t="s">
        <v>2281</v>
      </c>
      <c r="E685">
        <v>2015</v>
      </c>
      <c r="F685" t="s">
        <v>2282</v>
      </c>
      <c r="G685" t="s">
        <v>2283</v>
      </c>
      <c r="H685">
        <v>719.1</v>
      </c>
    </row>
    <row r="686" spans="1:8" x14ac:dyDescent="0.2">
      <c r="A686">
        <v>684</v>
      </c>
      <c r="B686" t="s">
        <v>2308</v>
      </c>
      <c r="C686" t="s">
        <v>2280</v>
      </c>
      <c r="D686" t="s">
        <v>2281</v>
      </c>
      <c r="E686">
        <v>2008</v>
      </c>
      <c r="F686" t="s">
        <v>2282</v>
      </c>
      <c r="G686" t="s">
        <v>2283</v>
      </c>
      <c r="H686">
        <v>1040.2</v>
      </c>
    </row>
    <row r="687" spans="1:8" x14ac:dyDescent="0.2">
      <c r="A687">
        <v>685</v>
      </c>
      <c r="B687" t="s">
        <v>2308</v>
      </c>
      <c r="C687" t="s">
        <v>2280</v>
      </c>
      <c r="D687" t="s">
        <v>2281</v>
      </c>
      <c r="E687">
        <v>2009</v>
      </c>
      <c r="F687" t="s">
        <v>2282</v>
      </c>
      <c r="G687" t="s">
        <v>2283</v>
      </c>
      <c r="H687">
        <v>728</v>
      </c>
    </row>
    <row r="688" spans="1:8" x14ac:dyDescent="0.2">
      <c r="A688">
        <v>686</v>
      </c>
      <c r="B688" t="s">
        <v>2308</v>
      </c>
      <c r="C688" t="s">
        <v>2280</v>
      </c>
      <c r="D688" t="s">
        <v>2281</v>
      </c>
      <c r="E688">
        <v>2010</v>
      </c>
      <c r="F688" t="s">
        <v>2282</v>
      </c>
      <c r="G688" t="s">
        <v>2283</v>
      </c>
      <c r="H688">
        <v>679.7</v>
      </c>
    </row>
    <row r="689" spans="1:8" x14ac:dyDescent="0.2">
      <c r="A689">
        <v>687</v>
      </c>
      <c r="B689" t="s">
        <v>2308</v>
      </c>
      <c r="C689" t="s">
        <v>2280</v>
      </c>
      <c r="D689" t="s">
        <v>2281</v>
      </c>
      <c r="E689">
        <v>2011</v>
      </c>
      <c r="F689" t="s">
        <v>2282</v>
      </c>
      <c r="G689" t="s">
        <v>2283</v>
      </c>
      <c r="H689">
        <v>859.4</v>
      </c>
    </row>
    <row r="690" spans="1:8" x14ac:dyDescent="0.2">
      <c r="A690">
        <v>688</v>
      </c>
      <c r="B690" t="s">
        <v>2308</v>
      </c>
      <c r="C690" t="s">
        <v>2280</v>
      </c>
      <c r="D690" t="s">
        <v>2281</v>
      </c>
      <c r="E690">
        <v>2012</v>
      </c>
      <c r="F690" t="s">
        <v>2282</v>
      </c>
      <c r="G690" t="s">
        <v>2283</v>
      </c>
      <c r="H690">
        <v>772.7</v>
      </c>
    </row>
    <row r="691" spans="1:8" x14ac:dyDescent="0.2">
      <c r="A691">
        <v>689</v>
      </c>
      <c r="B691" t="s">
        <v>2308</v>
      </c>
      <c r="C691" t="s">
        <v>2280</v>
      </c>
      <c r="D691" t="s">
        <v>2281</v>
      </c>
      <c r="E691">
        <v>2013</v>
      </c>
      <c r="F691" t="s">
        <v>2282</v>
      </c>
      <c r="G691" t="s">
        <v>2283</v>
      </c>
      <c r="H691">
        <v>838.4</v>
      </c>
    </row>
    <row r="692" spans="1:8" x14ac:dyDescent="0.2">
      <c r="A692">
        <v>690</v>
      </c>
      <c r="B692" t="s">
        <v>2308</v>
      </c>
      <c r="C692" t="s">
        <v>2280</v>
      </c>
      <c r="D692" t="s">
        <v>2281</v>
      </c>
      <c r="E692">
        <v>2014</v>
      </c>
      <c r="F692" t="s">
        <v>2282</v>
      </c>
      <c r="G692" t="s">
        <v>2283</v>
      </c>
      <c r="H692">
        <v>821.1</v>
      </c>
    </row>
    <row r="693" spans="1:8" x14ac:dyDescent="0.2">
      <c r="A693">
        <v>691</v>
      </c>
      <c r="B693" t="s">
        <v>2308</v>
      </c>
      <c r="C693" t="s">
        <v>2280</v>
      </c>
      <c r="D693" t="s">
        <v>2281</v>
      </c>
      <c r="E693">
        <v>2015</v>
      </c>
      <c r="F693" t="s">
        <v>2282</v>
      </c>
      <c r="G693" t="s">
        <v>2283</v>
      </c>
      <c r="H693">
        <v>666.6</v>
      </c>
    </row>
    <row r="694" spans="1:8" x14ac:dyDescent="0.2">
      <c r="A694">
        <v>692</v>
      </c>
      <c r="B694" t="s">
        <v>2308</v>
      </c>
      <c r="C694" t="s">
        <v>2280</v>
      </c>
      <c r="D694" t="s">
        <v>2281</v>
      </c>
      <c r="E694">
        <v>2016</v>
      </c>
      <c r="F694" t="s">
        <v>2282</v>
      </c>
      <c r="G694" t="s">
        <v>2283</v>
      </c>
      <c r="H694">
        <v>657.8</v>
      </c>
    </row>
    <row r="695" spans="1:8" x14ac:dyDescent="0.2">
      <c r="A695">
        <v>693</v>
      </c>
      <c r="B695" t="s">
        <v>2308</v>
      </c>
      <c r="C695" t="s">
        <v>2280</v>
      </c>
      <c r="D695" t="s">
        <v>2281</v>
      </c>
      <c r="E695">
        <v>2017</v>
      </c>
      <c r="F695" t="s">
        <v>2282</v>
      </c>
      <c r="G695" t="s">
        <v>2283</v>
      </c>
      <c r="H695">
        <v>683.5</v>
      </c>
    </row>
    <row r="696" spans="1:8" x14ac:dyDescent="0.2">
      <c r="A696">
        <v>694</v>
      </c>
      <c r="B696" t="s">
        <v>2308</v>
      </c>
      <c r="C696" t="s">
        <v>2280</v>
      </c>
      <c r="D696" t="s">
        <v>2281</v>
      </c>
      <c r="E696">
        <v>2018</v>
      </c>
      <c r="F696" t="s">
        <v>2282</v>
      </c>
      <c r="G696" t="s">
        <v>2283</v>
      </c>
      <c r="H696">
        <v>682.5</v>
      </c>
    </row>
    <row r="697" spans="1:8" x14ac:dyDescent="0.2">
      <c r="A697">
        <v>695</v>
      </c>
      <c r="B697" t="s">
        <v>2308</v>
      </c>
      <c r="C697" t="s">
        <v>2284</v>
      </c>
      <c r="D697" t="s">
        <v>2281</v>
      </c>
      <c r="E697">
        <v>2008</v>
      </c>
      <c r="F697" t="s">
        <v>2282</v>
      </c>
      <c r="G697" t="s">
        <v>2283</v>
      </c>
      <c r="H697">
        <v>861.5</v>
      </c>
    </row>
    <row r="698" spans="1:8" x14ac:dyDescent="0.2">
      <c r="A698">
        <v>696</v>
      </c>
      <c r="B698" t="s">
        <v>2308</v>
      </c>
      <c r="C698" t="s">
        <v>2284</v>
      </c>
      <c r="D698" t="s">
        <v>2281</v>
      </c>
      <c r="E698">
        <v>2009</v>
      </c>
      <c r="F698" t="s">
        <v>2282</v>
      </c>
      <c r="G698" t="s">
        <v>2283</v>
      </c>
      <c r="H698">
        <v>590.29999999999995</v>
      </c>
    </row>
    <row r="699" spans="1:8" x14ac:dyDescent="0.2">
      <c r="A699">
        <v>697</v>
      </c>
      <c r="B699" t="s">
        <v>2308</v>
      </c>
      <c r="C699" t="s">
        <v>2284</v>
      </c>
      <c r="D699" t="s">
        <v>2281</v>
      </c>
      <c r="E699">
        <v>2010</v>
      </c>
      <c r="F699" t="s">
        <v>2282</v>
      </c>
      <c r="G699" t="s">
        <v>2283</v>
      </c>
      <c r="H699">
        <v>673.4</v>
      </c>
    </row>
    <row r="700" spans="1:8" x14ac:dyDescent="0.2">
      <c r="A700">
        <v>698</v>
      </c>
      <c r="B700" t="s">
        <v>2308</v>
      </c>
      <c r="C700" t="s">
        <v>2284</v>
      </c>
      <c r="D700" t="s">
        <v>2281</v>
      </c>
      <c r="E700">
        <v>2011</v>
      </c>
      <c r="F700" t="s">
        <v>2282</v>
      </c>
      <c r="G700" t="s">
        <v>2283</v>
      </c>
      <c r="H700">
        <v>593.70000000000005</v>
      </c>
    </row>
    <row r="701" spans="1:8" x14ac:dyDescent="0.2">
      <c r="A701">
        <v>699</v>
      </c>
      <c r="B701" t="s">
        <v>2308</v>
      </c>
      <c r="C701" t="s">
        <v>2284</v>
      </c>
      <c r="D701" t="s">
        <v>2281</v>
      </c>
      <c r="E701">
        <v>2012</v>
      </c>
      <c r="F701" t="s">
        <v>2282</v>
      </c>
      <c r="G701" t="s">
        <v>2283</v>
      </c>
      <c r="H701">
        <v>634.29999999999995</v>
      </c>
    </row>
    <row r="702" spans="1:8" x14ac:dyDescent="0.2">
      <c r="A702">
        <v>700</v>
      </c>
      <c r="B702" t="s">
        <v>2308</v>
      </c>
      <c r="C702" t="s">
        <v>2284</v>
      </c>
      <c r="D702" t="s">
        <v>2281</v>
      </c>
      <c r="E702">
        <v>2013</v>
      </c>
      <c r="F702" t="s">
        <v>2282</v>
      </c>
      <c r="G702" t="s">
        <v>2283</v>
      </c>
      <c r="H702">
        <v>649.1</v>
      </c>
    </row>
    <row r="703" spans="1:8" x14ac:dyDescent="0.2">
      <c r="A703">
        <v>701</v>
      </c>
      <c r="B703" t="s">
        <v>2308</v>
      </c>
      <c r="C703" t="s">
        <v>2284</v>
      </c>
      <c r="D703" t="s">
        <v>2281</v>
      </c>
      <c r="E703">
        <v>2014</v>
      </c>
      <c r="F703" t="s">
        <v>2282</v>
      </c>
      <c r="G703" t="s">
        <v>2283</v>
      </c>
      <c r="H703">
        <v>647.9</v>
      </c>
    </row>
    <row r="704" spans="1:8" x14ac:dyDescent="0.2">
      <c r="A704">
        <v>702</v>
      </c>
      <c r="B704" t="s">
        <v>2308</v>
      </c>
      <c r="C704" t="s">
        <v>2284</v>
      </c>
      <c r="D704" t="s">
        <v>2281</v>
      </c>
      <c r="E704">
        <v>2015</v>
      </c>
      <c r="F704" t="s">
        <v>2282</v>
      </c>
      <c r="G704" t="s">
        <v>2283</v>
      </c>
      <c r="H704">
        <v>511.8</v>
      </c>
    </row>
    <row r="705" spans="1:8" x14ac:dyDescent="0.2">
      <c r="A705">
        <v>703</v>
      </c>
      <c r="B705" t="s">
        <v>2308</v>
      </c>
      <c r="C705" t="s">
        <v>2284</v>
      </c>
      <c r="D705" t="s">
        <v>2281</v>
      </c>
      <c r="E705">
        <v>2016</v>
      </c>
      <c r="F705" t="s">
        <v>2282</v>
      </c>
      <c r="G705" t="s">
        <v>2283</v>
      </c>
      <c r="H705">
        <v>618.4</v>
      </c>
    </row>
    <row r="706" spans="1:8" x14ac:dyDescent="0.2">
      <c r="A706">
        <v>704</v>
      </c>
      <c r="B706" t="s">
        <v>2308</v>
      </c>
      <c r="C706" t="s">
        <v>2284</v>
      </c>
      <c r="D706" t="s">
        <v>2281</v>
      </c>
      <c r="E706">
        <v>2017</v>
      </c>
      <c r="F706" t="s">
        <v>2282</v>
      </c>
      <c r="G706" t="s">
        <v>2283</v>
      </c>
      <c r="H706">
        <v>587.29999999999995</v>
      </c>
    </row>
    <row r="707" spans="1:8" x14ac:dyDescent="0.2">
      <c r="A707">
        <v>705</v>
      </c>
      <c r="B707" t="s">
        <v>2308</v>
      </c>
      <c r="C707" t="s">
        <v>2284</v>
      </c>
      <c r="D707" t="s">
        <v>2281</v>
      </c>
      <c r="E707">
        <v>2018</v>
      </c>
      <c r="F707" t="s">
        <v>2282</v>
      </c>
      <c r="G707" t="s">
        <v>2283</v>
      </c>
      <c r="H707">
        <v>657.1</v>
      </c>
    </row>
    <row r="708" spans="1:8" x14ac:dyDescent="0.2">
      <c r="A708">
        <v>706</v>
      </c>
      <c r="B708" t="s">
        <v>2308</v>
      </c>
      <c r="C708" t="s">
        <v>2285</v>
      </c>
      <c r="D708" t="s">
        <v>2281</v>
      </c>
      <c r="E708">
        <v>2008</v>
      </c>
      <c r="F708" t="s">
        <v>2282</v>
      </c>
      <c r="G708" t="s">
        <v>2283</v>
      </c>
      <c r="H708">
        <v>2354.1999999999998</v>
      </c>
    </row>
    <row r="709" spans="1:8" x14ac:dyDescent="0.2">
      <c r="A709">
        <v>707</v>
      </c>
      <c r="B709" t="s">
        <v>2308</v>
      </c>
      <c r="C709" t="s">
        <v>2285</v>
      </c>
      <c r="D709" t="s">
        <v>2281</v>
      </c>
      <c r="E709">
        <v>2009</v>
      </c>
      <c r="F709" t="s">
        <v>2282</v>
      </c>
      <c r="G709" t="s">
        <v>2283</v>
      </c>
      <c r="H709">
        <v>2046.4</v>
      </c>
    </row>
    <row r="710" spans="1:8" x14ac:dyDescent="0.2">
      <c r="A710">
        <v>708</v>
      </c>
      <c r="B710" t="s">
        <v>2308</v>
      </c>
      <c r="C710" t="s">
        <v>2285</v>
      </c>
      <c r="D710" t="s">
        <v>2281</v>
      </c>
      <c r="E710">
        <v>2010</v>
      </c>
      <c r="F710" t="s">
        <v>2282</v>
      </c>
      <c r="G710" t="s">
        <v>2283</v>
      </c>
      <c r="H710">
        <v>1935.2</v>
      </c>
    </row>
    <row r="711" spans="1:8" x14ac:dyDescent="0.2">
      <c r="A711">
        <v>709</v>
      </c>
      <c r="B711" t="s">
        <v>2308</v>
      </c>
      <c r="C711" t="s">
        <v>2285</v>
      </c>
      <c r="D711" t="s">
        <v>2281</v>
      </c>
      <c r="E711">
        <v>2011</v>
      </c>
      <c r="F711" t="s">
        <v>2282</v>
      </c>
      <c r="G711" t="s">
        <v>2283</v>
      </c>
      <c r="H711">
        <v>2168.1999999999998</v>
      </c>
    </row>
    <row r="712" spans="1:8" x14ac:dyDescent="0.2">
      <c r="A712">
        <v>710</v>
      </c>
      <c r="B712" t="s">
        <v>2308</v>
      </c>
      <c r="C712" t="s">
        <v>2285</v>
      </c>
      <c r="D712" t="s">
        <v>2281</v>
      </c>
      <c r="E712">
        <v>2012</v>
      </c>
      <c r="F712" t="s">
        <v>2282</v>
      </c>
      <c r="G712" t="s">
        <v>2283</v>
      </c>
      <c r="H712">
        <v>2035.6</v>
      </c>
    </row>
    <row r="713" spans="1:8" x14ac:dyDescent="0.2">
      <c r="A713">
        <v>711</v>
      </c>
      <c r="B713" t="s">
        <v>2308</v>
      </c>
      <c r="C713" t="s">
        <v>2285</v>
      </c>
      <c r="D713" t="s">
        <v>2281</v>
      </c>
      <c r="E713">
        <v>2013</v>
      </c>
      <c r="F713" t="s">
        <v>2282</v>
      </c>
      <c r="G713" t="s">
        <v>2283</v>
      </c>
      <c r="H713">
        <v>2379.9</v>
      </c>
    </row>
    <row r="714" spans="1:8" x14ac:dyDescent="0.2">
      <c r="A714">
        <v>712</v>
      </c>
      <c r="B714" t="s">
        <v>2308</v>
      </c>
      <c r="C714" t="s">
        <v>2285</v>
      </c>
      <c r="D714" t="s">
        <v>2281</v>
      </c>
      <c r="E714">
        <v>2014</v>
      </c>
      <c r="F714" t="s">
        <v>2282</v>
      </c>
      <c r="G714" t="s">
        <v>2283</v>
      </c>
      <c r="H714">
        <v>2323</v>
      </c>
    </row>
    <row r="715" spans="1:8" x14ac:dyDescent="0.2">
      <c r="A715">
        <v>713</v>
      </c>
      <c r="B715" t="s">
        <v>2308</v>
      </c>
      <c r="C715" t="s">
        <v>2285</v>
      </c>
      <c r="D715" t="s">
        <v>2281</v>
      </c>
      <c r="E715">
        <v>2015</v>
      </c>
      <c r="F715" t="s">
        <v>2282</v>
      </c>
      <c r="G715" t="s">
        <v>2283</v>
      </c>
      <c r="H715">
        <v>1834.9</v>
      </c>
    </row>
    <row r="716" spans="1:8" x14ac:dyDescent="0.2">
      <c r="A716">
        <v>714</v>
      </c>
      <c r="B716" t="s">
        <v>2308</v>
      </c>
      <c r="C716" t="s">
        <v>2285</v>
      </c>
      <c r="D716" t="s">
        <v>2281</v>
      </c>
      <c r="E716">
        <v>2016</v>
      </c>
      <c r="F716" t="s">
        <v>2282</v>
      </c>
      <c r="G716" t="s">
        <v>2283</v>
      </c>
      <c r="H716">
        <v>1813.2</v>
      </c>
    </row>
    <row r="717" spans="1:8" x14ac:dyDescent="0.2">
      <c r="A717">
        <v>715</v>
      </c>
      <c r="B717" t="s">
        <v>2308</v>
      </c>
      <c r="C717" t="s">
        <v>2285</v>
      </c>
      <c r="D717" t="s">
        <v>2281</v>
      </c>
      <c r="E717">
        <v>2017</v>
      </c>
      <c r="F717" t="s">
        <v>2282</v>
      </c>
      <c r="G717" t="s">
        <v>2283</v>
      </c>
      <c r="H717">
        <v>1806.3</v>
      </c>
    </row>
    <row r="718" spans="1:8" x14ac:dyDescent="0.2">
      <c r="A718">
        <v>716</v>
      </c>
      <c r="B718" t="s">
        <v>2308</v>
      </c>
      <c r="C718" t="s">
        <v>2285</v>
      </c>
      <c r="D718" t="s">
        <v>2281</v>
      </c>
      <c r="E718">
        <v>2018</v>
      </c>
      <c r="F718" t="s">
        <v>2282</v>
      </c>
      <c r="G718" t="s">
        <v>2283</v>
      </c>
      <c r="H718">
        <v>1862.2</v>
      </c>
    </row>
    <row r="719" spans="1:8" x14ac:dyDescent="0.2">
      <c r="A719">
        <v>717</v>
      </c>
      <c r="B719" t="s">
        <v>2308</v>
      </c>
      <c r="C719" t="s">
        <v>2286</v>
      </c>
      <c r="D719" t="s">
        <v>2281</v>
      </c>
      <c r="E719">
        <v>2008</v>
      </c>
      <c r="F719" t="s">
        <v>2282</v>
      </c>
      <c r="G719" t="s">
        <v>2283</v>
      </c>
      <c r="H719">
        <v>385.1</v>
      </c>
    </row>
    <row r="720" spans="1:8" x14ac:dyDescent="0.2">
      <c r="A720">
        <v>718</v>
      </c>
      <c r="B720" t="s">
        <v>2308</v>
      </c>
      <c r="C720" t="s">
        <v>2286</v>
      </c>
      <c r="D720" t="s">
        <v>2281</v>
      </c>
      <c r="E720">
        <v>2009</v>
      </c>
      <c r="F720" t="s">
        <v>2282</v>
      </c>
      <c r="G720" t="s">
        <v>2283</v>
      </c>
      <c r="H720">
        <v>314.8</v>
      </c>
    </row>
    <row r="721" spans="1:8" x14ac:dyDescent="0.2">
      <c r="A721">
        <v>719</v>
      </c>
      <c r="B721" t="s">
        <v>2308</v>
      </c>
      <c r="C721" t="s">
        <v>2286</v>
      </c>
      <c r="D721" t="s">
        <v>2281</v>
      </c>
      <c r="E721">
        <v>2010</v>
      </c>
      <c r="F721" t="s">
        <v>2282</v>
      </c>
      <c r="G721" t="s">
        <v>2283</v>
      </c>
      <c r="H721">
        <v>387</v>
      </c>
    </row>
    <row r="722" spans="1:8" x14ac:dyDescent="0.2">
      <c r="A722">
        <v>720</v>
      </c>
      <c r="B722" t="s">
        <v>2308</v>
      </c>
      <c r="C722" t="s">
        <v>2286</v>
      </c>
      <c r="D722" t="s">
        <v>2281</v>
      </c>
      <c r="E722">
        <v>2011</v>
      </c>
      <c r="F722" t="s">
        <v>2282</v>
      </c>
      <c r="G722" t="s">
        <v>2283</v>
      </c>
      <c r="H722">
        <v>426.4</v>
      </c>
    </row>
    <row r="723" spans="1:8" x14ac:dyDescent="0.2">
      <c r="A723">
        <v>721</v>
      </c>
      <c r="B723" t="s">
        <v>2308</v>
      </c>
      <c r="C723" t="s">
        <v>2286</v>
      </c>
      <c r="D723" t="s">
        <v>2281</v>
      </c>
      <c r="E723">
        <v>2012</v>
      </c>
      <c r="F723" t="s">
        <v>2282</v>
      </c>
      <c r="G723" t="s">
        <v>2283</v>
      </c>
      <c r="H723">
        <v>493.1</v>
      </c>
    </row>
    <row r="724" spans="1:8" x14ac:dyDescent="0.2">
      <c r="A724">
        <v>722</v>
      </c>
      <c r="B724" t="s">
        <v>2308</v>
      </c>
      <c r="C724" t="s">
        <v>2286</v>
      </c>
      <c r="D724" t="s">
        <v>2281</v>
      </c>
      <c r="E724">
        <v>2013</v>
      </c>
      <c r="F724" t="s">
        <v>2282</v>
      </c>
      <c r="G724" t="s">
        <v>2283</v>
      </c>
      <c r="H724">
        <v>549.9</v>
      </c>
    </row>
    <row r="725" spans="1:8" x14ac:dyDescent="0.2">
      <c r="A725">
        <v>723</v>
      </c>
      <c r="B725" t="s">
        <v>2308</v>
      </c>
      <c r="C725" t="s">
        <v>2286</v>
      </c>
      <c r="D725" t="s">
        <v>2281</v>
      </c>
      <c r="E725">
        <v>2014</v>
      </c>
      <c r="F725" t="s">
        <v>2282</v>
      </c>
      <c r="G725" t="s">
        <v>2283</v>
      </c>
      <c r="H725">
        <v>427</v>
      </c>
    </row>
    <row r="726" spans="1:8" x14ac:dyDescent="0.2">
      <c r="A726">
        <v>724</v>
      </c>
      <c r="B726" t="s">
        <v>2308</v>
      </c>
      <c r="C726" t="s">
        <v>2286</v>
      </c>
      <c r="D726" t="s">
        <v>2281</v>
      </c>
      <c r="E726">
        <v>2015</v>
      </c>
      <c r="F726" t="s">
        <v>2282</v>
      </c>
      <c r="G726" t="s">
        <v>2283</v>
      </c>
      <c r="H726">
        <v>332</v>
      </c>
    </row>
    <row r="727" spans="1:8" x14ac:dyDescent="0.2">
      <c r="A727">
        <v>725</v>
      </c>
      <c r="B727" t="s">
        <v>2308</v>
      </c>
      <c r="C727" t="s">
        <v>2286</v>
      </c>
      <c r="D727" t="s">
        <v>2281</v>
      </c>
      <c r="E727">
        <v>2016</v>
      </c>
      <c r="F727" t="s">
        <v>2282</v>
      </c>
      <c r="G727" t="s">
        <v>2283</v>
      </c>
      <c r="H727">
        <v>342.4</v>
      </c>
    </row>
    <row r="728" spans="1:8" x14ac:dyDescent="0.2">
      <c r="A728">
        <v>726</v>
      </c>
      <c r="B728" t="s">
        <v>2308</v>
      </c>
      <c r="C728" t="s">
        <v>2286</v>
      </c>
      <c r="D728" t="s">
        <v>2281</v>
      </c>
      <c r="E728">
        <v>2017</v>
      </c>
      <c r="F728" t="s">
        <v>2282</v>
      </c>
      <c r="G728" t="s">
        <v>2283</v>
      </c>
      <c r="H728">
        <v>330.7</v>
      </c>
    </row>
    <row r="729" spans="1:8" x14ac:dyDescent="0.2">
      <c r="A729">
        <v>727</v>
      </c>
      <c r="B729" t="s">
        <v>2308</v>
      </c>
      <c r="C729" t="s">
        <v>2286</v>
      </c>
      <c r="D729" t="s">
        <v>2281</v>
      </c>
      <c r="E729">
        <v>2018</v>
      </c>
      <c r="F729" t="s">
        <v>2282</v>
      </c>
      <c r="G729" t="s">
        <v>2283</v>
      </c>
      <c r="H729">
        <v>342.5</v>
      </c>
    </row>
    <row r="730" spans="1:8" x14ac:dyDescent="0.2">
      <c r="A730">
        <v>728</v>
      </c>
      <c r="B730" t="s">
        <v>2309</v>
      </c>
      <c r="C730" t="s">
        <v>2280</v>
      </c>
      <c r="D730" t="s">
        <v>2281</v>
      </c>
      <c r="E730">
        <v>2008</v>
      </c>
      <c r="F730" t="s">
        <v>2282</v>
      </c>
      <c r="G730" t="s">
        <v>2283</v>
      </c>
      <c r="H730">
        <v>534.29999999999995</v>
      </c>
    </row>
    <row r="731" spans="1:8" x14ac:dyDescent="0.2">
      <c r="A731">
        <v>729</v>
      </c>
      <c r="B731" t="s">
        <v>2309</v>
      </c>
      <c r="C731" t="s">
        <v>2280</v>
      </c>
      <c r="D731" t="s">
        <v>2281</v>
      </c>
      <c r="E731">
        <v>2009</v>
      </c>
      <c r="F731" t="s">
        <v>2282</v>
      </c>
      <c r="G731" t="s">
        <v>2283</v>
      </c>
      <c r="H731">
        <v>470.6</v>
      </c>
    </row>
    <row r="732" spans="1:8" x14ac:dyDescent="0.2">
      <c r="A732">
        <v>730</v>
      </c>
      <c r="B732" t="s">
        <v>2309</v>
      </c>
      <c r="C732" t="s">
        <v>2280</v>
      </c>
      <c r="D732" t="s">
        <v>2281</v>
      </c>
      <c r="E732">
        <v>2010</v>
      </c>
      <c r="F732" t="s">
        <v>2282</v>
      </c>
      <c r="G732" t="s">
        <v>2283</v>
      </c>
      <c r="H732">
        <v>521.70000000000005</v>
      </c>
    </row>
    <row r="733" spans="1:8" x14ac:dyDescent="0.2">
      <c r="A733">
        <v>731</v>
      </c>
      <c r="B733" t="s">
        <v>2309</v>
      </c>
      <c r="C733" t="s">
        <v>2280</v>
      </c>
      <c r="D733" t="s">
        <v>2281</v>
      </c>
      <c r="E733">
        <v>2011</v>
      </c>
      <c r="F733" t="s">
        <v>2282</v>
      </c>
      <c r="G733" t="s">
        <v>2283</v>
      </c>
      <c r="H733">
        <v>551.9</v>
      </c>
    </row>
    <row r="734" spans="1:8" x14ac:dyDescent="0.2">
      <c r="A734">
        <v>732</v>
      </c>
      <c r="B734" t="s">
        <v>2309</v>
      </c>
      <c r="C734" t="s">
        <v>2280</v>
      </c>
      <c r="D734" t="s">
        <v>2281</v>
      </c>
      <c r="E734">
        <v>2012</v>
      </c>
      <c r="F734" t="s">
        <v>2282</v>
      </c>
      <c r="G734" t="s">
        <v>2283</v>
      </c>
      <c r="H734">
        <v>505</v>
      </c>
    </row>
    <row r="735" spans="1:8" x14ac:dyDescent="0.2">
      <c r="A735">
        <v>733</v>
      </c>
      <c r="B735" t="s">
        <v>2309</v>
      </c>
      <c r="C735" t="s">
        <v>2280</v>
      </c>
      <c r="D735" t="s">
        <v>2281</v>
      </c>
      <c r="E735">
        <v>2013</v>
      </c>
      <c r="F735" t="s">
        <v>2282</v>
      </c>
      <c r="G735" t="s">
        <v>2283</v>
      </c>
      <c r="H735">
        <v>481.2</v>
      </c>
    </row>
    <row r="736" spans="1:8" x14ac:dyDescent="0.2">
      <c r="A736">
        <v>734</v>
      </c>
      <c r="B736" t="s">
        <v>2309</v>
      </c>
      <c r="C736" t="s">
        <v>2280</v>
      </c>
      <c r="D736" t="s">
        <v>2281</v>
      </c>
      <c r="E736">
        <v>2014</v>
      </c>
      <c r="F736" t="s">
        <v>2282</v>
      </c>
      <c r="G736" t="s">
        <v>2283</v>
      </c>
      <c r="H736">
        <v>464.6</v>
      </c>
    </row>
    <row r="737" spans="1:8" x14ac:dyDescent="0.2">
      <c r="A737">
        <v>735</v>
      </c>
      <c r="B737" t="s">
        <v>2309</v>
      </c>
      <c r="C737" t="s">
        <v>2280</v>
      </c>
      <c r="D737" t="s">
        <v>2281</v>
      </c>
      <c r="E737">
        <v>2015</v>
      </c>
      <c r="F737" t="s">
        <v>2282</v>
      </c>
      <c r="G737" t="s">
        <v>2283</v>
      </c>
      <c r="H737">
        <v>369.6</v>
      </c>
    </row>
    <row r="738" spans="1:8" x14ac:dyDescent="0.2">
      <c r="A738">
        <v>736</v>
      </c>
      <c r="B738" t="s">
        <v>2309</v>
      </c>
      <c r="C738" t="s">
        <v>2280</v>
      </c>
      <c r="D738" t="s">
        <v>2281</v>
      </c>
      <c r="E738">
        <v>2016</v>
      </c>
      <c r="F738" t="s">
        <v>2282</v>
      </c>
      <c r="G738" t="s">
        <v>2283</v>
      </c>
      <c r="H738">
        <v>384.1</v>
      </c>
    </row>
    <row r="739" spans="1:8" x14ac:dyDescent="0.2">
      <c r="A739">
        <v>737</v>
      </c>
      <c r="B739" t="s">
        <v>2309</v>
      </c>
      <c r="C739" t="s">
        <v>2280</v>
      </c>
      <c r="D739" t="s">
        <v>2281</v>
      </c>
      <c r="E739">
        <v>2017</v>
      </c>
      <c r="F739" t="s">
        <v>2282</v>
      </c>
      <c r="G739" t="s">
        <v>2283</v>
      </c>
      <c r="H739">
        <v>470.5</v>
      </c>
    </row>
    <row r="740" spans="1:8" x14ac:dyDescent="0.2">
      <c r="A740">
        <v>738</v>
      </c>
      <c r="B740" t="s">
        <v>2309</v>
      </c>
      <c r="C740" t="s">
        <v>2280</v>
      </c>
      <c r="D740" t="s">
        <v>2281</v>
      </c>
      <c r="E740">
        <v>2018</v>
      </c>
      <c r="F740" t="s">
        <v>2282</v>
      </c>
      <c r="G740" t="s">
        <v>2283</v>
      </c>
      <c r="H740">
        <v>453.1</v>
      </c>
    </row>
    <row r="741" spans="1:8" x14ac:dyDescent="0.2">
      <c r="A741">
        <v>739</v>
      </c>
      <c r="B741" t="s">
        <v>2309</v>
      </c>
      <c r="C741" t="s">
        <v>2284</v>
      </c>
      <c r="D741" t="s">
        <v>2281</v>
      </c>
      <c r="E741">
        <v>2008</v>
      </c>
      <c r="F741" t="s">
        <v>2282</v>
      </c>
      <c r="G741" t="s">
        <v>2283</v>
      </c>
      <c r="H741">
        <v>1050</v>
      </c>
    </row>
    <row r="742" spans="1:8" x14ac:dyDescent="0.2">
      <c r="A742">
        <v>740</v>
      </c>
      <c r="B742" t="s">
        <v>2309</v>
      </c>
      <c r="C742" t="s">
        <v>2284</v>
      </c>
      <c r="D742" t="s">
        <v>2281</v>
      </c>
      <c r="E742">
        <v>2009</v>
      </c>
      <c r="F742" t="s">
        <v>2282</v>
      </c>
      <c r="G742" t="s">
        <v>2283</v>
      </c>
      <c r="H742">
        <v>839.3</v>
      </c>
    </row>
    <row r="743" spans="1:8" x14ac:dyDescent="0.2">
      <c r="A743">
        <v>741</v>
      </c>
      <c r="B743" t="s">
        <v>2309</v>
      </c>
      <c r="C743" t="s">
        <v>2284</v>
      </c>
      <c r="D743" t="s">
        <v>2281</v>
      </c>
      <c r="E743">
        <v>2010</v>
      </c>
      <c r="F743" t="s">
        <v>2282</v>
      </c>
      <c r="G743" t="s">
        <v>2283</v>
      </c>
      <c r="H743">
        <v>825.7</v>
      </c>
    </row>
    <row r="744" spans="1:8" x14ac:dyDescent="0.2">
      <c r="A744">
        <v>742</v>
      </c>
      <c r="B744" t="s">
        <v>2309</v>
      </c>
      <c r="C744" t="s">
        <v>2284</v>
      </c>
      <c r="D744" t="s">
        <v>2281</v>
      </c>
      <c r="E744">
        <v>2011</v>
      </c>
      <c r="F744" t="s">
        <v>2282</v>
      </c>
      <c r="G744" t="s">
        <v>2283</v>
      </c>
      <c r="H744">
        <v>847</v>
      </c>
    </row>
    <row r="745" spans="1:8" x14ac:dyDescent="0.2">
      <c r="A745">
        <v>743</v>
      </c>
      <c r="B745" t="s">
        <v>2309</v>
      </c>
      <c r="C745" t="s">
        <v>2284</v>
      </c>
      <c r="D745" t="s">
        <v>2281</v>
      </c>
      <c r="E745">
        <v>2012</v>
      </c>
      <c r="F745" t="s">
        <v>2282</v>
      </c>
      <c r="G745" t="s">
        <v>2283</v>
      </c>
      <c r="H745">
        <v>788.5</v>
      </c>
    </row>
    <row r="746" spans="1:8" x14ac:dyDescent="0.2">
      <c r="A746">
        <v>744</v>
      </c>
      <c r="B746" t="s">
        <v>2309</v>
      </c>
      <c r="C746" t="s">
        <v>2284</v>
      </c>
      <c r="D746" t="s">
        <v>2281</v>
      </c>
      <c r="E746">
        <v>2013</v>
      </c>
      <c r="F746" t="s">
        <v>2282</v>
      </c>
      <c r="G746" t="s">
        <v>2283</v>
      </c>
      <c r="H746">
        <v>846.9</v>
      </c>
    </row>
    <row r="747" spans="1:8" x14ac:dyDescent="0.2">
      <c r="A747">
        <v>745</v>
      </c>
      <c r="B747" t="s">
        <v>2309</v>
      </c>
      <c r="C747" t="s">
        <v>2284</v>
      </c>
      <c r="D747" t="s">
        <v>2281</v>
      </c>
      <c r="E747">
        <v>2014</v>
      </c>
      <c r="F747" t="s">
        <v>2282</v>
      </c>
      <c r="G747" t="s">
        <v>2283</v>
      </c>
      <c r="H747">
        <v>874.7</v>
      </c>
    </row>
    <row r="748" spans="1:8" x14ac:dyDescent="0.2">
      <c r="A748">
        <v>746</v>
      </c>
      <c r="B748" t="s">
        <v>2309</v>
      </c>
      <c r="C748" t="s">
        <v>2284</v>
      </c>
      <c r="D748" t="s">
        <v>2281</v>
      </c>
      <c r="E748">
        <v>2015</v>
      </c>
      <c r="F748" t="s">
        <v>2282</v>
      </c>
      <c r="G748" t="s">
        <v>2283</v>
      </c>
      <c r="H748">
        <v>720</v>
      </c>
    </row>
    <row r="749" spans="1:8" x14ac:dyDescent="0.2">
      <c r="A749">
        <v>747</v>
      </c>
      <c r="B749" t="s">
        <v>2309</v>
      </c>
      <c r="C749" t="s">
        <v>2284</v>
      </c>
      <c r="D749" t="s">
        <v>2281</v>
      </c>
      <c r="E749">
        <v>2016</v>
      </c>
      <c r="F749" t="s">
        <v>2282</v>
      </c>
      <c r="G749" t="s">
        <v>2283</v>
      </c>
      <c r="H749">
        <v>591.1</v>
      </c>
    </row>
    <row r="750" spans="1:8" x14ac:dyDescent="0.2">
      <c r="A750">
        <v>748</v>
      </c>
      <c r="B750" t="s">
        <v>2309</v>
      </c>
      <c r="C750" t="s">
        <v>2284</v>
      </c>
      <c r="D750" t="s">
        <v>2281</v>
      </c>
      <c r="E750">
        <v>2017</v>
      </c>
      <c r="F750" t="s">
        <v>2282</v>
      </c>
      <c r="G750" t="s">
        <v>2283</v>
      </c>
      <c r="H750">
        <v>598.4</v>
      </c>
    </row>
    <row r="751" spans="1:8" x14ac:dyDescent="0.2">
      <c r="A751">
        <v>749</v>
      </c>
      <c r="B751" t="s">
        <v>2309</v>
      </c>
      <c r="C751" t="s">
        <v>2284</v>
      </c>
      <c r="D751" t="s">
        <v>2281</v>
      </c>
      <c r="E751">
        <v>2018</v>
      </c>
      <c r="F751" t="s">
        <v>2282</v>
      </c>
      <c r="G751" t="s">
        <v>2283</v>
      </c>
      <c r="H751">
        <v>708.8</v>
      </c>
    </row>
    <row r="752" spans="1:8" x14ac:dyDescent="0.2">
      <c r="A752">
        <v>750</v>
      </c>
      <c r="B752" t="s">
        <v>2309</v>
      </c>
      <c r="C752" t="s">
        <v>2285</v>
      </c>
      <c r="D752" t="s">
        <v>2281</v>
      </c>
      <c r="E752">
        <v>2008</v>
      </c>
      <c r="F752" t="s">
        <v>2282</v>
      </c>
      <c r="G752" t="s">
        <v>2283</v>
      </c>
      <c r="H752">
        <v>1965.2</v>
      </c>
    </row>
    <row r="753" spans="1:8" x14ac:dyDescent="0.2">
      <c r="A753">
        <v>751</v>
      </c>
      <c r="B753" t="s">
        <v>2309</v>
      </c>
      <c r="C753" t="s">
        <v>2285</v>
      </c>
      <c r="D753" t="s">
        <v>2281</v>
      </c>
      <c r="E753">
        <v>2009</v>
      </c>
      <c r="F753" t="s">
        <v>2282</v>
      </c>
      <c r="G753" t="s">
        <v>2283</v>
      </c>
      <c r="H753">
        <v>1573.1</v>
      </c>
    </row>
    <row r="754" spans="1:8" x14ac:dyDescent="0.2">
      <c r="A754">
        <v>752</v>
      </c>
      <c r="B754" t="s">
        <v>2309</v>
      </c>
      <c r="C754" t="s">
        <v>2285</v>
      </c>
      <c r="D754" t="s">
        <v>2281</v>
      </c>
      <c r="E754">
        <v>2010</v>
      </c>
      <c r="F754" t="s">
        <v>2282</v>
      </c>
      <c r="G754" t="s">
        <v>2283</v>
      </c>
      <c r="H754">
        <v>1491.7</v>
      </c>
    </row>
    <row r="755" spans="1:8" x14ac:dyDescent="0.2">
      <c r="A755">
        <v>753</v>
      </c>
      <c r="B755" t="s">
        <v>2309</v>
      </c>
      <c r="C755" t="s">
        <v>2285</v>
      </c>
      <c r="D755" t="s">
        <v>2281</v>
      </c>
      <c r="E755">
        <v>2011</v>
      </c>
      <c r="F755" t="s">
        <v>2282</v>
      </c>
      <c r="G755" t="s">
        <v>2283</v>
      </c>
      <c r="H755">
        <v>1810.7</v>
      </c>
    </row>
    <row r="756" spans="1:8" x14ac:dyDescent="0.2">
      <c r="A756">
        <v>754</v>
      </c>
      <c r="B756" t="s">
        <v>2309</v>
      </c>
      <c r="C756" t="s">
        <v>2285</v>
      </c>
      <c r="D756" t="s">
        <v>2281</v>
      </c>
      <c r="E756">
        <v>2012</v>
      </c>
      <c r="F756" t="s">
        <v>2282</v>
      </c>
      <c r="G756" t="s">
        <v>2283</v>
      </c>
      <c r="H756">
        <v>1721.2</v>
      </c>
    </row>
    <row r="757" spans="1:8" x14ac:dyDescent="0.2">
      <c r="A757">
        <v>755</v>
      </c>
      <c r="B757" t="s">
        <v>2309</v>
      </c>
      <c r="C757" t="s">
        <v>2285</v>
      </c>
      <c r="D757" t="s">
        <v>2281</v>
      </c>
      <c r="E757">
        <v>2013</v>
      </c>
      <c r="F757" t="s">
        <v>2282</v>
      </c>
      <c r="G757" t="s">
        <v>2283</v>
      </c>
      <c r="H757">
        <v>1893.9</v>
      </c>
    </row>
    <row r="758" spans="1:8" x14ac:dyDescent="0.2">
      <c r="A758">
        <v>756</v>
      </c>
      <c r="B758" t="s">
        <v>2309</v>
      </c>
      <c r="C758" t="s">
        <v>2285</v>
      </c>
      <c r="D758" t="s">
        <v>2281</v>
      </c>
      <c r="E758">
        <v>2014</v>
      </c>
      <c r="F758" t="s">
        <v>2282</v>
      </c>
      <c r="G758" t="s">
        <v>2283</v>
      </c>
      <c r="H758">
        <v>1749.1</v>
      </c>
    </row>
    <row r="759" spans="1:8" x14ac:dyDescent="0.2">
      <c r="A759">
        <v>757</v>
      </c>
      <c r="B759" t="s">
        <v>2309</v>
      </c>
      <c r="C759" t="s">
        <v>2285</v>
      </c>
      <c r="D759" t="s">
        <v>2281</v>
      </c>
      <c r="E759">
        <v>2015</v>
      </c>
      <c r="F759" t="s">
        <v>2282</v>
      </c>
      <c r="G759" t="s">
        <v>2283</v>
      </c>
      <c r="H759">
        <v>1381.5</v>
      </c>
    </row>
    <row r="760" spans="1:8" x14ac:dyDescent="0.2">
      <c r="A760">
        <v>758</v>
      </c>
      <c r="B760" t="s">
        <v>2309</v>
      </c>
      <c r="C760" t="s">
        <v>2286</v>
      </c>
      <c r="D760" t="s">
        <v>2281</v>
      </c>
      <c r="E760">
        <v>2008</v>
      </c>
      <c r="F760" t="s">
        <v>2282</v>
      </c>
      <c r="G760" t="s">
        <v>2283</v>
      </c>
      <c r="H760">
        <v>439.1</v>
      </c>
    </row>
    <row r="761" spans="1:8" x14ac:dyDescent="0.2">
      <c r="A761">
        <v>759</v>
      </c>
      <c r="B761" t="s">
        <v>2309</v>
      </c>
      <c r="C761" t="s">
        <v>2286</v>
      </c>
      <c r="D761" t="s">
        <v>2281</v>
      </c>
      <c r="E761">
        <v>2009</v>
      </c>
      <c r="F761" t="s">
        <v>2282</v>
      </c>
      <c r="G761" t="s">
        <v>2283</v>
      </c>
      <c r="H761">
        <v>381.7</v>
      </c>
    </row>
    <row r="762" spans="1:8" x14ac:dyDescent="0.2">
      <c r="A762">
        <v>760</v>
      </c>
      <c r="B762" t="s">
        <v>2309</v>
      </c>
      <c r="C762" t="s">
        <v>2286</v>
      </c>
      <c r="D762" t="s">
        <v>2281</v>
      </c>
      <c r="E762">
        <v>2010</v>
      </c>
      <c r="F762" t="s">
        <v>2282</v>
      </c>
      <c r="G762" t="s">
        <v>2283</v>
      </c>
      <c r="H762">
        <v>419</v>
      </c>
    </row>
    <row r="763" spans="1:8" x14ac:dyDescent="0.2">
      <c r="A763">
        <v>761</v>
      </c>
      <c r="B763" t="s">
        <v>2309</v>
      </c>
      <c r="C763" t="s">
        <v>2286</v>
      </c>
      <c r="D763" t="s">
        <v>2281</v>
      </c>
      <c r="E763">
        <v>2011</v>
      </c>
      <c r="F763" t="s">
        <v>2282</v>
      </c>
      <c r="G763" t="s">
        <v>2283</v>
      </c>
      <c r="H763">
        <v>471.6</v>
      </c>
    </row>
    <row r="764" spans="1:8" x14ac:dyDescent="0.2">
      <c r="A764">
        <v>762</v>
      </c>
      <c r="B764" t="s">
        <v>2309</v>
      </c>
      <c r="C764" t="s">
        <v>2286</v>
      </c>
      <c r="D764" t="s">
        <v>2281</v>
      </c>
      <c r="E764">
        <v>2012</v>
      </c>
      <c r="F764" t="s">
        <v>2282</v>
      </c>
      <c r="G764" t="s">
        <v>2283</v>
      </c>
      <c r="H764">
        <v>549.70000000000005</v>
      </c>
    </row>
    <row r="765" spans="1:8" x14ac:dyDescent="0.2">
      <c r="A765">
        <v>763</v>
      </c>
      <c r="B765" t="s">
        <v>2309</v>
      </c>
      <c r="C765" t="s">
        <v>2286</v>
      </c>
      <c r="D765" t="s">
        <v>2281</v>
      </c>
      <c r="E765">
        <v>2013</v>
      </c>
      <c r="F765" t="s">
        <v>2282</v>
      </c>
      <c r="G765" t="s">
        <v>2283</v>
      </c>
      <c r="H765">
        <v>510.4</v>
      </c>
    </row>
    <row r="766" spans="1:8" x14ac:dyDescent="0.2">
      <c r="A766">
        <v>764</v>
      </c>
      <c r="B766" t="s">
        <v>2309</v>
      </c>
      <c r="C766" t="s">
        <v>2286</v>
      </c>
      <c r="D766" t="s">
        <v>2281</v>
      </c>
      <c r="E766">
        <v>2014</v>
      </c>
      <c r="F766" t="s">
        <v>2282</v>
      </c>
      <c r="G766" t="s">
        <v>2283</v>
      </c>
      <c r="H766">
        <v>456.3</v>
      </c>
    </row>
    <row r="767" spans="1:8" x14ac:dyDescent="0.2">
      <c r="A767">
        <v>765</v>
      </c>
      <c r="B767" t="s">
        <v>2309</v>
      </c>
      <c r="C767" t="s">
        <v>2286</v>
      </c>
      <c r="D767" t="s">
        <v>2281</v>
      </c>
      <c r="E767">
        <v>2015</v>
      </c>
      <c r="F767" t="s">
        <v>2282</v>
      </c>
      <c r="G767" t="s">
        <v>2283</v>
      </c>
      <c r="H767">
        <v>360.3</v>
      </c>
    </row>
    <row r="768" spans="1:8" x14ac:dyDescent="0.2">
      <c r="A768">
        <v>766</v>
      </c>
      <c r="B768" t="s">
        <v>2309</v>
      </c>
      <c r="C768" t="s">
        <v>2286</v>
      </c>
      <c r="D768" t="s">
        <v>2281</v>
      </c>
      <c r="E768">
        <v>2016</v>
      </c>
      <c r="F768" t="s">
        <v>2282</v>
      </c>
      <c r="G768" t="s">
        <v>2283</v>
      </c>
      <c r="H768">
        <v>360.3</v>
      </c>
    </row>
    <row r="769" spans="1:8" x14ac:dyDescent="0.2">
      <c r="A769">
        <v>767</v>
      </c>
      <c r="B769" t="s">
        <v>2309</v>
      </c>
      <c r="C769" t="s">
        <v>2286</v>
      </c>
      <c r="D769" t="s">
        <v>2281</v>
      </c>
      <c r="E769">
        <v>2017</v>
      </c>
      <c r="F769" t="s">
        <v>2282</v>
      </c>
      <c r="G769" t="s">
        <v>2283</v>
      </c>
      <c r="H769">
        <v>385</v>
      </c>
    </row>
    <row r="770" spans="1:8" x14ac:dyDescent="0.2">
      <c r="A770">
        <v>768</v>
      </c>
      <c r="B770" t="s">
        <v>2309</v>
      </c>
      <c r="C770" t="s">
        <v>2286</v>
      </c>
      <c r="D770" t="s">
        <v>2281</v>
      </c>
      <c r="E770">
        <v>2018</v>
      </c>
      <c r="F770" t="s">
        <v>2282</v>
      </c>
      <c r="G770" t="s">
        <v>2283</v>
      </c>
      <c r="H770">
        <v>398.3</v>
      </c>
    </row>
    <row r="771" spans="1:8" x14ac:dyDescent="0.2">
      <c r="A771">
        <v>769</v>
      </c>
      <c r="B771" t="s">
        <v>2310</v>
      </c>
      <c r="C771" t="s">
        <v>2280</v>
      </c>
      <c r="D771" t="s">
        <v>2281</v>
      </c>
      <c r="E771">
        <v>2008</v>
      </c>
      <c r="F771" t="s">
        <v>2282</v>
      </c>
      <c r="G771" t="s">
        <v>2283</v>
      </c>
      <c r="H771">
        <v>867.5</v>
      </c>
    </row>
    <row r="772" spans="1:8" x14ac:dyDescent="0.2">
      <c r="A772">
        <v>770</v>
      </c>
      <c r="B772" t="s">
        <v>2310</v>
      </c>
      <c r="C772" t="s">
        <v>2280</v>
      </c>
      <c r="D772" t="s">
        <v>2281</v>
      </c>
      <c r="E772">
        <v>2009</v>
      </c>
      <c r="F772" t="s">
        <v>2282</v>
      </c>
      <c r="G772" t="s">
        <v>2283</v>
      </c>
      <c r="H772">
        <v>603.6</v>
      </c>
    </row>
    <row r="773" spans="1:8" x14ac:dyDescent="0.2">
      <c r="A773">
        <v>771</v>
      </c>
      <c r="B773" t="s">
        <v>2310</v>
      </c>
      <c r="C773" t="s">
        <v>2280</v>
      </c>
      <c r="D773" t="s">
        <v>2281</v>
      </c>
      <c r="E773">
        <v>2010</v>
      </c>
      <c r="F773" t="s">
        <v>2282</v>
      </c>
      <c r="G773" t="s">
        <v>2283</v>
      </c>
      <c r="H773">
        <v>543.79999999999995</v>
      </c>
    </row>
    <row r="774" spans="1:8" x14ac:dyDescent="0.2">
      <c r="A774">
        <v>772</v>
      </c>
      <c r="B774" t="s">
        <v>2310</v>
      </c>
      <c r="C774" t="s">
        <v>2280</v>
      </c>
      <c r="D774" t="s">
        <v>2281</v>
      </c>
      <c r="E774">
        <v>2011</v>
      </c>
      <c r="F774" t="s">
        <v>2282</v>
      </c>
      <c r="G774" t="s">
        <v>2283</v>
      </c>
      <c r="H774">
        <v>628.29999999999995</v>
      </c>
    </row>
    <row r="775" spans="1:8" x14ac:dyDescent="0.2">
      <c r="A775">
        <v>773</v>
      </c>
      <c r="B775" t="s">
        <v>2310</v>
      </c>
      <c r="C775" t="s">
        <v>2280</v>
      </c>
      <c r="D775" t="s">
        <v>2281</v>
      </c>
      <c r="E775">
        <v>2012</v>
      </c>
      <c r="F775" t="s">
        <v>2282</v>
      </c>
      <c r="G775" t="s">
        <v>2283</v>
      </c>
      <c r="H775">
        <v>608.5</v>
      </c>
    </row>
    <row r="776" spans="1:8" x14ac:dyDescent="0.2">
      <c r="A776">
        <v>774</v>
      </c>
      <c r="B776" t="s">
        <v>2310</v>
      </c>
      <c r="C776" t="s">
        <v>2280</v>
      </c>
      <c r="D776" t="s">
        <v>2281</v>
      </c>
      <c r="E776">
        <v>2013</v>
      </c>
      <c r="F776" t="s">
        <v>2282</v>
      </c>
      <c r="G776" t="s">
        <v>2283</v>
      </c>
      <c r="H776">
        <v>763.7</v>
      </c>
    </row>
    <row r="777" spans="1:8" x14ac:dyDescent="0.2">
      <c r="A777">
        <v>775</v>
      </c>
      <c r="B777" t="s">
        <v>2310</v>
      </c>
      <c r="C777" t="s">
        <v>2280</v>
      </c>
      <c r="D777" t="s">
        <v>2281</v>
      </c>
      <c r="E777">
        <v>2014</v>
      </c>
      <c r="F777" t="s">
        <v>2282</v>
      </c>
      <c r="G777" t="s">
        <v>2283</v>
      </c>
      <c r="H777">
        <v>543.79999999999995</v>
      </c>
    </row>
    <row r="778" spans="1:8" x14ac:dyDescent="0.2">
      <c r="A778">
        <v>776</v>
      </c>
      <c r="B778" t="s">
        <v>2310</v>
      </c>
      <c r="C778" t="s">
        <v>2280</v>
      </c>
      <c r="D778" t="s">
        <v>2281</v>
      </c>
      <c r="E778">
        <v>2015</v>
      </c>
      <c r="F778" t="s">
        <v>2282</v>
      </c>
      <c r="G778" t="s">
        <v>2283</v>
      </c>
      <c r="H778">
        <v>511.4</v>
      </c>
    </row>
    <row r="779" spans="1:8" x14ac:dyDescent="0.2">
      <c r="A779">
        <v>777</v>
      </c>
      <c r="B779" t="s">
        <v>2310</v>
      </c>
      <c r="C779" t="s">
        <v>2280</v>
      </c>
      <c r="D779" t="s">
        <v>2281</v>
      </c>
      <c r="E779">
        <v>2016</v>
      </c>
      <c r="F779" t="s">
        <v>2282</v>
      </c>
      <c r="G779" t="s">
        <v>2283</v>
      </c>
      <c r="H779">
        <v>547.4</v>
      </c>
    </row>
    <row r="780" spans="1:8" x14ac:dyDescent="0.2">
      <c r="A780">
        <v>778</v>
      </c>
      <c r="B780" t="s">
        <v>2310</v>
      </c>
      <c r="C780" t="s">
        <v>2280</v>
      </c>
      <c r="D780" t="s">
        <v>2281</v>
      </c>
      <c r="E780">
        <v>2017</v>
      </c>
      <c r="F780" t="s">
        <v>2282</v>
      </c>
      <c r="G780" t="s">
        <v>2283</v>
      </c>
      <c r="H780">
        <v>708.3</v>
      </c>
    </row>
    <row r="781" spans="1:8" x14ac:dyDescent="0.2">
      <c r="A781">
        <v>779</v>
      </c>
      <c r="B781" t="s">
        <v>2310</v>
      </c>
      <c r="C781" t="s">
        <v>2280</v>
      </c>
      <c r="D781" t="s">
        <v>2281</v>
      </c>
      <c r="E781">
        <v>2018</v>
      </c>
      <c r="F781" t="s">
        <v>2282</v>
      </c>
      <c r="G781" t="s">
        <v>2283</v>
      </c>
      <c r="H781">
        <v>462</v>
      </c>
    </row>
    <row r="782" spans="1:8" x14ac:dyDescent="0.2">
      <c r="A782">
        <v>780</v>
      </c>
      <c r="B782" t="s">
        <v>2310</v>
      </c>
      <c r="C782" t="s">
        <v>2284</v>
      </c>
      <c r="D782" t="s">
        <v>2281</v>
      </c>
      <c r="E782">
        <v>2008</v>
      </c>
      <c r="F782" t="s">
        <v>2282</v>
      </c>
      <c r="G782" t="s">
        <v>2283</v>
      </c>
      <c r="H782">
        <v>537.9</v>
      </c>
    </row>
    <row r="783" spans="1:8" x14ac:dyDescent="0.2">
      <c r="A783">
        <v>781</v>
      </c>
      <c r="B783" t="s">
        <v>2310</v>
      </c>
      <c r="C783" t="s">
        <v>2284</v>
      </c>
      <c r="D783" t="s">
        <v>2281</v>
      </c>
      <c r="E783">
        <v>2009</v>
      </c>
      <c r="F783" t="s">
        <v>2282</v>
      </c>
      <c r="G783" t="s">
        <v>2283</v>
      </c>
      <c r="H783">
        <v>597.5</v>
      </c>
    </row>
    <row r="784" spans="1:8" x14ac:dyDescent="0.2">
      <c r="A784">
        <v>782</v>
      </c>
      <c r="B784" t="s">
        <v>2310</v>
      </c>
      <c r="C784" t="s">
        <v>2284</v>
      </c>
      <c r="D784" t="s">
        <v>2281</v>
      </c>
      <c r="E784">
        <v>2010</v>
      </c>
      <c r="F784" t="s">
        <v>2282</v>
      </c>
      <c r="G784" t="s">
        <v>2283</v>
      </c>
      <c r="H784">
        <v>594.1</v>
      </c>
    </row>
    <row r="785" spans="1:8" x14ac:dyDescent="0.2">
      <c r="A785">
        <v>783</v>
      </c>
      <c r="B785" t="s">
        <v>2310</v>
      </c>
      <c r="C785" t="s">
        <v>2284</v>
      </c>
      <c r="D785" t="s">
        <v>2281</v>
      </c>
      <c r="E785">
        <v>2011</v>
      </c>
      <c r="F785" t="s">
        <v>2282</v>
      </c>
      <c r="G785" t="s">
        <v>2283</v>
      </c>
      <c r="H785">
        <v>481.8</v>
      </c>
    </row>
    <row r="786" spans="1:8" x14ac:dyDescent="0.2">
      <c r="A786">
        <v>784</v>
      </c>
      <c r="B786" t="s">
        <v>2310</v>
      </c>
      <c r="C786" t="s">
        <v>2284</v>
      </c>
      <c r="D786" t="s">
        <v>2281</v>
      </c>
      <c r="E786">
        <v>2012</v>
      </c>
      <c r="F786" t="s">
        <v>2282</v>
      </c>
      <c r="G786" t="s">
        <v>2283</v>
      </c>
      <c r="H786">
        <v>593.1</v>
      </c>
    </row>
    <row r="787" spans="1:8" x14ac:dyDescent="0.2">
      <c r="A787">
        <v>785</v>
      </c>
      <c r="B787" t="s">
        <v>2310</v>
      </c>
      <c r="C787" t="s">
        <v>2284</v>
      </c>
      <c r="D787" t="s">
        <v>2281</v>
      </c>
      <c r="E787">
        <v>2013</v>
      </c>
      <c r="F787" t="s">
        <v>2282</v>
      </c>
      <c r="G787" t="s">
        <v>2283</v>
      </c>
      <c r="H787">
        <v>775.3</v>
      </c>
    </row>
    <row r="788" spans="1:8" x14ac:dyDescent="0.2">
      <c r="A788">
        <v>786</v>
      </c>
      <c r="B788" t="s">
        <v>2310</v>
      </c>
      <c r="C788" t="s">
        <v>2284</v>
      </c>
      <c r="D788" t="s">
        <v>2281</v>
      </c>
      <c r="E788">
        <v>2014</v>
      </c>
      <c r="F788" t="s">
        <v>2282</v>
      </c>
      <c r="G788" t="s">
        <v>2283</v>
      </c>
      <c r="H788">
        <v>625.6</v>
      </c>
    </row>
    <row r="789" spans="1:8" x14ac:dyDescent="0.2">
      <c r="A789">
        <v>787</v>
      </c>
      <c r="B789" t="s">
        <v>2310</v>
      </c>
      <c r="C789" t="s">
        <v>2284</v>
      </c>
      <c r="D789" t="s">
        <v>2281</v>
      </c>
      <c r="E789">
        <v>2015</v>
      </c>
      <c r="F789" t="s">
        <v>2282</v>
      </c>
      <c r="G789" t="s">
        <v>2283</v>
      </c>
      <c r="H789">
        <v>500.6</v>
      </c>
    </row>
    <row r="790" spans="1:8" x14ac:dyDescent="0.2">
      <c r="A790">
        <v>788</v>
      </c>
      <c r="B790" t="s">
        <v>2310</v>
      </c>
      <c r="C790" t="s">
        <v>2284</v>
      </c>
      <c r="D790" t="s">
        <v>2281</v>
      </c>
      <c r="E790">
        <v>2016</v>
      </c>
      <c r="F790" t="s">
        <v>2282</v>
      </c>
      <c r="G790" t="s">
        <v>2283</v>
      </c>
      <c r="H790">
        <v>497.9</v>
      </c>
    </row>
    <row r="791" spans="1:8" x14ac:dyDescent="0.2">
      <c r="A791">
        <v>789</v>
      </c>
      <c r="B791" t="s">
        <v>2310</v>
      </c>
      <c r="C791" t="s">
        <v>2284</v>
      </c>
      <c r="D791" t="s">
        <v>2281</v>
      </c>
      <c r="E791">
        <v>2017</v>
      </c>
      <c r="F791" t="s">
        <v>2282</v>
      </c>
      <c r="G791" t="s">
        <v>2283</v>
      </c>
      <c r="H791">
        <v>469.9</v>
      </c>
    </row>
    <row r="792" spans="1:8" x14ac:dyDescent="0.2">
      <c r="A792">
        <v>790</v>
      </c>
      <c r="B792" t="s">
        <v>2310</v>
      </c>
      <c r="C792" t="s">
        <v>2284</v>
      </c>
      <c r="D792" t="s">
        <v>2281</v>
      </c>
      <c r="E792">
        <v>2018</v>
      </c>
      <c r="F792" t="s">
        <v>2282</v>
      </c>
      <c r="G792" t="s">
        <v>2283</v>
      </c>
      <c r="H792">
        <v>591.4</v>
      </c>
    </row>
    <row r="793" spans="1:8" x14ac:dyDescent="0.2">
      <c r="A793">
        <v>791</v>
      </c>
      <c r="B793" t="s">
        <v>2310</v>
      </c>
      <c r="C793" t="s">
        <v>2285</v>
      </c>
      <c r="D793" t="s">
        <v>2281</v>
      </c>
      <c r="E793">
        <v>2008</v>
      </c>
      <c r="F793" t="s">
        <v>2282</v>
      </c>
      <c r="G793" t="s">
        <v>2283</v>
      </c>
      <c r="H793">
        <v>2205.1</v>
      </c>
    </row>
    <row r="794" spans="1:8" x14ac:dyDescent="0.2">
      <c r="A794">
        <v>792</v>
      </c>
      <c r="B794" t="s">
        <v>2310</v>
      </c>
      <c r="C794" t="s">
        <v>2285</v>
      </c>
      <c r="D794" t="s">
        <v>2281</v>
      </c>
      <c r="E794">
        <v>2009</v>
      </c>
      <c r="F794" t="s">
        <v>2282</v>
      </c>
      <c r="G794" t="s">
        <v>2283</v>
      </c>
      <c r="H794">
        <v>1981</v>
      </c>
    </row>
    <row r="795" spans="1:8" x14ac:dyDescent="0.2">
      <c r="A795">
        <v>793</v>
      </c>
      <c r="B795" t="s">
        <v>2310</v>
      </c>
      <c r="C795" t="s">
        <v>2285</v>
      </c>
      <c r="D795" t="s">
        <v>2281</v>
      </c>
      <c r="E795">
        <v>2010</v>
      </c>
      <c r="F795" t="s">
        <v>2282</v>
      </c>
      <c r="G795" t="s">
        <v>2283</v>
      </c>
      <c r="H795">
        <v>1885.5</v>
      </c>
    </row>
    <row r="796" spans="1:8" x14ac:dyDescent="0.2">
      <c r="A796">
        <v>794</v>
      </c>
      <c r="B796" t="s">
        <v>2310</v>
      </c>
      <c r="C796" t="s">
        <v>2285</v>
      </c>
      <c r="D796" t="s">
        <v>2281</v>
      </c>
      <c r="E796">
        <v>2011</v>
      </c>
      <c r="F796" t="s">
        <v>2282</v>
      </c>
      <c r="G796" t="s">
        <v>2283</v>
      </c>
      <c r="H796">
        <v>2119.8000000000002</v>
      </c>
    </row>
    <row r="797" spans="1:8" x14ac:dyDescent="0.2">
      <c r="A797">
        <v>795</v>
      </c>
      <c r="B797" t="s">
        <v>2310</v>
      </c>
      <c r="C797" t="s">
        <v>2285</v>
      </c>
      <c r="D797" t="s">
        <v>2281</v>
      </c>
      <c r="E797">
        <v>2012</v>
      </c>
      <c r="F797" t="s">
        <v>2282</v>
      </c>
      <c r="G797" t="s">
        <v>2283</v>
      </c>
      <c r="H797">
        <v>1956.7</v>
      </c>
    </row>
    <row r="798" spans="1:8" x14ac:dyDescent="0.2">
      <c r="A798">
        <v>796</v>
      </c>
      <c r="B798" t="s">
        <v>2310</v>
      </c>
      <c r="C798" t="s">
        <v>2285</v>
      </c>
      <c r="D798" t="s">
        <v>2281</v>
      </c>
      <c r="E798">
        <v>2013</v>
      </c>
      <c r="F798" t="s">
        <v>2282</v>
      </c>
      <c r="G798" t="s">
        <v>2283</v>
      </c>
      <c r="H798">
        <v>2177.6</v>
      </c>
    </row>
    <row r="799" spans="1:8" x14ac:dyDescent="0.2">
      <c r="A799">
        <v>797</v>
      </c>
      <c r="B799" t="s">
        <v>2310</v>
      </c>
      <c r="C799" t="s">
        <v>2285</v>
      </c>
      <c r="D799" t="s">
        <v>2281</v>
      </c>
      <c r="E799">
        <v>2014</v>
      </c>
      <c r="F799" t="s">
        <v>2282</v>
      </c>
      <c r="G799" t="s">
        <v>2283</v>
      </c>
      <c r="H799">
        <v>2037.6</v>
      </c>
    </row>
    <row r="800" spans="1:8" x14ac:dyDescent="0.2">
      <c r="A800">
        <v>798</v>
      </c>
      <c r="B800" t="s">
        <v>2310</v>
      </c>
      <c r="C800" t="s">
        <v>2285</v>
      </c>
      <c r="D800" t="s">
        <v>2281</v>
      </c>
      <c r="E800">
        <v>2015</v>
      </c>
      <c r="F800" t="s">
        <v>2282</v>
      </c>
      <c r="G800" t="s">
        <v>2283</v>
      </c>
      <c r="H800">
        <v>1591.8</v>
      </c>
    </row>
    <row r="801" spans="1:8" x14ac:dyDescent="0.2">
      <c r="A801">
        <v>799</v>
      </c>
      <c r="B801" t="s">
        <v>2310</v>
      </c>
      <c r="C801" t="s">
        <v>2286</v>
      </c>
      <c r="D801" t="s">
        <v>2281</v>
      </c>
      <c r="E801">
        <v>2011</v>
      </c>
      <c r="F801" t="s">
        <v>2282</v>
      </c>
      <c r="G801" t="s">
        <v>2283</v>
      </c>
      <c r="H801">
        <v>486.5</v>
      </c>
    </row>
    <row r="802" spans="1:8" x14ac:dyDescent="0.2">
      <c r="A802">
        <v>800</v>
      </c>
      <c r="B802" t="s">
        <v>2310</v>
      </c>
      <c r="C802" t="s">
        <v>2286</v>
      </c>
      <c r="D802" t="s">
        <v>2281</v>
      </c>
      <c r="E802">
        <v>2012</v>
      </c>
      <c r="F802" t="s">
        <v>2282</v>
      </c>
      <c r="G802" t="s">
        <v>2283</v>
      </c>
      <c r="H802">
        <v>513.29999999999995</v>
      </c>
    </row>
    <row r="803" spans="1:8" x14ac:dyDescent="0.2">
      <c r="A803">
        <v>801</v>
      </c>
      <c r="B803" t="s">
        <v>2310</v>
      </c>
      <c r="C803" t="s">
        <v>2286</v>
      </c>
      <c r="D803" t="s">
        <v>2281</v>
      </c>
      <c r="E803">
        <v>2013</v>
      </c>
      <c r="F803" t="s">
        <v>2282</v>
      </c>
      <c r="G803" t="s">
        <v>2283</v>
      </c>
      <c r="H803">
        <v>506.8</v>
      </c>
    </row>
    <row r="804" spans="1:8" x14ac:dyDescent="0.2">
      <c r="A804">
        <v>802</v>
      </c>
      <c r="B804" t="s">
        <v>2310</v>
      </c>
      <c r="C804" t="s">
        <v>2286</v>
      </c>
      <c r="D804" t="s">
        <v>2281</v>
      </c>
      <c r="E804">
        <v>2014</v>
      </c>
      <c r="F804" t="s">
        <v>2282</v>
      </c>
      <c r="G804" t="s">
        <v>2283</v>
      </c>
      <c r="H804">
        <v>426.9</v>
      </c>
    </row>
    <row r="805" spans="1:8" x14ac:dyDescent="0.2">
      <c r="A805">
        <v>803</v>
      </c>
      <c r="B805" t="s">
        <v>2310</v>
      </c>
      <c r="C805" t="s">
        <v>2286</v>
      </c>
      <c r="D805" t="s">
        <v>2281</v>
      </c>
      <c r="E805">
        <v>2015</v>
      </c>
      <c r="F805" t="s">
        <v>2282</v>
      </c>
      <c r="G805" t="s">
        <v>2283</v>
      </c>
      <c r="H805">
        <v>325.2</v>
      </c>
    </row>
    <row r="806" spans="1:8" x14ac:dyDescent="0.2">
      <c r="A806">
        <v>804</v>
      </c>
      <c r="B806" t="s">
        <v>2310</v>
      </c>
      <c r="C806" t="s">
        <v>2286</v>
      </c>
      <c r="D806" t="s">
        <v>2281</v>
      </c>
      <c r="E806">
        <v>2016</v>
      </c>
      <c r="F806" t="s">
        <v>2282</v>
      </c>
      <c r="G806" t="s">
        <v>2283</v>
      </c>
      <c r="H806">
        <v>348.4</v>
      </c>
    </row>
    <row r="807" spans="1:8" x14ac:dyDescent="0.2">
      <c r="A807">
        <v>805</v>
      </c>
      <c r="B807" t="s">
        <v>2310</v>
      </c>
      <c r="C807" t="s">
        <v>2286</v>
      </c>
      <c r="D807" t="s">
        <v>2281</v>
      </c>
      <c r="E807">
        <v>2017</v>
      </c>
      <c r="F807" t="s">
        <v>2282</v>
      </c>
      <c r="G807" t="s">
        <v>2283</v>
      </c>
      <c r="H807">
        <v>359.9</v>
      </c>
    </row>
    <row r="808" spans="1:8" x14ac:dyDescent="0.2">
      <c r="A808">
        <v>806</v>
      </c>
      <c r="B808" t="s">
        <v>2310</v>
      </c>
      <c r="C808" t="s">
        <v>2286</v>
      </c>
      <c r="D808" t="s">
        <v>2281</v>
      </c>
      <c r="E808">
        <v>2018</v>
      </c>
      <c r="F808" t="s">
        <v>2282</v>
      </c>
      <c r="G808" t="s">
        <v>2283</v>
      </c>
      <c r="H808">
        <v>367.2</v>
      </c>
    </row>
    <row r="809" spans="1:8" x14ac:dyDescent="0.2">
      <c r="A809">
        <v>807</v>
      </c>
      <c r="B809" t="s">
        <v>2311</v>
      </c>
      <c r="C809" t="s">
        <v>2280</v>
      </c>
      <c r="D809" t="s">
        <v>2281</v>
      </c>
      <c r="E809">
        <v>2008</v>
      </c>
      <c r="F809" t="s">
        <v>2282</v>
      </c>
      <c r="G809" t="s">
        <v>2283</v>
      </c>
      <c r="H809">
        <v>574.1</v>
      </c>
    </row>
    <row r="810" spans="1:8" x14ac:dyDescent="0.2">
      <c r="A810">
        <v>808</v>
      </c>
      <c r="B810" t="s">
        <v>2311</v>
      </c>
      <c r="C810" t="s">
        <v>2280</v>
      </c>
      <c r="D810" t="s">
        <v>2281</v>
      </c>
      <c r="E810">
        <v>2009</v>
      </c>
      <c r="F810" t="s">
        <v>2282</v>
      </c>
      <c r="G810" t="s">
        <v>2283</v>
      </c>
      <c r="H810">
        <v>415.4</v>
      </c>
    </row>
    <row r="811" spans="1:8" x14ac:dyDescent="0.2">
      <c r="A811">
        <v>809</v>
      </c>
      <c r="B811" t="s">
        <v>2311</v>
      </c>
      <c r="C811" t="s">
        <v>2280</v>
      </c>
      <c r="D811" t="s">
        <v>2281</v>
      </c>
      <c r="E811">
        <v>2010</v>
      </c>
      <c r="F811" t="s">
        <v>2282</v>
      </c>
      <c r="G811" t="s">
        <v>2283</v>
      </c>
      <c r="H811">
        <v>456.4</v>
      </c>
    </row>
    <row r="812" spans="1:8" x14ac:dyDescent="0.2">
      <c r="A812">
        <v>810</v>
      </c>
      <c r="B812" t="s">
        <v>2311</v>
      </c>
      <c r="C812" t="s">
        <v>2280</v>
      </c>
      <c r="D812" t="s">
        <v>2281</v>
      </c>
      <c r="E812">
        <v>2011</v>
      </c>
      <c r="F812" t="s">
        <v>2282</v>
      </c>
      <c r="G812" t="s">
        <v>2283</v>
      </c>
      <c r="H812">
        <v>475.7</v>
      </c>
    </row>
    <row r="813" spans="1:8" x14ac:dyDescent="0.2">
      <c r="A813">
        <v>811</v>
      </c>
      <c r="B813" t="s">
        <v>2311</v>
      </c>
      <c r="C813" t="s">
        <v>2280</v>
      </c>
      <c r="D813" t="s">
        <v>2281</v>
      </c>
      <c r="E813">
        <v>2012</v>
      </c>
      <c r="F813" t="s">
        <v>2282</v>
      </c>
      <c r="G813" t="s">
        <v>2283</v>
      </c>
      <c r="H813">
        <v>558.1</v>
      </c>
    </row>
    <row r="814" spans="1:8" x14ac:dyDescent="0.2">
      <c r="A814">
        <v>812</v>
      </c>
      <c r="B814" t="s">
        <v>2311</v>
      </c>
      <c r="C814" t="s">
        <v>2280</v>
      </c>
      <c r="D814" t="s">
        <v>2281</v>
      </c>
      <c r="E814">
        <v>2013</v>
      </c>
      <c r="F814" t="s">
        <v>2282</v>
      </c>
      <c r="G814" t="s">
        <v>2283</v>
      </c>
      <c r="H814">
        <v>648.29999999999995</v>
      </c>
    </row>
    <row r="815" spans="1:8" x14ac:dyDescent="0.2">
      <c r="A815">
        <v>813</v>
      </c>
      <c r="B815" t="s">
        <v>2311</v>
      </c>
      <c r="C815" t="s">
        <v>2280</v>
      </c>
      <c r="D815" t="s">
        <v>2281</v>
      </c>
      <c r="E815">
        <v>2014</v>
      </c>
      <c r="F815" t="s">
        <v>2282</v>
      </c>
      <c r="G815" t="s">
        <v>2283</v>
      </c>
      <c r="H815">
        <v>464.5</v>
      </c>
    </row>
    <row r="816" spans="1:8" x14ac:dyDescent="0.2">
      <c r="A816">
        <v>814</v>
      </c>
      <c r="B816" t="s">
        <v>2311</v>
      </c>
      <c r="C816" t="s">
        <v>2280</v>
      </c>
      <c r="D816" t="s">
        <v>2281</v>
      </c>
      <c r="E816">
        <v>2015</v>
      </c>
      <c r="F816" t="s">
        <v>2282</v>
      </c>
      <c r="G816" t="s">
        <v>2283</v>
      </c>
      <c r="H816">
        <v>418.5</v>
      </c>
    </row>
    <row r="817" spans="1:8" x14ac:dyDescent="0.2">
      <c r="A817">
        <v>815</v>
      </c>
      <c r="B817" t="s">
        <v>2311</v>
      </c>
      <c r="C817" t="s">
        <v>2280</v>
      </c>
      <c r="D817" t="s">
        <v>2281</v>
      </c>
      <c r="E817">
        <v>2016</v>
      </c>
      <c r="F817" t="s">
        <v>2282</v>
      </c>
      <c r="G817" t="s">
        <v>2283</v>
      </c>
      <c r="H817">
        <v>475.9</v>
      </c>
    </row>
    <row r="818" spans="1:8" x14ac:dyDescent="0.2">
      <c r="A818">
        <v>816</v>
      </c>
      <c r="B818" t="s">
        <v>2311</v>
      </c>
      <c r="C818" t="s">
        <v>2280</v>
      </c>
      <c r="D818" t="s">
        <v>2281</v>
      </c>
      <c r="E818">
        <v>2017</v>
      </c>
      <c r="F818" t="s">
        <v>2282</v>
      </c>
      <c r="G818" t="s">
        <v>2283</v>
      </c>
      <c r="H818">
        <v>493.8</v>
      </c>
    </row>
    <row r="819" spans="1:8" x14ac:dyDescent="0.2">
      <c r="A819">
        <v>817</v>
      </c>
      <c r="B819" t="s">
        <v>2311</v>
      </c>
      <c r="C819" t="s">
        <v>2280</v>
      </c>
      <c r="D819" t="s">
        <v>2281</v>
      </c>
      <c r="E819">
        <v>2018</v>
      </c>
      <c r="F819" t="s">
        <v>2282</v>
      </c>
      <c r="G819" t="s">
        <v>2283</v>
      </c>
      <c r="H819">
        <v>638.20000000000005</v>
      </c>
    </row>
    <row r="820" spans="1:8" x14ac:dyDescent="0.2">
      <c r="A820">
        <v>818</v>
      </c>
      <c r="B820" t="s">
        <v>2311</v>
      </c>
      <c r="C820" t="s">
        <v>2284</v>
      </c>
      <c r="D820" t="s">
        <v>2281</v>
      </c>
      <c r="E820">
        <v>2008</v>
      </c>
      <c r="F820" t="s">
        <v>2282</v>
      </c>
      <c r="G820" t="s">
        <v>2283</v>
      </c>
      <c r="H820">
        <v>650.5</v>
      </c>
    </row>
    <row r="821" spans="1:8" x14ac:dyDescent="0.2">
      <c r="A821">
        <v>819</v>
      </c>
      <c r="B821" t="s">
        <v>2311</v>
      </c>
      <c r="C821" t="s">
        <v>2284</v>
      </c>
      <c r="D821" t="s">
        <v>2281</v>
      </c>
      <c r="E821">
        <v>2009</v>
      </c>
      <c r="F821" t="s">
        <v>2282</v>
      </c>
      <c r="G821" t="s">
        <v>2283</v>
      </c>
      <c r="H821">
        <v>588.9</v>
      </c>
    </row>
    <row r="822" spans="1:8" x14ac:dyDescent="0.2">
      <c r="A822">
        <v>820</v>
      </c>
      <c r="B822" t="s">
        <v>2311</v>
      </c>
      <c r="C822" t="s">
        <v>2284</v>
      </c>
      <c r="D822" t="s">
        <v>2281</v>
      </c>
      <c r="E822">
        <v>2010</v>
      </c>
      <c r="F822" t="s">
        <v>2282</v>
      </c>
      <c r="G822" t="s">
        <v>2283</v>
      </c>
      <c r="H822">
        <v>641.4</v>
      </c>
    </row>
    <row r="823" spans="1:8" x14ac:dyDescent="0.2">
      <c r="A823">
        <v>821</v>
      </c>
      <c r="B823" t="s">
        <v>2311</v>
      </c>
      <c r="C823" t="s">
        <v>2284</v>
      </c>
      <c r="D823" t="s">
        <v>2281</v>
      </c>
      <c r="E823">
        <v>2011</v>
      </c>
      <c r="F823" t="s">
        <v>2282</v>
      </c>
      <c r="G823" t="s">
        <v>2283</v>
      </c>
      <c r="H823">
        <v>516.4</v>
      </c>
    </row>
    <row r="824" spans="1:8" x14ac:dyDescent="0.2">
      <c r="A824">
        <v>822</v>
      </c>
      <c r="B824" t="s">
        <v>2311</v>
      </c>
      <c r="C824" t="s">
        <v>2284</v>
      </c>
      <c r="D824" t="s">
        <v>2281</v>
      </c>
      <c r="E824">
        <v>2012</v>
      </c>
      <c r="F824" t="s">
        <v>2282</v>
      </c>
      <c r="G824" t="s">
        <v>2283</v>
      </c>
      <c r="H824">
        <v>513.20000000000005</v>
      </c>
    </row>
    <row r="825" spans="1:8" x14ac:dyDescent="0.2">
      <c r="A825">
        <v>823</v>
      </c>
      <c r="B825" t="s">
        <v>2311</v>
      </c>
      <c r="C825" t="s">
        <v>2284</v>
      </c>
      <c r="D825" t="s">
        <v>2281</v>
      </c>
      <c r="E825">
        <v>2013</v>
      </c>
      <c r="F825" t="s">
        <v>2282</v>
      </c>
      <c r="G825" t="s">
        <v>2283</v>
      </c>
      <c r="H825">
        <v>648.6</v>
      </c>
    </row>
    <row r="826" spans="1:8" x14ac:dyDescent="0.2">
      <c r="A826">
        <v>824</v>
      </c>
      <c r="B826" t="s">
        <v>2311</v>
      </c>
      <c r="C826" t="s">
        <v>2284</v>
      </c>
      <c r="D826" t="s">
        <v>2281</v>
      </c>
      <c r="E826">
        <v>2014</v>
      </c>
      <c r="F826" t="s">
        <v>2282</v>
      </c>
      <c r="G826" t="s">
        <v>2283</v>
      </c>
      <c r="H826">
        <v>617.5</v>
      </c>
    </row>
    <row r="827" spans="1:8" x14ac:dyDescent="0.2">
      <c r="A827">
        <v>825</v>
      </c>
      <c r="B827" t="s">
        <v>2311</v>
      </c>
      <c r="C827" t="s">
        <v>2284</v>
      </c>
      <c r="D827" t="s">
        <v>2281</v>
      </c>
      <c r="E827">
        <v>2015</v>
      </c>
      <c r="F827" t="s">
        <v>2282</v>
      </c>
      <c r="G827" t="s">
        <v>2283</v>
      </c>
      <c r="H827">
        <v>645.29999999999995</v>
      </c>
    </row>
    <row r="828" spans="1:8" x14ac:dyDescent="0.2">
      <c r="A828">
        <v>826</v>
      </c>
      <c r="B828" t="s">
        <v>2311</v>
      </c>
      <c r="C828" t="s">
        <v>2284</v>
      </c>
      <c r="D828" t="s">
        <v>2281</v>
      </c>
      <c r="E828">
        <v>2016</v>
      </c>
      <c r="F828" t="s">
        <v>2282</v>
      </c>
      <c r="G828" t="s">
        <v>2283</v>
      </c>
      <c r="H828">
        <v>572.5</v>
      </c>
    </row>
    <row r="829" spans="1:8" x14ac:dyDescent="0.2">
      <c r="A829">
        <v>827</v>
      </c>
      <c r="B829" t="s">
        <v>2311</v>
      </c>
      <c r="C829" t="s">
        <v>2284</v>
      </c>
      <c r="D829" t="s">
        <v>2281</v>
      </c>
      <c r="E829">
        <v>2017</v>
      </c>
      <c r="F829" t="s">
        <v>2282</v>
      </c>
      <c r="G829" t="s">
        <v>2283</v>
      </c>
      <c r="H829">
        <v>631.6</v>
      </c>
    </row>
    <row r="830" spans="1:8" x14ac:dyDescent="0.2">
      <c r="A830">
        <v>828</v>
      </c>
      <c r="B830" t="s">
        <v>2311</v>
      </c>
      <c r="C830" t="s">
        <v>2284</v>
      </c>
      <c r="D830" t="s">
        <v>2281</v>
      </c>
      <c r="E830">
        <v>2018</v>
      </c>
      <c r="F830" t="s">
        <v>2282</v>
      </c>
      <c r="G830" t="s">
        <v>2283</v>
      </c>
      <c r="H830">
        <v>644.79999999999995</v>
      </c>
    </row>
    <row r="831" spans="1:8" x14ac:dyDescent="0.2">
      <c r="A831">
        <v>829</v>
      </c>
      <c r="B831" t="s">
        <v>2311</v>
      </c>
      <c r="C831" t="s">
        <v>2285</v>
      </c>
      <c r="D831" t="s">
        <v>2281</v>
      </c>
      <c r="E831">
        <v>2008</v>
      </c>
      <c r="F831" t="s">
        <v>2282</v>
      </c>
      <c r="G831" t="s">
        <v>2283</v>
      </c>
      <c r="H831">
        <v>1999.4</v>
      </c>
    </row>
    <row r="832" spans="1:8" x14ac:dyDescent="0.2">
      <c r="A832">
        <v>830</v>
      </c>
      <c r="B832" t="s">
        <v>2311</v>
      </c>
      <c r="C832" t="s">
        <v>2285</v>
      </c>
      <c r="D832" t="s">
        <v>2281</v>
      </c>
      <c r="E832">
        <v>2009</v>
      </c>
      <c r="F832" t="s">
        <v>2282</v>
      </c>
      <c r="G832" t="s">
        <v>2283</v>
      </c>
      <c r="H832">
        <v>1863.2</v>
      </c>
    </row>
    <row r="833" spans="1:8" x14ac:dyDescent="0.2">
      <c r="A833">
        <v>831</v>
      </c>
      <c r="B833" t="s">
        <v>2311</v>
      </c>
      <c r="C833" t="s">
        <v>2285</v>
      </c>
      <c r="D833" t="s">
        <v>2281</v>
      </c>
      <c r="E833">
        <v>2010</v>
      </c>
      <c r="F833" t="s">
        <v>2282</v>
      </c>
      <c r="G833" t="s">
        <v>2283</v>
      </c>
      <c r="H833">
        <v>1723.9</v>
      </c>
    </row>
    <row r="834" spans="1:8" x14ac:dyDescent="0.2">
      <c r="A834">
        <v>832</v>
      </c>
      <c r="B834" t="s">
        <v>2311</v>
      </c>
      <c r="C834" t="s">
        <v>2285</v>
      </c>
      <c r="D834" t="s">
        <v>2281</v>
      </c>
      <c r="E834">
        <v>2011</v>
      </c>
      <c r="F834" t="s">
        <v>2282</v>
      </c>
      <c r="G834" t="s">
        <v>2283</v>
      </c>
      <c r="H834">
        <v>2137.3000000000002</v>
      </c>
    </row>
    <row r="835" spans="1:8" x14ac:dyDescent="0.2">
      <c r="A835">
        <v>833</v>
      </c>
      <c r="B835" t="s">
        <v>2311</v>
      </c>
      <c r="C835" t="s">
        <v>2285</v>
      </c>
      <c r="D835" t="s">
        <v>2281</v>
      </c>
      <c r="E835">
        <v>2012</v>
      </c>
      <c r="F835" t="s">
        <v>2282</v>
      </c>
      <c r="G835" t="s">
        <v>2283</v>
      </c>
      <c r="H835">
        <v>2140.4</v>
      </c>
    </row>
    <row r="836" spans="1:8" x14ac:dyDescent="0.2">
      <c r="A836">
        <v>834</v>
      </c>
      <c r="B836" t="s">
        <v>2311</v>
      </c>
      <c r="C836" t="s">
        <v>2285</v>
      </c>
      <c r="D836" t="s">
        <v>2281</v>
      </c>
      <c r="E836">
        <v>2013</v>
      </c>
      <c r="F836" t="s">
        <v>2282</v>
      </c>
      <c r="G836" t="s">
        <v>2283</v>
      </c>
      <c r="H836">
        <v>2138.4</v>
      </c>
    </row>
    <row r="837" spans="1:8" x14ac:dyDescent="0.2">
      <c r="A837">
        <v>835</v>
      </c>
      <c r="B837" t="s">
        <v>2311</v>
      </c>
      <c r="C837" t="s">
        <v>2285</v>
      </c>
      <c r="D837" t="s">
        <v>2281</v>
      </c>
      <c r="E837">
        <v>2014</v>
      </c>
      <c r="F837" t="s">
        <v>2282</v>
      </c>
      <c r="G837" t="s">
        <v>2283</v>
      </c>
      <c r="H837">
        <v>1526.3</v>
      </c>
    </row>
    <row r="838" spans="1:8" x14ac:dyDescent="0.2">
      <c r="A838">
        <v>836</v>
      </c>
      <c r="B838" t="s">
        <v>2311</v>
      </c>
      <c r="C838" t="s">
        <v>2285</v>
      </c>
      <c r="D838" t="s">
        <v>2281</v>
      </c>
      <c r="E838">
        <v>2015</v>
      </c>
      <c r="F838" t="s">
        <v>2282</v>
      </c>
      <c r="G838" t="s">
        <v>2283</v>
      </c>
      <c r="H838">
        <v>1227.7</v>
      </c>
    </row>
    <row r="839" spans="1:8" x14ac:dyDescent="0.2">
      <c r="A839">
        <v>837</v>
      </c>
      <c r="B839" t="s">
        <v>2311</v>
      </c>
      <c r="C839" t="s">
        <v>2285</v>
      </c>
      <c r="D839" t="s">
        <v>2281</v>
      </c>
      <c r="E839">
        <v>2016</v>
      </c>
      <c r="F839" t="s">
        <v>2282</v>
      </c>
      <c r="G839" t="s">
        <v>2283</v>
      </c>
      <c r="H839">
        <v>1142</v>
      </c>
    </row>
    <row r="840" spans="1:8" x14ac:dyDescent="0.2">
      <c r="A840">
        <v>838</v>
      </c>
      <c r="B840" t="s">
        <v>2311</v>
      </c>
      <c r="C840" t="s">
        <v>2285</v>
      </c>
      <c r="D840" t="s">
        <v>2281</v>
      </c>
      <c r="E840">
        <v>2017</v>
      </c>
      <c r="F840" t="s">
        <v>2282</v>
      </c>
      <c r="G840" t="s">
        <v>2283</v>
      </c>
      <c r="H840">
        <v>1305.8</v>
      </c>
    </row>
    <row r="841" spans="1:8" x14ac:dyDescent="0.2">
      <c r="A841">
        <v>839</v>
      </c>
      <c r="B841" t="s">
        <v>2311</v>
      </c>
      <c r="C841" t="s">
        <v>2285</v>
      </c>
      <c r="D841" t="s">
        <v>2281</v>
      </c>
      <c r="E841">
        <v>2018</v>
      </c>
      <c r="F841" t="s">
        <v>2282</v>
      </c>
      <c r="G841" t="s">
        <v>2283</v>
      </c>
      <c r="H841">
        <v>1367.2</v>
      </c>
    </row>
    <row r="842" spans="1:8" x14ac:dyDescent="0.2">
      <c r="A842">
        <v>840</v>
      </c>
      <c r="B842" t="s">
        <v>2311</v>
      </c>
      <c r="C842" t="s">
        <v>2286</v>
      </c>
      <c r="D842" t="s">
        <v>2281</v>
      </c>
      <c r="E842">
        <v>2008</v>
      </c>
      <c r="F842" t="s">
        <v>2282</v>
      </c>
      <c r="G842" t="s">
        <v>2283</v>
      </c>
      <c r="H842">
        <v>399.9</v>
      </c>
    </row>
    <row r="843" spans="1:8" x14ac:dyDescent="0.2">
      <c r="A843">
        <v>841</v>
      </c>
      <c r="B843" t="s">
        <v>2311</v>
      </c>
      <c r="C843" t="s">
        <v>2286</v>
      </c>
      <c r="D843" t="s">
        <v>2281</v>
      </c>
      <c r="E843">
        <v>2009</v>
      </c>
      <c r="F843" t="s">
        <v>2282</v>
      </c>
      <c r="G843" t="s">
        <v>2283</v>
      </c>
      <c r="H843">
        <v>428.6</v>
      </c>
    </row>
    <row r="844" spans="1:8" x14ac:dyDescent="0.2">
      <c r="A844">
        <v>842</v>
      </c>
      <c r="B844" t="s">
        <v>2311</v>
      </c>
      <c r="C844" t="s">
        <v>2286</v>
      </c>
      <c r="D844" t="s">
        <v>2281</v>
      </c>
      <c r="E844">
        <v>2010</v>
      </c>
      <c r="F844" t="s">
        <v>2282</v>
      </c>
      <c r="G844" t="s">
        <v>2283</v>
      </c>
      <c r="H844">
        <v>432.8</v>
      </c>
    </row>
    <row r="845" spans="1:8" x14ac:dyDescent="0.2">
      <c r="A845">
        <v>843</v>
      </c>
      <c r="B845" t="s">
        <v>2311</v>
      </c>
      <c r="C845" t="s">
        <v>2286</v>
      </c>
      <c r="D845" t="s">
        <v>2281</v>
      </c>
      <c r="E845">
        <v>2011</v>
      </c>
      <c r="F845" t="s">
        <v>2282</v>
      </c>
      <c r="G845" t="s">
        <v>2283</v>
      </c>
      <c r="H845">
        <v>467.2</v>
      </c>
    </row>
    <row r="846" spans="1:8" x14ac:dyDescent="0.2">
      <c r="A846">
        <v>844</v>
      </c>
      <c r="B846" t="s">
        <v>2311</v>
      </c>
      <c r="C846" t="s">
        <v>2286</v>
      </c>
      <c r="D846" t="s">
        <v>2281</v>
      </c>
      <c r="E846">
        <v>2012</v>
      </c>
      <c r="F846" t="s">
        <v>2282</v>
      </c>
      <c r="G846" t="s">
        <v>2283</v>
      </c>
      <c r="H846">
        <v>567</v>
      </c>
    </row>
    <row r="847" spans="1:8" x14ac:dyDescent="0.2">
      <c r="A847">
        <v>845</v>
      </c>
      <c r="B847" t="s">
        <v>2311</v>
      </c>
      <c r="C847" t="s">
        <v>2286</v>
      </c>
      <c r="D847" t="s">
        <v>2281</v>
      </c>
      <c r="E847">
        <v>2013</v>
      </c>
      <c r="F847" t="s">
        <v>2282</v>
      </c>
      <c r="G847" t="s">
        <v>2283</v>
      </c>
      <c r="H847">
        <v>589.1</v>
      </c>
    </row>
    <row r="848" spans="1:8" x14ac:dyDescent="0.2">
      <c r="A848">
        <v>846</v>
      </c>
      <c r="B848" t="s">
        <v>2311</v>
      </c>
      <c r="C848" t="s">
        <v>2286</v>
      </c>
      <c r="D848" t="s">
        <v>2281</v>
      </c>
      <c r="E848">
        <v>2014</v>
      </c>
      <c r="F848" t="s">
        <v>2282</v>
      </c>
      <c r="G848" t="s">
        <v>2283</v>
      </c>
      <c r="H848">
        <v>654.9</v>
      </c>
    </row>
    <row r="849" spans="1:8" x14ac:dyDescent="0.2">
      <c r="A849">
        <v>847</v>
      </c>
      <c r="B849" t="s">
        <v>2311</v>
      </c>
      <c r="C849" t="s">
        <v>2286</v>
      </c>
      <c r="D849" t="s">
        <v>2281</v>
      </c>
      <c r="E849">
        <v>2015</v>
      </c>
      <c r="F849" t="s">
        <v>2282</v>
      </c>
      <c r="G849" t="s">
        <v>2283</v>
      </c>
      <c r="H849">
        <v>528.29999999999995</v>
      </c>
    </row>
    <row r="850" spans="1:8" x14ac:dyDescent="0.2">
      <c r="A850">
        <v>848</v>
      </c>
      <c r="B850" t="s">
        <v>2311</v>
      </c>
      <c r="C850" t="s">
        <v>2286</v>
      </c>
      <c r="D850" t="s">
        <v>2281</v>
      </c>
      <c r="E850">
        <v>2016</v>
      </c>
      <c r="F850" t="s">
        <v>2282</v>
      </c>
      <c r="G850" t="s">
        <v>2283</v>
      </c>
      <c r="H850">
        <v>507.8</v>
      </c>
    </row>
    <row r="851" spans="1:8" x14ac:dyDescent="0.2">
      <c r="A851">
        <v>849</v>
      </c>
      <c r="B851" t="s">
        <v>2311</v>
      </c>
      <c r="C851" t="s">
        <v>2286</v>
      </c>
      <c r="D851" t="s">
        <v>2281</v>
      </c>
      <c r="E851">
        <v>2017</v>
      </c>
      <c r="F851" t="s">
        <v>2282</v>
      </c>
      <c r="G851" t="s">
        <v>2283</v>
      </c>
      <c r="H851">
        <v>512.79999999999995</v>
      </c>
    </row>
    <row r="852" spans="1:8" x14ac:dyDescent="0.2">
      <c r="A852">
        <v>850</v>
      </c>
      <c r="B852" t="s">
        <v>2311</v>
      </c>
      <c r="C852" t="s">
        <v>2286</v>
      </c>
      <c r="D852" t="s">
        <v>2281</v>
      </c>
      <c r="E852">
        <v>2018</v>
      </c>
      <c r="F852" t="s">
        <v>2282</v>
      </c>
      <c r="G852" t="s">
        <v>2283</v>
      </c>
      <c r="H852">
        <v>566</v>
      </c>
    </row>
    <row r="853" spans="1:8" x14ac:dyDescent="0.2">
      <c r="A853">
        <v>851</v>
      </c>
      <c r="B853" t="s">
        <v>2312</v>
      </c>
      <c r="C853" t="s">
        <v>2280</v>
      </c>
      <c r="D853" t="s">
        <v>2281</v>
      </c>
      <c r="E853">
        <v>2008</v>
      </c>
      <c r="F853" t="s">
        <v>2282</v>
      </c>
      <c r="G853" t="s">
        <v>2283</v>
      </c>
      <c r="H853">
        <v>870.9</v>
      </c>
    </row>
    <row r="854" spans="1:8" x14ac:dyDescent="0.2">
      <c r="A854">
        <v>852</v>
      </c>
      <c r="B854" t="s">
        <v>2312</v>
      </c>
      <c r="C854" t="s">
        <v>2280</v>
      </c>
      <c r="D854" t="s">
        <v>2281</v>
      </c>
      <c r="E854">
        <v>2009</v>
      </c>
      <c r="F854" t="s">
        <v>2282</v>
      </c>
      <c r="G854" t="s">
        <v>2283</v>
      </c>
      <c r="H854">
        <v>717.3</v>
      </c>
    </row>
    <row r="855" spans="1:8" x14ac:dyDescent="0.2">
      <c r="A855">
        <v>853</v>
      </c>
      <c r="B855" t="s">
        <v>2312</v>
      </c>
      <c r="C855" t="s">
        <v>2280</v>
      </c>
      <c r="D855" t="s">
        <v>2281</v>
      </c>
      <c r="E855">
        <v>2010</v>
      </c>
      <c r="F855" t="s">
        <v>2282</v>
      </c>
      <c r="G855" t="s">
        <v>2283</v>
      </c>
      <c r="H855">
        <v>897.7</v>
      </c>
    </row>
    <row r="856" spans="1:8" x14ac:dyDescent="0.2">
      <c r="A856">
        <v>854</v>
      </c>
      <c r="B856" t="s">
        <v>2312</v>
      </c>
      <c r="C856" t="s">
        <v>2280</v>
      </c>
      <c r="D856" t="s">
        <v>2281</v>
      </c>
      <c r="E856">
        <v>2011</v>
      </c>
      <c r="F856" t="s">
        <v>2282</v>
      </c>
      <c r="G856" t="s">
        <v>2283</v>
      </c>
      <c r="H856">
        <v>917.8</v>
      </c>
    </row>
    <row r="857" spans="1:8" x14ac:dyDescent="0.2">
      <c r="A857">
        <v>855</v>
      </c>
      <c r="B857" t="s">
        <v>2312</v>
      </c>
      <c r="C857" t="s">
        <v>2280</v>
      </c>
      <c r="D857" t="s">
        <v>2281</v>
      </c>
      <c r="E857">
        <v>2012</v>
      </c>
      <c r="F857" t="s">
        <v>2282</v>
      </c>
      <c r="G857" t="s">
        <v>2283</v>
      </c>
      <c r="H857">
        <v>987.5</v>
      </c>
    </row>
    <row r="858" spans="1:8" x14ac:dyDescent="0.2">
      <c r="A858">
        <v>856</v>
      </c>
      <c r="B858" t="s">
        <v>2312</v>
      </c>
      <c r="C858" t="s">
        <v>2280</v>
      </c>
      <c r="D858" t="s">
        <v>2281</v>
      </c>
      <c r="E858">
        <v>2013</v>
      </c>
      <c r="F858" t="s">
        <v>2282</v>
      </c>
      <c r="G858" t="s">
        <v>2283</v>
      </c>
      <c r="H858">
        <v>941.1</v>
      </c>
    </row>
    <row r="859" spans="1:8" x14ac:dyDescent="0.2">
      <c r="A859">
        <v>857</v>
      </c>
      <c r="B859" t="s">
        <v>2312</v>
      </c>
      <c r="C859" t="s">
        <v>2280</v>
      </c>
      <c r="D859" t="s">
        <v>2281</v>
      </c>
      <c r="E859">
        <v>2014</v>
      </c>
      <c r="F859" t="s">
        <v>2282</v>
      </c>
      <c r="G859" t="s">
        <v>2283</v>
      </c>
      <c r="H859">
        <v>903.7</v>
      </c>
    </row>
    <row r="860" spans="1:8" x14ac:dyDescent="0.2">
      <c r="A860">
        <v>858</v>
      </c>
      <c r="B860" t="s">
        <v>2312</v>
      </c>
      <c r="C860" t="s">
        <v>2280</v>
      </c>
      <c r="D860" t="s">
        <v>2281</v>
      </c>
      <c r="E860">
        <v>2015</v>
      </c>
      <c r="F860" t="s">
        <v>2282</v>
      </c>
      <c r="G860" t="s">
        <v>2283</v>
      </c>
      <c r="H860">
        <v>745.1</v>
      </c>
    </row>
    <row r="861" spans="1:8" x14ac:dyDescent="0.2">
      <c r="A861">
        <v>859</v>
      </c>
      <c r="B861" t="s">
        <v>2312</v>
      </c>
      <c r="C861" t="s">
        <v>2280</v>
      </c>
      <c r="D861" t="s">
        <v>2281</v>
      </c>
      <c r="E861">
        <v>2016</v>
      </c>
      <c r="F861" t="s">
        <v>2282</v>
      </c>
      <c r="G861" t="s">
        <v>2283</v>
      </c>
      <c r="H861">
        <v>676.4</v>
      </c>
    </row>
    <row r="862" spans="1:8" x14ac:dyDescent="0.2">
      <c r="A862">
        <v>860</v>
      </c>
      <c r="B862" t="s">
        <v>2312</v>
      </c>
      <c r="C862" t="s">
        <v>2280</v>
      </c>
      <c r="D862" t="s">
        <v>2281</v>
      </c>
      <c r="E862">
        <v>2017</v>
      </c>
      <c r="F862" t="s">
        <v>2282</v>
      </c>
      <c r="G862" t="s">
        <v>2283</v>
      </c>
      <c r="H862">
        <v>959.9</v>
      </c>
    </row>
    <row r="863" spans="1:8" x14ac:dyDescent="0.2">
      <c r="A863">
        <v>861</v>
      </c>
      <c r="B863" t="s">
        <v>2312</v>
      </c>
      <c r="C863" t="s">
        <v>2280</v>
      </c>
      <c r="D863" t="s">
        <v>2281</v>
      </c>
      <c r="E863">
        <v>2018</v>
      </c>
      <c r="F863" t="s">
        <v>2282</v>
      </c>
      <c r="G863" t="s">
        <v>2283</v>
      </c>
      <c r="H863">
        <v>1009.7</v>
      </c>
    </row>
    <row r="864" spans="1:8" x14ac:dyDescent="0.2">
      <c r="A864">
        <v>862</v>
      </c>
      <c r="B864" t="s">
        <v>2312</v>
      </c>
      <c r="C864" t="s">
        <v>2284</v>
      </c>
      <c r="D864" t="s">
        <v>2281</v>
      </c>
      <c r="E864">
        <v>2008</v>
      </c>
      <c r="F864" t="s">
        <v>2282</v>
      </c>
      <c r="G864" t="s">
        <v>2283</v>
      </c>
      <c r="H864">
        <v>986.2</v>
      </c>
    </row>
    <row r="865" spans="1:8" x14ac:dyDescent="0.2">
      <c r="A865">
        <v>863</v>
      </c>
      <c r="B865" t="s">
        <v>2312</v>
      </c>
      <c r="C865" t="s">
        <v>2284</v>
      </c>
      <c r="D865" t="s">
        <v>2281</v>
      </c>
      <c r="E865">
        <v>2011</v>
      </c>
      <c r="F865" t="s">
        <v>2282</v>
      </c>
      <c r="G865" t="s">
        <v>2283</v>
      </c>
      <c r="H865">
        <v>1285.9000000000001</v>
      </c>
    </row>
    <row r="866" spans="1:8" x14ac:dyDescent="0.2">
      <c r="A866">
        <v>864</v>
      </c>
      <c r="B866" t="s">
        <v>2312</v>
      </c>
      <c r="C866" t="s">
        <v>2284</v>
      </c>
      <c r="D866" t="s">
        <v>2281</v>
      </c>
      <c r="E866">
        <v>2012</v>
      </c>
      <c r="F866" t="s">
        <v>2282</v>
      </c>
      <c r="G866" t="s">
        <v>2283</v>
      </c>
      <c r="H866">
        <v>1455.3</v>
      </c>
    </row>
    <row r="867" spans="1:8" x14ac:dyDescent="0.2">
      <c r="A867">
        <v>865</v>
      </c>
      <c r="B867" t="s">
        <v>2312</v>
      </c>
      <c r="C867" t="s">
        <v>2284</v>
      </c>
      <c r="D867" t="s">
        <v>2281</v>
      </c>
      <c r="E867">
        <v>2013</v>
      </c>
      <c r="F867" t="s">
        <v>2282</v>
      </c>
      <c r="G867" t="s">
        <v>2283</v>
      </c>
      <c r="H867">
        <v>1440</v>
      </c>
    </row>
    <row r="868" spans="1:8" x14ac:dyDescent="0.2">
      <c r="A868">
        <v>866</v>
      </c>
      <c r="B868" t="s">
        <v>2312</v>
      </c>
      <c r="C868" t="s">
        <v>2284</v>
      </c>
      <c r="D868" t="s">
        <v>2281</v>
      </c>
      <c r="E868">
        <v>2014</v>
      </c>
      <c r="F868" t="s">
        <v>2282</v>
      </c>
      <c r="G868" t="s">
        <v>2283</v>
      </c>
      <c r="H868">
        <v>1256.4000000000001</v>
      </c>
    </row>
    <row r="869" spans="1:8" x14ac:dyDescent="0.2">
      <c r="A869">
        <v>867</v>
      </c>
      <c r="B869" t="s">
        <v>2312</v>
      </c>
      <c r="C869" t="s">
        <v>2284</v>
      </c>
      <c r="D869" t="s">
        <v>2281</v>
      </c>
      <c r="E869">
        <v>2015</v>
      </c>
      <c r="F869" t="s">
        <v>2282</v>
      </c>
      <c r="G869" t="s">
        <v>2283</v>
      </c>
      <c r="H869">
        <v>1145.5999999999999</v>
      </c>
    </row>
    <row r="870" spans="1:8" x14ac:dyDescent="0.2">
      <c r="A870">
        <v>868</v>
      </c>
      <c r="B870" t="s">
        <v>2312</v>
      </c>
      <c r="C870" t="s">
        <v>2284</v>
      </c>
      <c r="D870" t="s">
        <v>2281</v>
      </c>
      <c r="E870">
        <v>2016</v>
      </c>
      <c r="F870" t="s">
        <v>2282</v>
      </c>
      <c r="G870" t="s">
        <v>2283</v>
      </c>
      <c r="H870">
        <v>1259.4000000000001</v>
      </c>
    </row>
    <row r="871" spans="1:8" x14ac:dyDescent="0.2">
      <c r="A871">
        <v>869</v>
      </c>
      <c r="B871" t="s">
        <v>2312</v>
      </c>
      <c r="C871" t="s">
        <v>2284</v>
      </c>
      <c r="D871" t="s">
        <v>2281</v>
      </c>
      <c r="E871">
        <v>2017</v>
      </c>
      <c r="F871" t="s">
        <v>2282</v>
      </c>
      <c r="G871" t="s">
        <v>2283</v>
      </c>
      <c r="H871">
        <v>1260.5999999999999</v>
      </c>
    </row>
    <row r="872" spans="1:8" x14ac:dyDescent="0.2">
      <c r="A872">
        <v>870</v>
      </c>
      <c r="B872" t="s">
        <v>2312</v>
      </c>
      <c r="C872" t="s">
        <v>2284</v>
      </c>
      <c r="D872" t="s">
        <v>2281</v>
      </c>
      <c r="E872">
        <v>2018</v>
      </c>
      <c r="F872" t="s">
        <v>2282</v>
      </c>
      <c r="G872" t="s">
        <v>2283</v>
      </c>
      <c r="H872">
        <v>1351.6</v>
      </c>
    </row>
    <row r="873" spans="1:8" x14ac:dyDescent="0.2">
      <c r="A873">
        <v>871</v>
      </c>
      <c r="B873" t="s">
        <v>2312</v>
      </c>
      <c r="C873" t="s">
        <v>2285</v>
      </c>
      <c r="D873" t="s">
        <v>2281</v>
      </c>
      <c r="E873">
        <v>2008</v>
      </c>
      <c r="F873" t="s">
        <v>2282</v>
      </c>
      <c r="G873" t="s">
        <v>2283</v>
      </c>
      <c r="H873">
        <v>1878.8</v>
      </c>
    </row>
    <row r="874" spans="1:8" x14ac:dyDescent="0.2">
      <c r="A874">
        <v>872</v>
      </c>
      <c r="B874" t="s">
        <v>2312</v>
      </c>
      <c r="C874" t="s">
        <v>2285</v>
      </c>
      <c r="D874" t="s">
        <v>2281</v>
      </c>
      <c r="E874">
        <v>2009</v>
      </c>
      <c r="F874" t="s">
        <v>2282</v>
      </c>
      <c r="G874" t="s">
        <v>2283</v>
      </c>
      <c r="H874">
        <v>1537.4</v>
      </c>
    </row>
    <row r="875" spans="1:8" x14ac:dyDescent="0.2">
      <c r="A875">
        <v>873</v>
      </c>
      <c r="B875" t="s">
        <v>2312</v>
      </c>
      <c r="C875" t="s">
        <v>2285</v>
      </c>
      <c r="D875" t="s">
        <v>2281</v>
      </c>
      <c r="E875">
        <v>2010</v>
      </c>
      <c r="F875" t="s">
        <v>2282</v>
      </c>
      <c r="G875" t="s">
        <v>2283</v>
      </c>
      <c r="H875">
        <v>1632.6</v>
      </c>
    </row>
    <row r="876" spans="1:8" x14ac:dyDescent="0.2">
      <c r="A876">
        <v>874</v>
      </c>
      <c r="B876" t="s">
        <v>2312</v>
      </c>
      <c r="C876" t="s">
        <v>2285</v>
      </c>
      <c r="D876" t="s">
        <v>2281</v>
      </c>
      <c r="E876">
        <v>2011</v>
      </c>
      <c r="F876" t="s">
        <v>2282</v>
      </c>
      <c r="G876" t="s">
        <v>2283</v>
      </c>
      <c r="H876">
        <v>2014.6</v>
      </c>
    </row>
    <row r="877" spans="1:8" x14ac:dyDescent="0.2">
      <c r="A877">
        <v>875</v>
      </c>
      <c r="B877" t="s">
        <v>2312</v>
      </c>
      <c r="C877" t="s">
        <v>2285</v>
      </c>
      <c r="D877" t="s">
        <v>2281</v>
      </c>
      <c r="E877">
        <v>2012</v>
      </c>
      <c r="F877" t="s">
        <v>2282</v>
      </c>
      <c r="G877" t="s">
        <v>2283</v>
      </c>
      <c r="H877">
        <v>1933</v>
      </c>
    </row>
    <row r="878" spans="1:8" x14ac:dyDescent="0.2">
      <c r="A878">
        <v>876</v>
      </c>
      <c r="B878" t="s">
        <v>2313</v>
      </c>
      <c r="C878" t="s">
        <v>2280</v>
      </c>
      <c r="D878" t="s">
        <v>2281</v>
      </c>
      <c r="E878">
        <v>2008</v>
      </c>
      <c r="F878" t="s">
        <v>2282</v>
      </c>
      <c r="G878" t="s">
        <v>2283</v>
      </c>
      <c r="H878">
        <v>1108.5</v>
      </c>
    </row>
    <row r="879" spans="1:8" x14ac:dyDescent="0.2">
      <c r="A879">
        <v>877</v>
      </c>
      <c r="B879" t="s">
        <v>2313</v>
      </c>
      <c r="C879" t="s">
        <v>2280</v>
      </c>
      <c r="D879" t="s">
        <v>2281</v>
      </c>
      <c r="E879">
        <v>2009</v>
      </c>
      <c r="F879" t="s">
        <v>2282</v>
      </c>
      <c r="G879" t="s">
        <v>2283</v>
      </c>
      <c r="H879">
        <v>978.3</v>
      </c>
    </row>
    <row r="880" spans="1:8" x14ac:dyDescent="0.2">
      <c r="A880">
        <v>878</v>
      </c>
      <c r="B880" t="s">
        <v>2313</v>
      </c>
      <c r="C880" t="s">
        <v>2280</v>
      </c>
      <c r="D880" t="s">
        <v>2281</v>
      </c>
      <c r="E880">
        <v>2010</v>
      </c>
      <c r="F880" t="s">
        <v>2282</v>
      </c>
      <c r="G880" t="s">
        <v>2283</v>
      </c>
      <c r="H880">
        <v>1018.3</v>
      </c>
    </row>
    <row r="881" spans="1:8" x14ac:dyDescent="0.2">
      <c r="A881">
        <v>879</v>
      </c>
      <c r="B881" t="s">
        <v>2313</v>
      </c>
      <c r="C881" t="s">
        <v>2280</v>
      </c>
      <c r="D881" t="s">
        <v>2281</v>
      </c>
      <c r="E881">
        <v>2011</v>
      </c>
      <c r="F881" t="s">
        <v>2282</v>
      </c>
      <c r="G881" t="s">
        <v>2283</v>
      </c>
      <c r="H881">
        <v>1134.4000000000001</v>
      </c>
    </row>
    <row r="882" spans="1:8" x14ac:dyDescent="0.2">
      <c r="A882">
        <v>880</v>
      </c>
      <c r="B882" t="s">
        <v>2313</v>
      </c>
      <c r="C882" t="s">
        <v>2280</v>
      </c>
      <c r="D882" t="s">
        <v>2281</v>
      </c>
      <c r="E882">
        <v>2012</v>
      </c>
      <c r="F882" t="s">
        <v>2282</v>
      </c>
      <c r="G882" t="s">
        <v>2283</v>
      </c>
      <c r="H882">
        <v>1271.5999999999999</v>
      </c>
    </row>
    <row r="883" spans="1:8" x14ac:dyDescent="0.2">
      <c r="A883">
        <v>881</v>
      </c>
      <c r="B883" t="s">
        <v>2313</v>
      </c>
      <c r="C883" t="s">
        <v>2280</v>
      </c>
      <c r="D883" t="s">
        <v>2281</v>
      </c>
      <c r="E883">
        <v>2013</v>
      </c>
      <c r="F883" t="s">
        <v>2282</v>
      </c>
      <c r="G883" t="s">
        <v>2283</v>
      </c>
      <c r="H883">
        <v>1221</v>
      </c>
    </row>
    <row r="884" spans="1:8" x14ac:dyDescent="0.2">
      <c r="A884">
        <v>882</v>
      </c>
      <c r="B884" t="s">
        <v>2313</v>
      </c>
      <c r="C884" t="s">
        <v>2280</v>
      </c>
      <c r="D884" t="s">
        <v>2281</v>
      </c>
      <c r="E884">
        <v>2014</v>
      </c>
      <c r="F884" t="s">
        <v>2282</v>
      </c>
      <c r="G884" t="s">
        <v>2283</v>
      </c>
      <c r="H884">
        <v>1163.3</v>
      </c>
    </row>
    <row r="885" spans="1:8" x14ac:dyDescent="0.2">
      <c r="A885">
        <v>883</v>
      </c>
      <c r="B885" t="s">
        <v>2313</v>
      </c>
      <c r="C885" t="s">
        <v>2280</v>
      </c>
      <c r="D885" t="s">
        <v>2281</v>
      </c>
      <c r="E885">
        <v>2015</v>
      </c>
      <c r="F885" t="s">
        <v>2282</v>
      </c>
      <c r="G885" t="s">
        <v>2283</v>
      </c>
      <c r="H885">
        <v>1016</v>
      </c>
    </row>
    <row r="886" spans="1:8" x14ac:dyDescent="0.2">
      <c r="A886">
        <v>884</v>
      </c>
      <c r="B886" t="s">
        <v>2313</v>
      </c>
      <c r="C886" t="s">
        <v>2280</v>
      </c>
      <c r="D886" t="s">
        <v>2281</v>
      </c>
      <c r="E886">
        <v>2016</v>
      </c>
      <c r="F886" t="s">
        <v>2282</v>
      </c>
      <c r="G886" t="s">
        <v>2283</v>
      </c>
      <c r="H886">
        <v>930.3</v>
      </c>
    </row>
    <row r="887" spans="1:8" x14ac:dyDescent="0.2">
      <c r="A887">
        <v>885</v>
      </c>
      <c r="B887" t="s">
        <v>2313</v>
      </c>
      <c r="C887" t="s">
        <v>2280</v>
      </c>
      <c r="D887" t="s">
        <v>2281</v>
      </c>
      <c r="E887">
        <v>2017</v>
      </c>
      <c r="F887" t="s">
        <v>2282</v>
      </c>
      <c r="G887" t="s">
        <v>2283</v>
      </c>
      <c r="H887">
        <v>1054.0999999999999</v>
      </c>
    </row>
    <row r="888" spans="1:8" x14ac:dyDescent="0.2">
      <c r="A888">
        <v>886</v>
      </c>
      <c r="B888" t="s">
        <v>2313</v>
      </c>
      <c r="C888" t="s">
        <v>2280</v>
      </c>
      <c r="D888" t="s">
        <v>2281</v>
      </c>
      <c r="E888">
        <v>2018</v>
      </c>
      <c r="F888" t="s">
        <v>2282</v>
      </c>
      <c r="G888" t="s">
        <v>2283</v>
      </c>
      <c r="H888">
        <v>1343.4</v>
      </c>
    </row>
    <row r="889" spans="1:8" x14ac:dyDescent="0.2">
      <c r="A889">
        <v>887</v>
      </c>
      <c r="B889" t="s">
        <v>2313</v>
      </c>
      <c r="C889" t="s">
        <v>2284</v>
      </c>
      <c r="D889" t="s">
        <v>2281</v>
      </c>
      <c r="E889">
        <v>2008</v>
      </c>
      <c r="F889" t="s">
        <v>2282</v>
      </c>
      <c r="G889" t="s">
        <v>2283</v>
      </c>
      <c r="H889">
        <v>1174.7</v>
      </c>
    </row>
    <row r="890" spans="1:8" x14ac:dyDescent="0.2">
      <c r="A890">
        <v>888</v>
      </c>
      <c r="B890" t="s">
        <v>2313</v>
      </c>
      <c r="C890" t="s">
        <v>2284</v>
      </c>
      <c r="D890" t="s">
        <v>2281</v>
      </c>
      <c r="E890">
        <v>2009</v>
      </c>
      <c r="F890" t="s">
        <v>2282</v>
      </c>
      <c r="G890" t="s">
        <v>2283</v>
      </c>
      <c r="H890">
        <v>1014.1</v>
      </c>
    </row>
    <row r="891" spans="1:8" x14ac:dyDescent="0.2">
      <c r="A891">
        <v>889</v>
      </c>
      <c r="B891" t="s">
        <v>2313</v>
      </c>
      <c r="C891" t="s">
        <v>2284</v>
      </c>
      <c r="D891" t="s">
        <v>2281</v>
      </c>
      <c r="E891">
        <v>2010</v>
      </c>
      <c r="F891" t="s">
        <v>2282</v>
      </c>
      <c r="G891" t="s">
        <v>2283</v>
      </c>
      <c r="H891">
        <v>1234.5999999999999</v>
      </c>
    </row>
    <row r="892" spans="1:8" x14ac:dyDescent="0.2">
      <c r="A892">
        <v>890</v>
      </c>
      <c r="B892" t="s">
        <v>2313</v>
      </c>
      <c r="C892" t="s">
        <v>2284</v>
      </c>
      <c r="D892" t="s">
        <v>2281</v>
      </c>
      <c r="E892">
        <v>2011</v>
      </c>
      <c r="F892" t="s">
        <v>2282</v>
      </c>
      <c r="G892" t="s">
        <v>2283</v>
      </c>
      <c r="H892">
        <v>1014.2</v>
      </c>
    </row>
    <row r="893" spans="1:8" x14ac:dyDescent="0.2">
      <c r="A893">
        <v>891</v>
      </c>
      <c r="B893" t="s">
        <v>2313</v>
      </c>
      <c r="C893" t="s">
        <v>2284</v>
      </c>
      <c r="D893" t="s">
        <v>2281</v>
      </c>
      <c r="E893">
        <v>2012</v>
      </c>
      <c r="F893" t="s">
        <v>2282</v>
      </c>
      <c r="G893" t="s">
        <v>2283</v>
      </c>
      <c r="H893">
        <v>1189.5</v>
      </c>
    </row>
    <row r="894" spans="1:8" x14ac:dyDescent="0.2">
      <c r="A894">
        <v>892</v>
      </c>
      <c r="B894" t="s">
        <v>2313</v>
      </c>
      <c r="C894" t="s">
        <v>2284</v>
      </c>
      <c r="D894" t="s">
        <v>2281</v>
      </c>
      <c r="E894">
        <v>2013</v>
      </c>
      <c r="F894" t="s">
        <v>2282</v>
      </c>
      <c r="G894" t="s">
        <v>2283</v>
      </c>
      <c r="H894">
        <v>1210</v>
      </c>
    </row>
    <row r="895" spans="1:8" x14ac:dyDescent="0.2">
      <c r="A895">
        <v>893</v>
      </c>
      <c r="B895" t="s">
        <v>2313</v>
      </c>
      <c r="C895" t="s">
        <v>2284</v>
      </c>
      <c r="D895" t="s">
        <v>2281</v>
      </c>
      <c r="E895">
        <v>2014</v>
      </c>
      <c r="F895" t="s">
        <v>2282</v>
      </c>
      <c r="G895" t="s">
        <v>2283</v>
      </c>
      <c r="H895">
        <v>1148.5</v>
      </c>
    </row>
    <row r="896" spans="1:8" x14ac:dyDescent="0.2">
      <c r="A896">
        <v>894</v>
      </c>
      <c r="B896" t="s">
        <v>2313</v>
      </c>
      <c r="C896" t="s">
        <v>2284</v>
      </c>
      <c r="D896" t="s">
        <v>2281</v>
      </c>
      <c r="E896">
        <v>2015</v>
      </c>
      <c r="F896" t="s">
        <v>2282</v>
      </c>
      <c r="G896" t="s">
        <v>2283</v>
      </c>
      <c r="H896">
        <v>1228.3</v>
      </c>
    </row>
    <row r="897" spans="1:8" x14ac:dyDescent="0.2">
      <c r="A897">
        <v>895</v>
      </c>
      <c r="B897" t="s">
        <v>2313</v>
      </c>
      <c r="C897" t="s">
        <v>2284</v>
      </c>
      <c r="D897" t="s">
        <v>2281</v>
      </c>
      <c r="E897">
        <v>2016</v>
      </c>
      <c r="F897" t="s">
        <v>2282</v>
      </c>
      <c r="G897" t="s">
        <v>2283</v>
      </c>
      <c r="H897">
        <v>1095</v>
      </c>
    </row>
    <row r="898" spans="1:8" x14ac:dyDescent="0.2">
      <c r="A898">
        <v>896</v>
      </c>
      <c r="B898" t="s">
        <v>2313</v>
      </c>
      <c r="C898" t="s">
        <v>2284</v>
      </c>
      <c r="D898" t="s">
        <v>2281</v>
      </c>
      <c r="E898">
        <v>2017</v>
      </c>
      <c r="F898" t="s">
        <v>2282</v>
      </c>
      <c r="G898" t="s">
        <v>2283</v>
      </c>
      <c r="H898">
        <v>1047.5999999999999</v>
      </c>
    </row>
    <row r="899" spans="1:8" x14ac:dyDescent="0.2">
      <c r="A899">
        <v>897</v>
      </c>
      <c r="B899" t="s">
        <v>2313</v>
      </c>
      <c r="C899" t="s">
        <v>2284</v>
      </c>
      <c r="D899" t="s">
        <v>2281</v>
      </c>
      <c r="E899">
        <v>2018</v>
      </c>
      <c r="F899" t="s">
        <v>2282</v>
      </c>
      <c r="G899" t="s">
        <v>2283</v>
      </c>
      <c r="H899">
        <v>1218</v>
      </c>
    </row>
    <row r="900" spans="1:8" x14ac:dyDescent="0.2">
      <c r="A900">
        <v>898</v>
      </c>
      <c r="B900" t="s">
        <v>2313</v>
      </c>
      <c r="C900" t="s">
        <v>2285</v>
      </c>
      <c r="D900" t="s">
        <v>2281</v>
      </c>
      <c r="E900">
        <v>2008</v>
      </c>
      <c r="F900" t="s">
        <v>2282</v>
      </c>
      <c r="G900" t="s">
        <v>2283</v>
      </c>
      <c r="H900">
        <v>1792</v>
      </c>
    </row>
    <row r="901" spans="1:8" x14ac:dyDescent="0.2">
      <c r="A901">
        <v>899</v>
      </c>
      <c r="B901" t="s">
        <v>2313</v>
      </c>
      <c r="C901" t="s">
        <v>2285</v>
      </c>
      <c r="D901" t="s">
        <v>2281</v>
      </c>
      <c r="E901">
        <v>2009</v>
      </c>
      <c r="F901" t="s">
        <v>2282</v>
      </c>
      <c r="G901" t="s">
        <v>2283</v>
      </c>
      <c r="H901">
        <v>1529.8</v>
      </c>
    </row>
    <row r="902" spans="1:8" x14ac:dyDescent="0.2">
      <c r="A902">
        <v>900</v>
      </c>
      <c r="B902" t="s">
        <v>2313</v>
      </c>
      <c r="C902" t="s">
        <v>2285</v>
      </c>
      <c r="D902" t="s">
        <v>2281</v>
      </c>
      <c r="E902">
        <v>2010</v>
      </c>
      <c r="F902" t="s">
        <v>2282</v>
      </c>
      <c r="G902" t="s">
        <v>2283</v>
      </c>
      <c r="H902">
        <v>1624</v>
      </c>
    </row>
    <row r="907" spans="1:8" ht="20" x14ac:dyDescent="0.2">
      <c r="H907" s="2"/>
    </row>
  </sheetData>
  <autoFilter ref="A1:H902" xr:uid="{42F82BEE-CC70-AF40-9091-1A4E1FE83440}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84A45-31AD-2940-ABDB-A3F6CCA75247}">
  <dimension ref="A1:K94"/>
  <sheetViews>
    <sheetView workbookViewId="0"/>
  </sheetViews>
  <sheetFormatPr baseColWidth="10" defaultRowHeight="16" x14ac:dyDescent="0.2"/>
  <sheetData>
    <row r="1" spans="1:11" x14ac:dyDescent="0.2">
      <c r="B1" t="s">
        <v>2271</v>
      </c>
      <c r="C1" t="s">
        <v>2315</v>
      </c>
      <c r="D1" t="s">
        <v>2280</v>
      </c>
      <c r="E1" t="s">
        <v>2316</v>
      </c>
      <c r="F1" t="s">
        <v>2284</v>
      </c>
      <c r="G1" t="s">
        <v>2317</v>
      </c>
      <c r="H1" t="s">
        <v>2285</v>
      </c>
      <c r="I1" t="s">
        <v>2318</v>
      </c>
      <c r="J1" t="s">
        <v>2286</v>
      </c>
      <c r="K1" t="s">
        <v>2319</v>
      </c>
    </row>
    <row r="2" spans="1:11" x14ac:dyDescent="0.2">
      <c r="A2">
        <v>2008</v>
      </c>
      <c r="B2" s="3">
        <v>-202104</v>
      </c>
      <c r="D2" s="3">
        <v>753.66296296296287</v>
      </c>
      <c r="E2" s="3"/>
      <c r="F2" s="3">
        <v>933.0958333333333</v>
      </c>
      <c r="G2" s="3"/>
      <c r="H2" s="3">
        <v>2356.6629629629629</v>
      </c>
      <c r="I2" s="3"/>
      <c r="J2" s="3">
        <v>469.43749999999994</v>
      </c>
    </row>
    <row r="3" spans="1:11" x14ac:dyDescent="0.2">
      <c r="A3">
        <v>2009</v>
      </c>
      <c r="B3" s="3">
        <v>-76317.8</v>
      </c>
      <c r="C3" s="1">
        <f>((B2-B3)/B2)</f>
        <v>0.62238352531369989</v>
      </c>
      <c r="D3" s="3">
        <v>607.7296296296297</v>
      </c>
      <c r="E3" s="1">
        <f t="shared" ref="E3" si="0">-((D2-D3)/D2)</f>
        <v>-0.19363208822098471</v>
      </c>
      <c r="F3" s="3">
        <v>805.55652173913029</v>
      </c>
      <c r="G3" s="1">
        <f t="shared" ref="G3:I12" si="1">-((F2-F3)/F2)</f>
        <v>-0.1366840436298912</v>
      </c>
      <c r="H3" s="3">
        <v>1976.4555555555553</v>
      </c>
      <c r="I3" s="1">
        <f t="shared" si="1"/>
        <v>-0.16133295824761637</v>
      </c>
      <c r="J3" s="3">
        <v>410.52499999999998</v>
      </c>
      <c r="K3" s="1">
        <f>-((J2-J3)/J2)</f>
        <v>-0.12549593928904268</v>
      </c>
    </row>
    <row r="4" spans="1:11" x14ac:dyDescent="0.2">
      <c r="A4">
        <v>2010</v>
      </c>
      <c r="B4" s="3">
        <v>-104578</v>
      </c>
      <c r="C4" s="1">
        <f>((B3-B4)/B3)</f>
        <v>-0.37029631357298032</v>
      </c>
      <c r="D4" s="3">
        <v>643.4222222222221</v>
      </c>
      <c r="E4" s="1">
        <f t="shared" ref="E4" si="2">-((D3-D4)/D3)</f>
        <v>5.8731039021981922E-2</v>
      </c>
      <c r="F4" s="3">
        <v>853.70434782608663</v>
      </c>
      <c r="G4" s="1">
        <f t="shared" si="1"/>
        <v>5.9769643454700296E-2</v>
      </c>
      <c r="H4" s="3">
        <v>1877.4</v>
      </c>
      <c r="I4" s="1">
        <f t="shared" si="1"/>
        <v>-5.0117775366677553E-2</v>
      </c>
      <c r="J4" s="3">
        <v>443.0625</v>
      </c>
      <c r="K4" s="1">
        <f t="shared" ref="K4:K12" si="3">-((J3-J4)/J3)</f>
        <v>7.9258266853419468E-2</v>
      </c>
    </row>
    <row r="5" spans="1:11" x14ac:dyDescent="0.2">
      <c r="A5">
        <v>2011</v>
      </c>
      <c r="B5" s="3">
        <v>-108044</v>
      </c>
      <c r="C5" s="1">
        <f>((B4-B5)/B4)</f>
        <v>-3.3142726003557152E-2</v>
      </c>
      <c r="D5" s="3">
        <v>702.45925925925917</v>
      </c>
      <c r="E5" s="1">
        <f t="shared" ref="E5" si="4">-((D4-D5)/D4)</f>
        <v>9.1754737399553379E-2</v>
      </c>
      <c r="F5" s="3">
        <v>814.03333333333342</v>
      </c>
      <c r="G5" s="1">
        <f t="shared" si="1"/>
        <v>-4.6469266079964773E-2</v>
      </c>
      <c r="H5" s="3">
        <v>2152.7423076923078</v>
      </c>
      <c r="I5" s="1">
        <f t="shared" si="1"/>
        <v>0.1466615040440544</v>
      </c>
      <c r="J5" s="3">
        <v>467.55555555555554</v>
      </c>
      <c r="K5" s="1">
        <f t="shared" si="3"/>
        <v>5.5281265183931255E-2</v>
      </c>
    </row>
    <row r="6" spans="1:11" x14ac:dyDescent="0.2">
      <c r="A6">
        <v>2012</v>
      </c>
      <c r="B6" s="3">
        <v>-45094.2</v>
      </c>
      <c r="C6" s="1">
        <f>((B5-B6)/B5)</f>
        <v>0.58263115027211143</v>
      </c>
      <c r="D6" s="3">
        <v>696.07777777777767</v>
      </c>
      <c r="E6" s="1">
        <f t="shared" ref="E6" si="5">-((D5-D6)/D5)</f>
        <v>-9.0844862493673316E-3</v>
      </c>
      <c r="F6" s="3">
        <v>855.52916666666658</v>
      </c>
      <c r="G6" s="1">
        <f t="shared" si="1"/>
        <v>5.0975594774988531E-2</v>
      </c>
      <c r="H6" s="3">
        <v>2083.7346153846152</v>
      </c>
      <c r="I6" s="1">
        <f t="shared" si="1"/>
        <v>-3.2055714267848145E-2</v>
      </c>
      <c r="J6" s="3">
        <v>571.73333333333335</v>
      </c>
      <c r="K6" s="1">
        <f t="shared" si="3"/>
        <v>0.22281368821292782</v>
      </c>
    </row>
    <row r="7" spans="1:11" x14ac:dyDescent="0.2">
      <c r="A7">
        <v>2013</v>
      </c>
      <c r="B7" s="3">
        <v>116556</v>
      </c>
      <c r="C7" s="1">
        <f>((B6-B7)/B6)</f>
        <v>3.5847226472584062</v>
      </c>
      <c r="D7" s="3">
        <v>751.46296296296282</v>
      </c>
      <c r="E7" s="1">
        <f t="shared" ref="E7" si="6">-((D6-D7)/D6)</f>
        <v>7.9567523850570088E-2</v>
      </c>
      <c r="F7" s="3">
        <v>940.73749999999984</v>
      </c>
      <c r="G7" s="1">
        <f t="shared" si="1"/>
        <v>9.9597227836572808E-2</v>
      </c>
      <c r="H7" s="3">
        <v>2264.4958333333334</v>
      </c>
      <c r="I7" s="1">
        <f t="shared" si="1"/>
        <v>8.6748675485891172E-2</v>
      </c>
      <c r="J7" s="3">
        <v>581.78888888888889</v>
      </c>
      <c r="K7" s="1">
        <f t="shared" si="3"/>
        <v>1.7587842039800971E-2</v>
      </c>
    </row>
    <row r="8" spans="1:11" x14ac:dyDescent="0.2">
      <c r="A8">
        <v>2014</v>
      </c>
      <c r="B8" s="3">
        <v>90579.7</v>
      </c>
      <c r="C8" s="1">
        <f t="shared" ref="C8:C12" si="7">-((B7-B8)/B7)</f>
        <v>-0.22286540375441849</v>
      </c>
      <c r="D8" s="3">
        <v>681.19259259259252</v>
      </c>
      <c r="E8" s="1">
        <f t="shared" ref="E8" si="8">-((D7-D8)/D7)</f>
        <v>-9.3511422164173519E-2</v>
      </c>
      <c r="F8" s="3">
        <v>842.0916666666667</v>
      </c>
      <c r="G8" s="1">
        <f t="shared" si="1"/>
        <v>-0.10486010532516579</v>
      </c>
      <c r="H8" s="3">
        <v>2205.0208333333335</v>
      </c>
      <c r="I8" s="1">
        <f t="shared" si="1"/>
        <v>-2.6264124280790939E-2</v>
      </c>
      <c r="J8" s="3">
        <v>510.11111111111109</v>
      </c>
      <c r="K8" s="1">
        <f t="shared" si="3"/>
        <v>-0.12320238345333363</v>
      </c>
    </row>
    <row r="9" spans="1:11" x14ac:dyDescent="0.2">
      <c r="A9">
        <v>2015</v>
      </c>
      <c r="B9" s="3">
        <v>138610</v>
      </c>
      <c r="C9" s="1">
        <f t="shared" si="7"/>
        <v>0.53025457138851206</v>
      </c>
      <c r="D9" s="3">
        <v>571.30000000000007</v>
      </c>
      <c r="E9" s="1">
        <f t="shared" ref="E9" si="9">-((D8-D9)/D8)</f>
        <v>-0.1613238220550014</v>
      </c>
      <c r="F9" s="3">
        <v>781.21249999999975</v>
      </c>
      <c r="G9" s="1">
        <f t="shared" si="1"/>
        <v>-7.2295177682556666E-2</v>
      </c>
      <c r="H9" s="3">
        <v>1736.692</v>
      </c>
      <c r="I9" s="1">
        <f t="shared" si="1"/>
        <v>-0.21239202199525709</v>
      </c>
      <c r="J9" s="3">
        <v>393.13333333333333</v>
      </c>
      <c r="K9" s="1">
        <f t="shared" si="3"/>
        <v>-0.22931823132215201</v>
      </c>
    </row>
    <row r="10" spans="1:11" x14ac:dyDescent="0.2">
      <c r="A10">
        <v>2016</v>
      </c>
      <c r="B10" s="3">
        <v>108539</v>
      </c>
      <c r="C10" s="1">
        <f t="shared" si="7"/>
        <v>-0.21694682923310007</v>
      </c>
      <c r="D10" s="3">
        <v>563.40740740740739</v>
      </c>
      <c r="E10" s="1">
        <f t="shared" ref="E10" si="10">-((D9-D10)/D9)</f>
        <v>-1.3815145444762256E-2</v>
      </c>
      <c r="F10" s="3">
        <v>792.46521739130424</v>
      </c>
      <c r="G10" s="1">
        <f t="shared" si="1"/>
        <v>1.4404169661013476E-2</v>
      </c>
      <c r="H10" s="3">
        <v>1892.18</v>
      </c>
      <c r="I10" s="1">
        <f t="shared" si="1"/>
        <v>8.9531131599615857E-2</v>
      </c>
      <c r="J10" s="3">
        <v>381.04444444444448</v>
      </c>
      <c r="K10" s="1">
        <f t="shared" si="3"/>
        <v>-3.0750098920354876E-2</v>
      </c>
    </row>
    <row r="11" spans="1:11" x14ac:dyDescent="0.2">
      <c r="A11">
        <v>2017</v>
      </c>
      <c r="B11" s="3">
        <v>92296.8</v>
      </c>
      <c r="C11" s="1">
        <f t="shared" si="7"/>
        <v>-0.14964390679847794</v>
      </c>
      <c r="D11" s="3">
        <v>663.28148148148125</v>
      </c>
      <c r="E11" s="1">
        <f t="shared" ref="E11" si="11">-((D10-D11)/D10)</f>
        <v>0.17726794635813795</v>
      </c>
      <c r="F11" s="3">
        <v>787.8521739130432</v>
      </c>
      <c r="G11" s="1">
        <f t="shared" si="1"/>
        <v>-5.8211305392640352E-3</v>
      </c>
      <c r="H11" s="3">
        <v>1890.4533333333336</v>
      </c>
      <c r="I11" s="1">
        <f t="shared" si="1"/>
        <v>-9.1252770173369361E-4</v>
      </c>
      <c r="J11" s="3">
        <v>393.64444444444445</v>
      </c>
      <c r="K11" s="1">
        <f t="shared" si="3"/>
        <v>3.3067008806205077E-2</v>
      </c>
    </row>
    <row r="12" spans="1:11" x14ac:dyDescent="0.2">
      <c r="A12">
        <v>2018</v>
      </c>
      <c r="B12" s="3">
        <v>49362.400000000001</v>
      </c>
      <c r="C12" s="1">
        <f t="shared" si="7"/>
        <v>-0.46517755761846563</v>
      </c>
      <c r="D12" s="3">
        <v>720.91111111111138</v>
      </c>
      <c r="E12" s="1">
        <f t="shared" ref="E12" si="12">-((D11-D12)/D11)</f>
        <v>8.6885630367533703E-2</v>
      </c>
      <c r="F12" s="3">
        <v>932.87826086956511</v>
      </c>
      <c r="G12" s="1">
        <f t="shared" si="1"/>
        <v>0.18407778991865639</v>
      </c>
      <c r="H12" s="3">
        <v>2121.4615384615386</v>
      </c>
      <c r="I12" s="1">
        <f t="shared" si="1"/>
        <v>0.12219725346030137</v>
      </c>
      <c r="J12" s="3">
        <v>401.27777777777777</v>
      </c>
      <c r="K12" s="1">
        <f t="shared" si="3"/>
        <v>1.9391441797448325E-2</v>
      </c>
    </row>
    <row r="41" spans="1:5" x14ac:dyDescent="0.2">
      <c r="B41" t="s">
        <v>2306</v>
      </c>
      <c r="C41" t="s">
        <v>2320</v>
      </c>
      <c r="D41" t="s">
        <v>2321</v>
      </c>
      <c r="E41" t="s">
        <v>2316</v>
      </c>
    </row>
    <row r="42" spans="1:5" x14ac:dyDescent="0.2">
      <c r="A42">
        <v>2008</v>
      </c>
      <c r="B42">
        <v>-26071.699999999997</v>
      </c>
      <c r="D42" s="3">
        <v>169.3</v>
      </c>
      <c r="E42" s="3"/>
    </row>
    <row r="43" spans="1:5" x14ac:dyDescent="0.2">
      <c r="A43">
        <v>2009</v>
      </c>
      <c r="B43">
        <v>-9289</v>
      </c>
      <c r="C43" s="1">
        <f>(B42-B43)/B42</f>
        <v>0.64371329832730506</v>
      </c>
      <c r="D43" s="3">
        <v>102.2</v>
      </c>
      <c r="E43" s="1">
        <f>-(D42-D43)/D42</f>
        <v>-0.39633786178381575</v>
      </c>
    </row>
    <row r="44" spans="1:5" x14ac:dyDescent="0.2">
      <c r="A44">
        <v>2010</v>
      </c>
      <c r="B44">
        <v>-13823.1</v>
      </c>
      <c r="C44" s="1">
        <f t="shared" ref="C44:E44" si="13">(B43-B44)/B43</f>
        <v>-0.48811497470125959</v>
      </c>
      <c r="D44" s="3">
        <v>211.9</v>
      </c>
      <c r="E44" s="1">
        <f>-(D43-D44)/D43</f>
        <v>1.073385518590998</v>
      </c>
    </row>
    <row r="45" spans="1:5" x14ac:dyDescent="0.2">
      <c r="A45">
        <v>2011</v>
      </c>
      <c r="B45">
        <v>-15733.2</v>
      </c>
      <c r="C45" s="1">
        <f t="shared" ref="C45:E45" si="14">(B44-B45)/B44</f>
        <v>-0.13818173926253882</v>
      </c>
      <c r="D45" s="3">
        <v>285.5</v>
      </c>
      <c r="E45" s="1">
        <f>-(D44-D45)/D44</f>
        <v>0.34733364794714483</v>
      </c>
    </row>
    <row r="46" spans="1:5" x14ac:dyDescent="0.2">
      <c r="A46">
        <v>2012</v>
      </c>
      <c r="B46">
        <v>-10651.8</v>
      </c>
      <c r="C46" s="1">
        <f t="shared" ref="C46:E46" si="15">(B45-B46)/B45</f>
        <v>0.32297307604301739</v>
      </c>
      <c r="D46" s="3">
        <v>224.2</v>
      </c>
      <c r="E46" s="1">
        <f>-(D45-D46)/D45</f>
        <v>-0.21471103327495625</v>
      </c>
    </row>
    <row r="47" spans="1:5" x14ac:dyDescent="0.2">
      <c r="A47">
        <v>2013</v>
      </c>
      <c r="B47">
        <v>-1974.9999999999991</v>
      </c>
      <c r="C47" s="1">
        <f t="shared" ref="C47:E47" si="16">(B46-B47)/B46</f>
        <v>0.81458532830131991</v>
      </c>
      <c r="D47" s="3">
        <v>283.2</v>
      </c>
      <c r="E47" s="1">
        <f>-(D46-D47)/D46</f>
        <v>0.26315789473684215</v>
      </c>
    </row>
    <row r="48" spans="1:5" x14ac:dyDescent="0.2">
      <c r="A48">
        <v>2014</v>
      </c>
      <c r="B48">
        <v>-2651.5</v>
      </c>
      <c r="C48" s="1">
        <f t="shared" ref="C48:E48" si="17">(B47-B48)/B47</f>
        <v>-0.34253164556962085</v>
      </c>
      <c r="D48" s="3">
        <v>167.7</v>
      </c>
      <c r="E48" s="1">
        <f>-(D47-D48)/D47</f>
        <v>-0.40783898305084748</v>
      </c>
    </row>
    <row r="49" spans="1:5" x14ac:dyDescent="0.2">
      <c r="A49">
        <v>2015</v>
      </c>
      <c r="B49">
        <v>2350.6000000000004</v>
      </c>
      <c r="C49" s="1">
        <f t="shared" ref="C49:E49" si="18">(B48-B49)/B48</f>
        <v>1.8865170658118047</v>
      </c>
      <c r="D49" s="3">
        <v>206.4</v>
      </c>
      <c r="E49" s="1">
        <f>-(D48-D49)/D48</f>
        <v>0.23076923076923089</v>
      </c>
    </row>
    <row r="50" spans="1:5" x14ac:dyDescent="0.2">
      <c r="A50">
        <v>2016</v>
      </c>
      <c r="B50">
        <v>3885.8999999999996</v>
      </c>
      <c r="C50" s="1">
        <f>-(B49-B50)/B49</f>
        <v>0.65315238662469111</v>
      </c>
      <c r="D50" s="3">
        <v>148.6</v>
      </c>
      <c r="E50" s="1">
        <f>-(D49-D50)/D49</f>
        <v>-0.28003875968992253</v>
      </c>
    </row>
    <row r="51" spans="1:5" x14ac:dyDescent="0.2">
      <c r="A51">
        <v>2017</v>
      </c>
      <c r="B51">
        <v>564.90000000000146</v>
      </c>
      <c r="C51" s="1">
        <f>-(B50-B51)/B50</f>
        <v>-0.85462827144290854</v>
      </c>
      <c r="D51" s="3">
        <v>274.7</v>
      </c>
      <c r="E51" s="1">
        <f>-(D50-D51)/D50</f>
        <v>0.84858681022880211</v>
      </c>
    </row>
    <row r="52" spans="1:5" x14ac:dyDescent="0.2">
      <c r="A52">
        <v>2018</v>
      </c>
      <c r="B52">
        <v>-4583.2000000000007</v>
      </c>
      <c r="C52" s="1">
        <f>-(B51-B52)/B51</f>
        <v>-9.1132943883873061</v>
      </c>
      <c r="D52" s="3">
        <v>171.4</v>
      </c>
      <c r="E52" s="1">
        <f>-(D51-D52)/D51</f>
        <v>-0.37604659628685833</v>
      </c>
    </row>
    <row r="56" spans="1:5" x14ac:dyDescent="0.2">
      <c r="B56" t="s">
        <v>2306</v>
      </c>
      <c r="C56" t="s">
        <v>2320</v>
      </c>
      <c r="D56" t="s">
        <v>2322</v>
      </c>
      <c r="E56" t="s">
        <v>2323</v>
      </c>
    </row>
    <row r="57" spans="1:5" x14ac:dyDescent="0.2">
      <c r="A57">
        <v>2008</v>
      </c>
      <c r="B57">
        <v>-26071.699999999997</v>
      </c>
      <c r="D57">
        <v>1906.9</v>
      </c>
      <c r="E57" s="3"/>
    </row>
    <row r="58" spans="1:5" x14ac:dyDescent="0.2">
      <c r="A58">
        <v>2009</v>
      </c>
      <c r="B58">
        <v>-9289</v>
      </c>
      <c r="C58" s="1">
        <f>(B57-B58)/B57</f>
        <v>0.64371329832730506</v>
      </c>
      <c r="D58">
        <v>1570</v>
      </c>
      <c r="E58" s="1">
        <f>-(D57-D58)/D57</f>
        <v>-0.17667418322932513</v>
      </c>
    </row>
    <row r="59" spans="1:5" x14ac:dyDescent="0.2">
      <c r="A59">
        <v>2010</v>
      </c>
      <c r="B59">
        <v>-13823.1</v>
      </c>
      <c r="C59" s="1">
        <f t="shared" ref="C59:E59" si="19">(B58-B59)/B58</f>
        <v>-0.48811497470125959</v>
      </c>
      <c r="D59">
        <v>1540.5</v>
      </c>
      <c r="E59" s="1">
        <f>-(D58-D59)/D58</f>
        <v>-1.8789808917197452E-2</v>
      </c>
    </row>
    <row r="60" spans="1:5" x14ac:dyDescent="0.2">
      <c r="A60">
        <v>2011</v>
      </c>
      <c r="B60">
        <v>-15733.2</v>
      </c>
      <c r="C60" s="1">
        <f t="shared" ref="C60:E60" si="20">(B59-B60)/B59</f>
        <v>-0.13818173926253882</v>
      </c>
      <c r="D60">
        <v>1813.8</v>
      </c>
      <c r="E60" s="1">
        <f>-(D59-D60)/D59</f>
        <v>0.17740993184031156</v>
      </c>
    </row>
    <row r="61" spans="1:5" x14ac:dyDescent="0.2">
      <c r="A61">
        <v>2012</v>
      </c>
      <c r="B61">
        <v>-10651.8</v>
      </c>
      <c r="C61" s="1">
        <f t="shared" ref="C61:E61" si="21">(B60-B61)/B60</f>
        <v>0.32297307604301739</v>
      </c>
      <c r="D61">
        <v>1718.3</v>
      </c>
      <c r="E61" s="1">
        <f>-(D60-D61)/D60</f>
        <v>-5.2651891057448455E-2</v>
      </c>
    </row>
    <row r="62" spans="1:5" x14ac:dyDescent="0.2">
      <c r="A62">
        <v>2013</v>
      </c>
      <c r="B62">
        <v>-1974.9999999999991</v>
      </c>
      <c r="C62" s="1">
        <f t="shared" ref="C62:E62" si="22">(B61-B62)/B61</f>
        <v>0.81458532830131991</v>
      </c>
      <c r="D62">
        <v>1775</v>
      </c>
      <c r="E62" s="1">
        <f>-(D61-D62)/D61</f>
        <v>3.2997730314846097E-2</v>
      </c>
    </row>
    <row r="63" spans="1:5" x14ac:dyDescent="0.2">
      <c r="A63">
        <v>2014</v>
      </c>
      <c r="B63">
        <v>-2651.5</v>
      </c>
      <c r="C63" s="1">
        <f t="shared" ref="C63:E63" si="23">(B62-B63)/B62</f>
        <v>-0.34253164556962085</v>
      </c>
      <c r="D63">
        <v>1700.3</v>
      </c>
      <c r="E63" s="1">
        <f>-(D62-D63)/D62</f>
        <v>-4.2084507042253548E-2</v>
      </c>
    </row>
    <row r="64" spans="1:5" x14ac:dyDescent="0.2">
      <c r="A64">
        <v>2015</v>
      </c>
      <c r="B64">
        <v>2350.6000000000004</v>
      </c>
      <c r="C64" s="1">
        <f t="shared" ref="C64:E64" si="24">(B63-B64)/B63</f>
        <v>1.8865170658118047</v>
      </c>
      <c r="D64">
        <v>1344.5</v>
      </c>
      <c r="E64" s="1">
        <f>-(D63-D64)/D63</f>
        <v>-0.20925718990766334</v>
      </c>
    </row>
    <row r="68" spans="1:5" x14ac:dyDescent="0.2">
      <c r="B68" t="s">
        <v>2311</v>
      </c>
      <c r="C68" t="s">
        <v>2324</v>
      </c>
      <c r="D68" t="s">
        <v>2325</v>
      </c>
      <c r="E68" t="s">
        <v>2326</v>
      </c>
    </row>
    <row r="69" spans="1:5" x14ac:dyDescent="0.2">
      <c r="A69">
        <v>2008</v>
      </c>
      <c r="B69">
        <v>-94717.1</v>
      </c>
      <c r="D69" s="3">
        <v>650.5</v>
      </c>
      <c r="E69" s="3"/>
    </row>
    <row r="70" spans="1:5" x14ac:dyDescent="0.2">
      <c r="A70">
        <v>2009</v>
      </c>
      <c r="B70">
        <v>-47232.1</v>
      </c>
      <c r="C70" s="1">
        <f>(B69-B70)/B69</f>
        <v>0.50133502820504428</v>
      </c>
      <c r="D70" s="3">
        <v>588.9</v>
      </c>
      <c r="E70" s="1">
        <f>-(D69-D70)/D69</f>
        <v>-9.4696387394312104E-2</v>
      </c>
    </row>
    <row r="71" spans="1:5" x14ac:dyDescent="0.2">
      <c r="A71">
        <v>2010</v>
      </c>
      <c r="B71">
        <v>-54762</v>
      </c>
      <c r="C71" s="1">
        <f t="shared" ref="C71:E71" si="25">(B70-B71)/B70</f>
        <v>-0.15942335826694137</v>
      </c>
      <c r="D71" s="3">
        <v>641.4</v>
      </c>
      <c r="E71" s="1">
        <f>-(D70-D71)/D70</f>
        <v>8.9149261334691796E-2</v>
      </c>
    </row>
    <row r="72" spans="1:5" x14ac:dyDescent="0.2">
      <c r="A72">
        <v>2011</v>
      </c>
      <c r="B72">
        <v>-50327</v>
      </c>
      <c r="C72" s="1">
        <f t="shared" ref="C72:E72" si="26">(B71-B72)/B71</f>
        <v>8.0986815675103171E-2</v>
      </c>
      <c r="D72" s="3">
        <v>516.4</v>
      </c>
      <c r="E72" s="1">
        <f>-(D71-D72)/D71</f>
        <v>-0.19488618646710321</v>
      </c>
    </row>
    <row r="73" spans="1:5" x14ac:dyDescent="0.2">
      <c r="A73">
        <v>2012</v>
      </c>
      <c r="B73">
        <v>-32758.799999999999</v>
      </c>
      <c r="C73" s="1">
        <f t="shared" ref="C73:E73" si="27">(B72-B73)/B72</f>
        <v>0.34908101019333559</v>
      </c>
      <c r="D73" s="3">
        <v>513.20000000000005</v>
      </c>
      <c r="E73" s="1">
        <f>-(D72-D73)/D72</f>
        <v>-6.1967467079781799E-3</v>
      </c>
    </row>
    <row r="74" spans="1:5" x14ac:dyDescent="0.2">
      <c r="A74">
        <v>2013</v>
      </c>
      <c r="B74">
        <v>-17140.7</v>
      </c>
      <c r="C74" s="1">
        <f t="shared" ref="C74:E74" si="28">(B73-B74)/B73</f>
        <v>0.47676044299546988</v>
      </c>
      <c r="D74" s="3">
        <v>648.6</v>
      </c>
      <c r="E74" s="1">
        <f>-(D73-D74)/D73</f>
        <v>0.26383476227591574</v>
      </c>
    </row>
    <row r="75" spans="1:5" x14ac:dyDescent="0.2">
      <c r="A75">
        <v>2014</v>
      </c>
      <c r="B75">
        <v>-25885.4</v>
      </c>
      <c r="C75" s="1">
        <f t="shared" ref="C75:E75" si="29">(B74-B75)/B74</f>
        <v>-0.51017169660515616</v>
      </c>
      <c r="D75" s="3">
        <v>617.5</v>
      </c>
      <c r="E75" s="1">
        <f>-(D74-D75)/D74</f>
        <v>-4.7949429540548906E-2</v>
      </c>
    </row>
    <row r="76" spans="1:5" x14ac:dyDescent="0.2">
      <c r="A76">
        <v>2015</v>
      </c>
      <c r="B76">
        <v>-26622.699999999997</v>
      </c>
      <c r="C76" s="1">
        <f t="shared" ref="C76:E76" si="30">(B75-B76)/B75</f>
        <v>-2.848323765520315E-2</v>
      </c>
      <c r="D76" s="3">
        <v>645.29999999999995</v>
      </c>
      <c r="E76" s="1">
        <f>-(D75-D76)/D75</f>
        <v>4.5020242914979684E-2</v>
      </c>
    </row>
    <row r="77" spans="1:5" x14ac:dyDescent="0.2">
      <c r="A77">
        <v>2016</v>
      </c>
      <c r="B77">
        <v>-19015.5</v>
      </c>
      <c r="C77" s="1">
        <f>(B76-B77)/B76</f>
        <v>0.28574111566445171</v>
      </c>
      <c r="D77" s="3">
        <v>572.5</v>
      </c>
      <c r="E77" s="1">
        <f>-(D76-D77)/D76</f>
        <v>-0.11281574461490773</v>
      </c>
    </row>
    <row r="78" spans="1:5" x14ac:dyDescent="0.2">
      <c r="A78">
        <v>2017</v>
      </c>
      <c r="B78">
        <v>-28556.600000000002</v>
      </c>
      <c r="C78" s="1">
        <f>(B77-B78)/B77</f>
        <v>-0.50175383239988447</v>
      </c>
      <c r="D78" s="3">
        <v>631.6</v>
      </c>
      <c r="E78" s="1">
        <f>-(D77-D78)/D77</f>
        <v>0.10323144104803497</v>
      </c>
    </row>
    <row r="79" spans="1:5" x14ac:dyDescent="0.2">
      <c r="A79">
        <v>2018</v>
      </c>
      <c r="B79">
        <v>-37177.1</v>
      </c>
      <c r="C79" s="1">
        <f>(B78-B79)/B78</f>
        <v>-0.30187417269562888</v>
      </c>
      <c r="D79" s="3">
        <v>644.79999999999995</v>
      </c>
      <c r="E79" s="1">
        <f>-(D78-D79)/D78</f>
        <v>2.0899303356554672E-2</v>
      </c>
    </row>
    <row r="83" spans="1:5" x14ac:dyDescent="0.2">
      <c r="B83" t="s">
        <v>2308</v>
      </c>
      <c r="C83" t="s">
        <v>2329</v>
      </c>
      <c r="D83" t="s">
        <v>2328</v>
      </c>
      <c r="E83" t="s">
        <v>2327</v>
      </c>
    </row>
    <row r="84" spans="1:5" x14ac:dyDescent="0.2">
      <c r="A84">
        <v>2008</v>
      </c>
      <c r="B84">
        <v>-23469.1</v>
      </c>
      <c r="D84" s="3">
        <v>385.1</v>
      </c>
      <c r="E84" s="3"/>
    </row>
    <row r="85" spans="1:5" x14ac:dyDescent="0.2">
      <c r="A85">
        <v>2009</v>
      </c>
      <c r="B85">
        <v>-9863.1</v>
      </c>
      <c r="C85" s="1">
        <f>(B84-B85)/B84</f>
        <v>0.57974102117252047</v>
      </c>
      <c r="D85" s="3">
        <v>314.8</v>
      </c>
      <c r="E85" s="1">
        <f>-(D84-D85)/D84</f>
        <v>-0.18254998701635941</v>
      </c>
    </row>
    <row r="86" spans="1:5" x14ac:dyDescent="0.2">
      <c r="A86">
        <v>2010</v>
      </c>
      <c r="B86">
        <v>-9451.2999999999993</v>
      </c>
      <c r="C86" s="1">
        <f t="shared" ref="C86:E86" si="31">(B85-B86)/B85</f>
        <v>4.1751579118127269E-2</v>
      </c>
      <c r="D86" s="3">
        <v>387</v>
      </c>
      <c r="E86" s="1">
        <f>-(D85-D86)/D85</f>
        <v>0.22935196950444722</v>
      </c>
    </row>
    <row r="87" spans="1:5" x14ac:dyDescent="0.2">
      <c r="A87">
        <v>2011</v>
      </c>
      <c r="B87">
        <v>-9658.8000000000011</v>
      </c>
      <c r="C87" s="1">
        <f t="shared" ref="C87:E87" si="32">(B86-B87)/B86</f>
        <v>-2.1954651741030527E-2</v>
      </c>
      <c r="D87" s="3">
        <v>426.4</v>
      </c>
      <c r="E87" s="1">
        <f>-(D86-D87)/D86</f>
        <v>0.1018087855297157</v>
      </c>
    </row>
    <row r="88" spans="1:5" x14ac:dyDescent="0.2">
      <c r="A88">
        <v>2012</v>
      </c>
      <c r="B88">
        <v>-9624.6999999999989</v>
      </c>
      <c r="C88" s="1">
        <f t="shared" ref="C88:E88" si="33">(B87-B88)/B87</f>
        <v>3.5304592703029546E-3</v>
      </c>
      <c r="D88" s="3">
        <v>493.1</v>
      </c>
      <c r="E88" s="1">
        <f>-(D87-D88)/D87</f>
        <v>0.15642589118198885</v>
      </c>
    </row>
    <row r="89" spans="1:5" x14ac:dyDescent="0.2">
      <c r="A89">
        <v>2013</v>
      </c>
      <c r="B89">
        <v>-5757.4000000000005</v>
      </c>
      <c r="C89" s="1">
        <f>(B88-B89)/B88</f>
        <v>0.40180992654316483</v>
      </c>
      <c r="D89" s="3">
        <v>549.9</v>
      </c>
      <c r="E89" s="1">
        <f>-(D88-D89)/D88</f>
        <v>0.11518961671060628</v>
      </c>
    </row>
    <row r="90" spans="1:5" x14ac:dyDescent="0.2">
      <c r="A90">
        <v>2014</v>
      </c>
      <c r="B90">
        <v>-6055</v>
      </c>
      <c r="C90" s="1">
        <f>(B89-B90)/B89</f>
        <v>-5.1689998957862825E-2</v>
      </c>
      <c r="D90" s="3">
        <v>427</v>
      </c>
      <c r="E90" s="1">
        <f>-(D89-D90)/D89</f>
        <v>-0.22349518094198942</v>
      </c>
    </row>
    <row r="91" spans="1:5" x14ac:dyDescent="0.2">
      <c r="A91">
        <v>2015</v>
      </c>
      <c r="B91">
        <v>-8359</v>
      </c>
      <c r="C91" s="1">
        <f t="shared" ref="C91:E91" si="34">(B90-B91)/B90</f>
        <v>-0.38051197357555738</v>
      </c>
      <c r="D91" s="3">
        <v>332</v>
      </c>
      <c r="E91" s="1">
        <f>-(D90-D91)/D90</f>
        <v>-0.22248243559718969</v>
      </c>
    </row>
    <row r="92" spans="1:5" x14ac:dyDescent="0.2">
      <c r="A92">
        <v>2016</v>
      </c>
      <c r="B92">
        <v>-9970.7999999999993</v>
      </c>
      <c r="C92" s="1">
        <f>(B91-B92)/B91</f>
        <v>-0.19282210790764437</v>
      </c>
      <c r="D92" s="3">
        <v>342.4</v>
      </c>
      <c r="E92" s="1">
        <f>-(D91-D92)/D91</f>
        <v>3.132530120481921E-2</v>
      </c>
    </row>
    <row r="93" spans="1:5" x14ac:dyDescent="0.2">
      <c r="A93">
        <v>2017</v>
      </c>
      <c r="B93">
        <v>-12952</v>
      </c>
      <c r="C93" s="1">
        <f>(B92-B93)/B92</f>
        <v>-0.29899305973442464</v>
      </c>
      <c r="D93" s="3">
        <v>330.7</v>
      </c>
      <c r="E93" s="1">
        <f>-(D92-D93)/D92</f>
        <v>-3.4170560747663517E-2</v>
      </c>
    </row>
    <row r="94" spans="1:5" x14ac:dyDescent="0.2">
      <c r="A94">
        <v>2018</v>
      </c>
      <c r="B94">
        <v>-15404.300000000001</v>
      </c>
      <c r="C94" s="1">
        <f>(B93-B94)/B93</f>
        <v>-0.18933755404570732</v>
      </c>
      <c r="D94" s="3">
        <v>342.5</v>
      </c>
      <c r="E94" s="1">
        <f>-(D93-D94)/D93</f>
        <v>3.5681886906561877E-2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6FE02-5C5C-3942-BE66-BE9EF1B1C095}">
  <dimension ref="A1:F11"/>
  <sheetViews>
    <sheetView workbookViewId="0">
      <selection activeCell="F10" sqref="F10"/>
    </sheetView>
  </sheetViews>
  <sheetFormatPr baseColWidth="10" defaultRowHeight="16" x14ac:dyDescent="0.2"/>
  <cols>
    <col min="1" max="1" width="5.1640625" bestFit="1" customWidth="1"/>
    <col min="2" max="2" width="26.1640625" bestFit="1" customWidth="1"/>
    <col min="3" max="3" width="20.5" bestFit="1" customWidth="1"/>
    <col min="4" max="4" width="24.1640625" bestFit="1" customWidth="1"/>
    <col min="5" max="5" width="21.1640625" bestFit="1" customWidth="1"/>
    <col min="6" max="6" width="22.83203125" bestFit="1" customWidth="1"/>
  </cols>
  <sheetData>
    <row r="1" spans="1:6" x14ac:dyDescent="0.2">
      <c r="A1" t="s">
        <v>2275</v>
      </c>
      <c r="B1" t="s">
        <v>2315</v>
      </c>
      <c r="C1" t="s">
        <v>2316</v>
      </c>
      <c r="D1" t="s">
        <v>2317</v>
      </c>
      <c r="E1" t="s">
        <v>2318</v>
      </c>
      <c r="F1" t="s">
        <v>2319</v>
      </c>
    </row>
    <row r="2" spans="1:6" x14ac:dyDescent="0.2">
      <c r="A2">
        <v>2009</v>
      </c>
      <c r="B2">
        <v>0.62238352531369989</v>
      </c>
      <c r="C2">
        <v>-0.19363208822098471</v>
      </c>
      <c r="D2">
        <v>-0.1366840436298912</v>
      </c>
      <c r="E2">
        <v>-0.16133295824761637</v>
      </c>
      <c r="F2">
        <v>-0.12549593928904268</v>
      </c>
    </row>
    <row r="3" spans="1:6" x14ac:dyDescent="0.2">
      <c r="A3">
        <v>2010</v>
      </c>
      <c r="B3">
        <v>-0.37029631357298032</v>
      </c>
      <c r="C3">
        <v>5.8731039021981922E-2</v>
      </c>
      <c r="D3">
        <v>5.9769643454700296E-2</v>
      </c>
      <c r="E3">
        <v>-5.0117775366677553E-2</v>
      </c>
      <c r="F3">
        <v>7.9258266853419468E-2</v>
      </c>
    </row>
    <row r="4" spans="1:6" x14ac:dyDescent="0.2">
      <c r="A4">
        <v>2011</v>
      </c>
      <c r="B4">
        <v>-3.3142726003557152E-2</v>
      </c>
      <c r="C4">
        <v>9.1754737399553379E-2</v>
      </c>
      <c r="D4">
        <v>-4.6469266079964773E-2</v>
      </c>
      <c r="E4">
        <v>0.1466615040440544</v>
      </c>
      <c r="F4">
        <v>5.5281265183931255E-2</v>
      </c>
    </row>
    <row r="5" spans="1:6" x14ac:dyDescent="0.2">
      <c r="A5">
        <v>2012</v>
      </c>
      <c r="B5">
        <v>0.58263115027211143</v>
      </c>
      <c r="C5">
        <v>-9.0844862493673316E-3</v>
      </c>
      <c r="D5">
        <v>5.0975594774988531E-2</v>
      </c>
      <c r="E5">
        <v>-3.2055714267848145E-2</v>
      </c>
      <c r="F5">
        <v>0.22281368821292782</v>
      </c>
    </row>
    <row r="6" spans="1:6" x14ac:dyDescent="0.2">
      <c r="A6">
        <v>2013</v>
      </c>
      <c r="B6">
        <v>3.5847226472584062</v>
      </c>
      <c r="C6">
        <v>7.9567523850570088E-2</v>
      </c>
      <c r="D6">
        <v>9.9597227836572808E-2</v>
      </c>
      <c r="E6">
        <v>8.6748675485891172E-2</v>
      </c>
      <c r="F6">
        <v>1.7587842039800971E-2</v>
      </c>
    </row>
    <row r="7" spans="1:6" x14ac:dyDescent="0.2">
      <c r="A7">
        <v>2014</v>
      </c>
      <c r="B7">
        <v>-0.22286540375441849</v>
      </c>
      <c r="C7">
        <v>-9.3511422164173519E-2</v>
      </c>
      <c r="D7">
        <v>-0.10486010532516579</v>
      </c>
      <c r="E7">
        <v>-2.6264124280790939E-2</v>
      </c>
      <c r="F7">
        <v>-0.12320238345333363</v>
      </c>
    </row>
    <row r="8" spans="1:6" x14ac:dyDescent="0.2">
      <c r="A8">
        <v>2015</v>
      </c>
      <c r="B8">
        <v>0.53025457138851206</v>
      </c>
      <c r="C8">
        <v>-0.1613238220550014</v>
      </c>
      <c r="D8">
        <v>-7.2295177682556666E-2</v>
      </c>
      <c r="E8">
        <v>-0.21239202199525709</v>
      </c>
      <c r="F8">
        <v>-0.22931823132215201</v>
      </c>
    </row>
    <row r="9" spans="1:6" x14ac:dyDescent="0.2">
      <c r="A9">
        <v>2016</v>
      </c>
      <c r="B9">
        <v>-0.21694682923310007</v>
      </c>
      <c r="C9">
        <v>-1.3815145444762256E-2</v>
      </c>
      <c r="D9">
        <v>1.4404169661013476E-2</v>
      </c>
      <c r="E9">
        <v>8.9531131599615857E-2</v>
      </c>
      <c r="F9">
        <v>-3.0750098920354876E-2</v>
      </c>
    </row>
    <row r="10" spans="1:6" x14ac:dyDescent="0.2">
      <c r="A10">
        <v>2017</v>
      </c>
      <c r="B10">
        <v>-0.14964390679847794</v>
      </c>
      <c r="C10">
        <v>0.17726794635813795</v>
      </c>
      <c r="D10">
        <v>-5.8211305392640352E-3</v>
      </c>
      <c r="E10">
        <v>-9.1252770173369361E-4</v>
      </c>
      <c r="F10">
        <v>3.3067008806205077E-2</v>
      </c>
    </row>
    <row r="11" spans="1:6" x14ac:dyDescent="0.2">
      <c r="A11">
        <v>2018</v>
      </c>
      <c r="B11">
        <v>-0.46517755761846563</v>
      </c>
      <c r="C11">
        <v>8.6885630367533703E-2</v>
      </c>
      <c r="D11">
        <v>0.18407778991865639</v>
      </c>
      <c r="E11">
        <v>0.12219725346030137</v>
      </c>
      <c r="F11">
        <v>1.9391441797448325E-2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78626-FA05-5D4F-B816-25505F342B74}">
  <dimension ref="A1:C11"/>
  <sheetViews>
    <sheetView workbookViewId="0"/>
  </sheetViews>
  <sheetFormatPr baseColWidth="10" defaultRowHeight="16" x14ac:dyDescent="0.2"/>
  <cols>
    <col min="1" max="1" width="5.1640625" bestFit="1" customWidth="1"/>
    <col min="2" max="2" width="27.5" bestFit="1" customWidth="1"/>
    <col min="3" max="3" width="20.5" bestFit="1" customWidth="1"/>
  </cols>
  <sheetData>
    <row r="1" spans="1:3" x14ac:dyDescent="0.2">
      <c r="A1" t="s">
        <v>2275</v>
      </c>
      <c r="B1" t="s">
        <v>2320</v>
      </c>
      <c r="C1" t="s">
        <v>2316</v>
      </c>
    </row>
    <row r="2" spans="1:3" x14ac:dyDescent="0.2">
      <c r="A2">
        <v>2009</v>
      </c>
      <c r="B2">
        <v>0.64371329832730506</v>
      </c>
      <c r="C2">
        <v>-0.39633786178381575</v>
      </c>
    </row>
    <row r="3" spans="1:3" x14ac:dyDescent="0.2">
      <c r="A3">
        <v>2010</v>
      </c>
      <c r="B3">
        <v>-0.48811497470125959</v>
      </c>
      <c r="C3">
        <v>1.073385518590998</v>
      </c>
    </row>
    <row r="4" spans="1:3" x14ac:dyDescent="0.2">
      <c r="A4">
        <v>2011</v>
      </c>
      <c r="B4">
        <v>-0.13818173926253882</v>
      </c>
      <c r="C4">
        <v>0.34733364794714483</v>
      </c>
    </row>
    <row r="5" spans="1:3" x14ac:dyDescent="0.2">
      <c r="A5">
        <v>2012</v>
      </c>
      <c r="B5">
        <v>0.32297307604301739</v>
      </c>
      <c r="C5">
        <v>-0.21471103327495625</v>
      </c>
    </row>
    <row r="6" spans="1:3" x14ac:dyDescent="0.2">
      <c r="A6">
        <v>2013</v>
      </c>
      <c r="B6">
        <v>0.81458532830131991</v>
      </c>
      <c r="C6">
        <v>0.26315789473684215</v>
      </c>
    </row>
    <row r="7" spans="1:3" x14ac:dyDescent="0.2">
      <c r="A7">
        <v>2014</v>
      </c>
      <c r="B7">
        <v>-0.34253164556962085</v>
      </c>
      <c r="C7">
        <v>-0.40783898305084748</v>
      </c>
    </row>
    <row r="8" spans="1:3" x14ac:dyDescent="0.2">
      <c r="A8">
        <v>2015</v>
      </c>
      <c r="B8">
        <v>1.8865170658118047</v>
      </c>
      <c r="C8">
        <v>0.23076923076923089</v>
      </c>
    </row>
    <row r="9" spans="1:3" x14ac:dyDescent="0.2">
      <c r="A9">
        <v>2016</v>
      </c>
      <c r="B9">
        <v>0.65315238662469111</v>
      </c>
      <c r="C9">
        <v>-0.28003875968992253</v>
      </c>
    </row>
    <row r="10" spans="1:3" x14ac:dyDescent="0.2">
      <c r="A10">
        <v>2017</v>
      </c>
      <c r="B10">
        <v>-0.85462827144290854</v>
      </c>
      <c r="C10">
        <v>0.84858681022880211</v>
      </c>
    </row>
    <row r="11" spans="1:3" x14ac:dyDescent="0.2">
      <c r="A11">
        <v>2018</v>
      </c>
      <c r="B11">
        <v>-9.1132943883873061</v>
      </c>
      <c r="C11">
        <v>-0.37604659628685833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39BCE-6788-9043-9549-22591F9961BC}">
  <dimension ref="A1:C11"/>
  <sheetViews>
    <sheetView workbookViewId="0"/>
  </sheetViews>
  <sheetFormatPr baseColWidth="10" defaultRowHeight="16" x14ac:dyDescent="0.2"/>
  <cols>
    <col min="1" max="1" width="5.1640625" bestFit="1" customWidth="1"/>
    <col min="2" max="2" width="26.33203125" bestFit="1" customWidth="1"/>
    <col min="3" max="3" width="23.33203125" bestFit="1" customWidth="1"/>
  </cols>
  <sheetData>
    <row r="1" spans="1:3" x14ac:dyDescent="0.2">
      <c r="A1" t="s">
        <v>2275</v>
      </c>
      <c r="B1" t="s">
        <v>2324</v>
      </c>
      <c r="C1" t="s">
        <v>2326</v>
      </c>
    </row>
    <row r="2" spans="1:3" x14ac:dyDescent="0.2">
      <c r="A2">
        <v>2009</v>
      </c>
      <c r="B2">
        <v>0.50133502820504428</v>
      </c>
      <c r="C2">
        <v>-9.4696387394312104E-2</v>
      </c>
    </row>
    <row r="3" spans="1:3" x14ac:dyDescent="0.2">
      <c r="A3">
        <v>2010</v>
      </c>
      <c r="B3">
        <v>-0.15942335826694137</v>
      </c>
      <c r="C3">
        <v>8.9149261334691796E-2</v>
      </c>
    </row>
    <row r="4" spans="1:3" x14ac:dyDescent="0.2">
      <c r="A4">
        <v>2011</v>
      </c>
      <c r="B4">
        <v>8.0986815675103171E-2</v>
      </c>
      <c r="C4">
        <v>-0.19488618646710321</v>
      </c>
    </row>
    <row r="5" spans="1:3" x14ac:dyDescent="0.2">
      <c r="A5">
        <v>2012</v>
      </c>
      <c r="B5">
        <v>0.34908101019333559</v>
      </c>
      <c r="C5">
        <v>-6.1967467079781799E-3</v>
      </c>
    </row>
    <row r="6" spans="1:3" x14ac:dyDescent="0.2">
      <c r="A6">
        <v>2013</v>
      </c>
      <c r="B6">
        <v>0.47676044299546988</v>
      </c>
      <c r="C6">
        <v>0.26383476227591574</v>
      </c>
    </row>
    <row r="7" spans="1:3" x14ac:dyDescent="0.2">
      <c r="A7">
        <v>2014</v>
      </c>
      <c r="B7">
        <v>-0.51017169660515616</v>
      </c>
      <c r="C7">
        <v>-4.7949429540548906E-2</v>
      </c>
    </row>
    <row r="8" spans="1:3" x14ac:dyDescent="0.2">
      <c r="A8">
        <v>2015</v>
      </c>
      <c r="B8">
        <v>-2.848323765520315E-2</v>
      </c>
      <c r="C8">
        <v>4.5020242914979684E-2</v>
      </c>
    </row>
    <row r="9" spans="1:3" x14ac:dyDescent="0.2">
      <c r="A9">
        <v>2016</v>
      </c>
      <c r="B9">
        <v>0.28574111566445171</v>
      </c>
      <c r="C9">
        <v>-0.11281574461490773</v>
      </c>
    </row>
    <row r="10" spans="1:3" x14ac:dyDescent="0.2">
      <c r="A10">
        <v>2017</v>
      </c>
      <c r="B10">
        <v>-0.50175383239988447</v>
      </c>
      <c r="C10">
        <v>0.10323144104803497</v>
      </c>
    </row>
    <row r="11" spans="1:3" x14ac:dyDescent="0.2">
      <c r="A11">
        <v>2018</v>
      </c>
      <c r="B11">
        <v>-0.30187417269562888</v>
      </c>
      <c r="C11">
        <v>2.0899303356554672E-2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B6CBA-474B-274B-BE89-74D2EA51DF14}">
  <dimension ref="A1:C8"/>
  <sheetViews>
    <sheetView workbookViewId="0"/>
  </sheetViews>
  <sheetFormatPr baseColWidth="10" defaultRowHeight="16" x14ac:dyDescent="0.2"/>
  <cols>
    <col min="1" max="1" width="5.1640625" bestFit="1" customWidth="1"/>
    <col min="2" max="2" width="27.5" bestFit="1" customWidth="1"/>
    <col min="3" max="3" width="26.1640625" bestFit="1" customWidth="1"/>
  </cols>
  <sheetData>
    <row r="1" spans="1:3" x14ac:dyDescent="0.2">
      <c r="A1" t="s">
        <v>2275</v>
      </c>
      <c r="B1" t="s">
        <v>2320</v>
      </c>
      <c r="C1" t="s">
        <v>2323</v>
      </c>
    </row>
    <row r="2" spans="1:3" x14ac:dyDescent="0.2">
      <c r="A2">
        <v>2009</v>
      </c>
      <c r="B2">
        <v>0.64371329832730506</v>
      </c>
      <c r="C2">
        <v>-0.17667418322932513</v>
      </c>
    </row>
    <row r="3" spans="1:3" x14ac:dyDescent="0.2">
      <c r="A3">
        <v>2010</v>
      </c>
      <c r="B3">
        <v>-0.48811497470125959</v>
      </c>
      <c r="C3">
        <v>-1.8789808917197452E-2</v>
      </c>
    </row>
    <row r="4" spans="1:3" x14ac:dyDescent="0.2">
      <c r="A4">
        <v>2011</v>
      </c>
      <c r="B4">
        <v>-0.13818173926253882</v>
      </c>
      <c r="C4">
        <v>0.17740993184031156</v>
      </c>
    </row>
    <row r="5" spans="1:3" x14ac:dyDescent="0.2">
      <c r="A5">
        <v>2012</v>
      </c>
      <c r="B5">
        <v>0.32297307604301739</v>
      </c>
      <c r="C5">
        <v>-5.2651891057448455E-2</v>
      </c>
    </row>
    <row r="6" spans="1:3" x14ac:dyDescent="0.2">
      <c r="A6">
        <v>2013</v>
      </c>
      <c r="B6">
        <v>0.81458532830131991</v>
      </c>
      <c r="C6">
        <v>3.2997730314846097E-2</v>
      </c>
    </row>
    <row r="7" spans="1:3" x14ac:dyDescent="0.2">
      <c r="A7">
        <v>2014</v>
      </c>
      <c r="B7">
        <v>-0.34253164556962085</v>
      </c>
      <c r="C7">
        <v>-4.2084507042253548E-2</v>
      </c>
    </row>
    <row r="8" spans="1:3" x14ac:dyDescent="0.2">
      <c r="A8">
        <v>2015</v>
      </c>
      <c r="B8">
        <v>1.8865170658118047</v>
      </c>
      <c r="C8">
        <v>-0.20925718990766334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F59BC-EF9B-0241-91CB-6D46B371256C}">
  <dimension ref="A1:C11"/>
  <sheetViews>
    <sheetView workbookViewId="0"/>
  </sheetViews>
  <sheetFormatPr baseColWidth="10" defaultRowHeight="16" x14ac:dyDescent="0.2"/>
  <cols>
    <col min="1" max="1" width="5.1640625" bestFit="1" customWidth="1"/>
    <col min="2" max="2" width="29.33203125" bestFit="1" customWidth="1"/>
    <col min="3" max="3" width="22" bestFit="1" customWidth="1"/>
  </cols>
  <sheetData>
    <row r="1" spans="1:3" x14ac:dyDescent="0.2">
      <c r="A1" t="s">
        <v>2275</v>
      </c>
      <c r="B1" t="s">
        <v>2329</v>
      </c>
      <c r="C1" t="s">
        <v>2327</v>
      </c>
    </row>
    <row r="2" spans="1:3" x14ac:dyDescent="0.2">
      <c r="A2">
        <v>2009</v>
      </c>
      <c r="B2">
        <v>0.57974102117252047</v>
      </c>
      <c r="C2">
        <v>-0.18254998701635941</v>
      </c>
    </row>
    <row r="3" spans="1:3" x14ac:dyDescent="0.2">
      <c r="A3">
        <v>2010</v>
      </c>
      <c r="B3">
        <v>4.1751579118127269E-2</v>
      </c>
      <c r="C3">
        <v>0.22935196950444722</v>
      </c>
    </row>
    <row r="4" spans="1:3" x14ac:dyDescent="0.2">
      <c r="A4">
        <v>2011</v>
      </c>
      <c r="B4">
        <v>-2.1954651741030527E-2</v>
      </c>
      <c r="C4">
        <v>0.1018087855297157</v>
      </c>
    </row>
    <row r="5" spans="1:3" x14ac:dyDescent="0.2">
      <c r="A5">
        <v>2012</v>
      </c>
      <c r="B5">
        <v>3.5304592703029546E-3</v>
      </c>
      <c r="C5">
        <v>0.15642589118198885</v>
      </c>
    </row>
    <row r="6" spans="1:3" x14ac:dyDescent="0.2">
      <c r="A6">
        <v>2013</v>
      </c>
      <c r="B6">
        <v>0.40180992654316483</v>
      </c>
      <c r="C6">
        <v>0.11518961671060628</v>
      </c>
    </row>
    <row r="7" spans="1:3" x14ac:dyDescent="0.2">
      <c r="A7">
        <v>2014</v>
      </c>
      <c r="B7">
        <v>-5.1689998957862825E-2</v>
      </c>
      <c r="C7">
        <v>-0.22349518094198942</v>
      </c>
    </row>
    <row r="8" spans="1:3" x14ac:dyDescent="0.2">
      <c r="A8">
        <v>2015</v>
      </c>
      <c r="B8">
        <v>-0.38051197357555738</v>
      </c>
      <c r="C8">
        <v>-0.22248243559718969</v>
      </c>
    </row>
    <row r="9" spans="1:3" x14ac:dyDescent="0.2">
      <c r="A9">
        <v>2016</v>
      </c>
      <c r="B9">
        <v>-0.19282210790764437</v>
      </c>
      <c r="C9">
        <v>3.132530120481921E-2</v>
      </c>
    </row>
    <row r="10" spans="1:3" x14ac:dyDescent="0.2">
      <c r="A10">
        <v>2017</v>
      </c>
      <c r="B10">
        <v>-0.29899305973442464</v>
      </c>
      <c r="C10">
        <v>-3.4170560747663517E-2</v>
      </c>
    </row>
    <row r="11" spans="1:3" x14ac:dyDescent="0.2">
      <c r="A11">
        <v>2018</v>
      </c>
      <c r="B11">
        <v>-0.18933755404570732</v>
      </c>
      <c r="C11">
        <v>3.5681886906561877E-2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3</vt:i4>
      </vt:variant>
    </vt:vector>
  </HeadingPairs>
  <TitlesOfParts>
    <vt:vector size="11" baseType="lpstr">
      <vt:lpstr>EUROSTAT data</vt:lpstr>
      <vt:lpstr>prices selected by SQL</vt:lpstr>
      <vt:lpstr>Calculations</vt:lpstr>
      <vt:lpstr>data_for_python_EU28</vt:lpstr>
      <vt:lpstr>data_for_python_PL_apples</vt:lpstr>
      <vt:lpstr>data_for_python_ES_cucumbers</vt:lpstr>
      <vt:lpstr>data_for_python_PL_chicken</vt:lpstr>
      <vt:lpstr>data_for_python_RO_soybeans</vt:lpstr>
      <vt:lpstr>'EUROSTAT data'!data_eu_extra_numbers</vt:lpstr>
      <vt:lpstr>'EUROSTAT data'!data_eu_intra_numbers</vt:lpstr>
      <vt:lpstr>'prices selected by SQL'!EU28_prices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van Dijk</dc:creator>
  <cp:lastModifiedBy>Vincent van Dijk</cp:lastModifiedBy>
  <dcterms:created xsi:type="dcterms:W3CDTF">2020-06-17T13:50:39Z</dcterms:created>
  <dcterms:modified xsi:type="dcterms:W3CDTF">2020-06-18T20:10:58Z</dcterms:modified>
</cp:coreProperties>
</file>