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МОДЕЛЬ" sheetId="2" r:id="rId1"/>
    <sheet name="ОТЧЕТЫ" sheetId="3" r:id="rId2"/>
    <sheet name="РАСХОДЫ" sheetId="1" r:id="rId3"/>
  </sheets>
  <calcPr calcId="152511"/>
</workbook>
</file>

<file path=xl/calcChain.xml><?xml version="1.0" encoding="utf-8"?>
<calcChain xmlns="http://schemas.openxmlformats.org/spreadsheetml/2006/main">
  <c r="C5" i="3" l="1"/>
  <c r="C3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D5" i="3"/>
  <c r="R3" i="3"/>
  <c r="S3" i="3"/>
  <c r="E3" i="3"/>
  <c r="F3" i="3"/>
  <c r="G3" i="3"/>
  <c r="H3" i="3"/>
  <c r="I3" i="3"/>
  <c r="J3" i="3"/>
  <c r="K3" i="3"/>
  <c r="L3" i="3"/>
  <c r="M3" i="3"/>
  <c r="N3" i="3"/>
  <c r="O3" i="3"/>
  <c r="P3" i="3"/>
  <c r="Q3" i="3"/>
  <c r="D3" i="3"/>
  <c r="C13" i="3"/>
  <c r="D13" i="3" s="1"/>
  <c r="E13" i="3" s="1"/>
  <c r="F13" i="3" s="1"/>
  <c r="J13" i="3"/>
  <c r="K13" i="3"/>
  <c r="L13" i="3"/>
  <c r="M13" i="3"/>
  <c r="N13" i="3"/>
  <c r="O13" i="3"/>
  <c r="P13" i="3"/>
  <c r="Q13" i="3"/>
  <c r="R13" i="3"/>
  <c r="S13" i="3"/>
  <c r="J12" i="3"/>
  <c r="K12" i="3"/>
  <c r="L12" i="3"/>
  <c r="M12" i="3"/>
  <c r="N12" i="3"/>
  <c r="O12" i="3"/>
  <c r="P12" i="3"/>
  <c r="Q12" i="3"/>
  <c r="R12" i="3"/>
  <c r="S12" i="3"/>
  <c r="G13" i="3" l="1"/>
  <c r="F12" i="3"/>
  <c r="C12" i="3"/>
  <c r="D12" i="3"/>
  <c r="E12" i="3"/>
  <c r="H13" i="3" l="1"/>
  <c r="G12" i="3"/>
  <c r="I13" i="3" l="1"/>
  <c r="I12" i="3" s="1"/>
  <c r="H12" i="3"/>
  <c r="P42" i="2" l="1"/>
  <c r="P43" i="2"/>
  <c r="P44" i="2"/>
  <c r="P45" i="2"/>
  <c r="P46" i="2"/>
  <c r="P47" i="2"/>
  <c r="P41" i="2"/>
  <c r="P40" i="2"/>
  <c r="D77" i="2"/>
  <c r="D78" i="2"/>
  <c r="D79" i="2"/>
  <c r="D80" i="2"/>
  <c r="D81" i="2"/>
  <c r="D82" i="2"/>
  <c r="D83" i="2"/>
  <c r="N83" i="2" s="1"/>
  <c r="D84" i="2"/>
  <c r="G84" i="2" s="1"/>
  <c r="D85" i="2"/>
  <c r="D86" i="2"/>
  <c r="D87" i="2"/>
  <c r="D88" i="2"/>
  <c r="D89" i="2"/>
  <c r="D90" i="2"/>
  <c r="D91" i="2"/>
  <c r="N91" i="2" s="1"/>
  <c r="D92" i="2"/>
  <c r="G92" i="2" s="1"/>
  <c r="D93" i="2"/>
  <c r="D94" i="2"/>
  <c r="D95" i="2"/>
  <c r="D96" i="2"/>
  <c r="D97" i="2"/>
  <c r="D98" i="2"/>
  <c r="D99" i="2"/>
  <c r="N99" i="2" s="1"/>
  <c r="D100" i="2"/>
  <c r="G100" i="2" s="1"/>
  <c r="D101" i="2"/>
  <c r="D102" i="2"/>
  <c r="D103" i="2"/>
  <c r="D104" i="2"/>
  <c r="D105" i="2"/>
  <c r="D106" i="2"/>
  <c r="J106" i="2" s="1"/>
  <c r="D76" i="2"/>
  <c r="I76" i="2" s="1"/>
  <c r="L76" i="2" s="1"/>
  <c r="N106" i="2"/>
  <c r="G106" i="2"/>
  <c r="N105" i="2"/>
  <c r="J105" i="2"/>
  <c r="I105" i="2"/>
  <c r="L105" i="2" s="1"/>
  <c r="G105" i="2"/>
  <c r="E105" i="2"/>
  <c r="Q105" i="2" s="1"/>
  <c r="N104" i="2"/>
  <c r="J104" i="2"/>
  <c r="I104" i="2"/>
  <c r="L104" i="2" s="1"/>
  <c r="G104" i="2"/>
  <c r="E104" i="2"/>
  <c r="N103" i="2"/>
  <c r="J103" i="2"/>
  <c r="I103" i="2"/>
  <c r="L103" i="2" s="1"/>
  <c r="G103" i="2"/>
  <c r="E103" i="2"/>
  <c r="Q103" i="2" s="1"/>
  <c r="N102" i="2"/>
  <c r="J102" i="2"/>
  <c r="I102" i="2"/>
  <c r="L102" i="2" s="1"/>
  <c r="G102" i="2"/>
  <c r="E102" i="2"/>
  <c r="Q102" i="2" s="1"/>
  <c r="N101" i="2"/>
  <c r="J101" i="2"/>
  <c r="I101" i="2"/>
  <c r="L101" i="2" s="1"/>
  <c r="G101" i="2"/>
  <c r="E101" i="2"/>
  <c r="Q101" i="2" s="1"/>
  <c r="E99" i="2"/>
  <c r="N98" i="2"/>
  <c r="J98" i="2"/>
  <c r="I98" i="2"/>
  <c r="L98" i="2" s="1"/>
  <c r="G98" i="2"/>
  <c r="E98" i="2"/>
  <c r="Q98" i="2" s="1"/>
  <c r="N97" i="2"/>
  <c r="J97" i="2"/>
  <c r="I97" i="2"/>
  <c r="L97" i="2" s="1"/>
  <c r="G97" i="2"/>
  <c r="E97" i="2"/>
  <c r="Q97" i="2" s="1"/>
  <c r="N96" i="2"/>
  <c r="J96" i="2"/>
  <c r="I96" i="2"/>
  <c r="L96" i="2" s="1"/>
  <c r="G96" i="2"/>
  <c r="E96" i="2"/>
  <c r="N95" i="2"/>
  <c r="J95" i="2"/>
  <c r="I95" i="2"/>
  <c r="L95" i="2" s="1"/>
  <c r="G95" i="2"/>
  <c r="E95" i="2"/>
  <c r="N94" i="2"/>
  <c r="J94" i="2"/>
  <c r="I94" i="2"/>
  <c r="L94" i="2" s="1"/>
  <c r="G94" i="2"/>
  <c r="E94" i="2"/>
  <c r="Q94" i="2" s="1"/>
  <c r="N93" i="2"/>
  <c r="J93" i="2"/>
  <c r="I93" i="2"/>
  <c r="L93" i="2" s="1"/>
  <c r="G93" i="2"/>
  <c r="E93" i="2"/>
  <c r="Q93" i="2" s="1"/>
  <c r="I92" i="2"/>
  <c r="L92" i="2" s="1"/>
  <c r="E91" i="2"/>
  <c r="N90" i="2"/>
  <c r="J90" i="2"/>
  <c r="I90" i="2"/>
  <c r="L90" i="2" s="1"/>
  <c r="G90" i="2"/>
  <c r="E90" i="2"/>
  <c r="Q90" i="2" s="1"/>
  <c r="N89" i="2"/>
  <c r="J89" i="2"/>
  <c r="I89" i="2"/>
  <c r="L89" i="2" s="1"/>
  <c r="G89" i="2"/>
  <c r="E89" i="2"/>
  <c r="Q89" i="2" s="1"/>
  <c r="N88" i="2"/>
  <c r="J88" i="2"/>
  <c r="I88" i="2"/>
  <c r="L88" i="2" s="1"/>
  <c r="G88" i="2"/>
  <c r="E88" i="2"/>
  <c r="N87" i="2"/>
  <c r="J87" i="2"/>
  <c r="I87" i="2"/>
  <c r="L87" i="2" s="1"/>
  <c r="G87" i="2"/>
  <c r="E87" i="2"/>
  <c r="K87" i="2" s="1"/>
  <c r="N86" i="2"/>
  <c r="J86" i="2"/>
  <c r="I86" i="2"/>
  <c r="L86" i="2" s="1"/>
  <c r="G86" i="2"/>
  <c r="E86" i="2"/>
  <c r="Q86" i="2" s="1"/>
  <c r="N85" i="2"/>
  <c r="J85" i="2"/>
  <c r="I85" i="2"/>
  <c r="L85" i="2" s="1"/>
  <c r="G85" i="2"/>
  <c r="E85" i="2"/>
  <c r="Q85" i="2" s="1"/>
  <c r="I84" i="2"/>
  <c r="L84" i="2" s="1"/>
  <c r="E83" i="2"/>
  <c r="N82" i="2"/>
  <c r="J82" i="2"/>
  <c r="I82" i="2"/>
  <c r="L82" i="2" s="1"/>
  <c r="G82" i="2"/>
  <c r="E82" i="2"/>
  <c r="N81" i="2"/>
  <c r="J81" i="2"/>
  <c r="I81" i="2"/>
  <c r="L81" i="2" s="1"/>
  <c r="G81" i="2"/>
  <c r="E81" i="2"/>
  <c r="Q81" i="2" s="1"/>
  <c r="N80" i="2"/>
  <c r="J80" i="2"/>
  <c r="I80" i="2"/>
  <c r="L80" i="2" s="1"/>
  <c r="G80" i="2"/>
  <c r="E80" i="2"/>
  <c r="N79" i="2"/>
  <c r="J79" i="2"/>
  <c r="I79" i="2"/>
  <c r="L79" i="2" s="1"/>
  <c r="G79" i="2"/>
  <c r="E79" i="2"/>
  <c r="Q79" i="2" s="1"/>
  <c r="N78" i="2"/>
  <c r="J78" i="2"/>
  <c r="I78" i="2"/>
  <c r="L78" i="2" s="1"/>
  <c r="G78" i="2"/>
  <c r="E78" i="2"/>
  <c r="Q78" i="2" s="1"/>
  <c r="N77" i="2"/>
  <c r="J77" i="2"/>
  <c r="I77" i="2"/>
  <c r="L77" i="2" s="1"/>
  <c r="G77" i="2"/>
  <c r="E77" i="2"/>
  <c r="J76" i="2"/>
  <c r="N70" i="2"/>
  <c r="L70" i="2"/>
  <c r="J70" i="2"/>
  <c r="I70" i="2"/>
  <c r="G70" i="2"/>
  <c r="E70" i="2"/>
  <c r="Q70" i="2" s="1"/>
  <c r="N69" i="2"/>
  <c r="J69" i="2"/>
  <c r="I69" i="2"/>
  <c r="L69" i="2" s="1"/>
  <c r="G69" i="2"/>
  <c r="E69" i="2"/>
  <c r="N68" i="2"/>
  <c r="J68" i="2"/>
  <c r="I68" i="2"/>
  <c r="L68" i="2" s="1"/>
  <c r="G68" i="2"/>
  <c r="E68" i="2"/>
  <c r="Q68" i="2" s="1"/>
  <c r="N67" i="2"/>
  <c r="J67" i="2"/>
  <c r="I67" i="2"/>
  <c r="L67" i="2" s="1"/>
  <c r="G67" i="2"/>
  <c r="E67" i="2"/>
  <c r="Q67" i="2" s="1"/>
  <c r="N66" i="2"/>
  <c r="J66" i="2"/>
  <c r="I66" i="2"/>
  <c r="L66" i="2" s="1"/>
  <c r="G66" i="2"/>
  <c r="E66" i="2"/>
  <c r="K66" i="2" s="1"/>
  <c r="N65" i="2"/>
  <c r="J65" i="2"/>
  <c r="I65" i="2"/>
  <c r="L65" i="2" s="1"/>
  <c r="G65" i="2"/>
  <c r="E65" i="2"/>
  <c r="Q65" i="2" s="1"/>
  <c r="N64" i="2"/>
  <c r="J64" i="2"/>
  <c r="I64" i="2"/>
  <c r="L64" i="2" s="1"/>
  <c r="G64" i="2"/>
  <c r="E64" i="2"/>
  <c r="K64" i="2" s="1"/>
  <c r="N63" i="2"/>
  <c r="J63" i="2"/>
  <c r="I63" i="2"/>
  <c r="L63" i="2" s="1"/>
  <c r="G63" i="2"/>
  <c r="E63" i="2"/>
  <c r="N62" i="2"/>
  <c r="J62" i="2"/>
  <c r="I62" i="2"/>
  <c r="L62" i="2" s="1"/>
  <c r="G62" i="2"/>
  <c r="E62" i="2"/>
  <c r="Q62" i="2" s="1"/>
  <c r="N61" i="2"/>
  <c r="J61" i="2"/>
  <c r="I61" i="2"/>
  <c r="L61" i="2" s="1"/>
  <c r="G61" i="2"/>
  <c r="E61" i="2"/>
  <c r="N60" i="2"/>
  <c r="J60" i="2"/>
  <c r="I60" i="2"/>
  <c r="L60" i="2" s="1"/>
  <c r="G60" i="2"/>
  <c r="E60" i="2"/>
  <c r="Q60" i="2" s="1"/>
  <c r="N59" i="2"/>
  <c r="J59" i="2"/>
  <c r="I59" i="2"/>
  <c r="L59" i="2" s="1"/>
  <c r="G59" i="2"/>
  <c r="E59" i="2"/>
  <c r="Q59" i="2" s="1"/>
  <c r="N58" i="2"/>
  <c r="J58" i="2"/>
  <c r="I58" i="2"/>
  <c r="L58" i="2" s="1"/>
  <c r="G58" i="2"/>
  <c r="E58" i="2"/>
  <c r="N57" i="2"/>
  <c r="J57" i="2"/>
  <c r="I57" i="2"/>
  <c r="L57" i="2" s="1"/>
  <c r="G57" i="2"/>
  <c r="E57" i="2"/>
  <c r="Q57" i="2" s="1"/>
  <c r="N56" i="2"/>
  <c r="J56" i="2"/>
  <c r="I56" i="2"/>
  <c r="L56" i="2" s="1"/>
  <c r="G56" i="2"/>
  <c r="E56" i="2"/>
  <c r="K56" i="2" s="1"/>
  <c r="N55" i="2"/>
  <c r="J55" i="2"/>
  <c r="I55" i="2"/>
  <c r="L55" i="2" s="1"/>
  <c r="G55" i="2"/>
  <c r="E55" i="2"/>
  <c r="N54" i="2"/>
  <c r="J54" i="2"/>
  <c r="I54" i="2"/>
  <c r="L54" i="2" s="1"/>
  <c r="G54" i="2"/>
  <c r="E54" i="2"/>
  <c r="Q54" i="2" s="1"/>
  <c r="N53" i="2"/>
  <c r="J53" i="2"/>
  <c r="I53" i="2"/>
  <c r="L53" i="2" s="1"/>
  <c r="G53" i="2"/>
  <c r="E53" i="2"/>
  <c r="K53" i="2" s="1"/>
  <c r="N52" i="2"/>
  <c r="J52" i="2"/>
  <c r="I52" i="2"/>
  <c r="L52" i="2" s="1"/>
  <c r="G52" i="2"/>
  <c r="E52" i="2"/>
  <c r="Q52" i="2" s="1"/>
  <c r="N51" i="2"/>
  <c r="J51" i="2"/>
  <c r="I51" i="2"/>
  <c r="L51" i="2" s="1"/>
  <c r="G51" i="2"/>
  <c r="E51" i="2"/>
  <c r="Q51" i="2" s="1"/>
  <c r="N50" i="2"/>
  <c r="J50" i="2"/>
  <c r="I50" i="2"/>
  <c r="L50" i="2" s="1"/>
  <c r="G50" i="2"/>
  <c r="E50" i="2"/>
  <c r="K50" i="2" s="1"/>
  <c r="N49" i="2"/>
  <c r="J49" i="2"/>
  <c r="I49" i="2"/>
  <c r="L49" i="2" s="1"/>
  <c r="G49" i="2"/>
  <c r="E49" i="2"/>
  <c r="Q49" i="2" s="1"/>
  <c r="N48" i="2"/>
  <c r="J48" i="2"/>
  <c r="I48" i="2"/>
  <c r="L48" i="2" s="1"/>
  <c r="G48" i="2"/>
  <c r="E48" i="2"/>
  <c r="N47" i="2"/>
  <c r="J47" i="2"/>
  <c r="I47" i="2"/>
  <c r="L47" i="2" s="1"/>
  <c r="G47" i="2"/>
  <c r="E47" i="2"/>
  <c r="Q47" i="2" s="1"/>
  <c r="N46" i="2"/>
  <c r="J46" i="2"/>
  <c r="I46" i="2"/>
  <c r="L46" i="2" s="1"/>
  <c r="G46" i="2"/>
  <c r="E46" i="2"/>
  <c r="Q46" i="2" s="1"/>
  <c r="N45" i="2"/>
  <c r="J45" i="2"/>
  <c r="I45" i="2"/>
  <c r="L45" i="2" s="1"/>
  <c r="G45" i="2"/>
  <c r="E45" i="2"/>
  <c r="N44" i="2"/>
  <c r="J44" i="2"/>
  <c r="I44" i="2"/>
  <c r="L44" i="2" s="1"/>
  <c r="G44" i="2"/>
  <c r="E44" i="2"/>
  <c r="Q44" i="2" s="1"/>
  <c r="N43" i="2"/>
  <c r="J43" i="2"/>
  <c r="I43" i="2"/>
  <c r="L43" i="2" s="1"/>
  <c r="G43" i="2"/>
  <c r="E43" i="2"/>
  <c r="Q43" i="2" s="1"/>
  <c r="N42" i="2"/>
  <c r="J42" i="2"/>
  <c r="I42" i="2"/>
  <c r="L42" i="2" s="1"/>
  <c r="G42" i="2"/>
  <c r="E42" i="2"/>
  <c r="N41" i="2"/>
  <c r="J41" i="2"/>
  <c r="I41" i="2"/>
  <c r="L41" i="2" s="1"/>
  <c r="G41" i="2"/>
  <c r="K41" i="2" s="1"/>
  <c r="E41" i="2"/>
  <c r="Q41" i="2" s="1"/>
  <c r="N40" i="2"/>
  <c r="J40" i="2"/>
  <c r="I40" i="2"/>
  <c r="L40" i="2" s="1"/>
  <c r="G40" i="2"/>
  <c r="E40" i="2"/>
  <c r="F22" i="1"/>
  <c r="I22" i="1" s="1"/>
  <c r="L22" i="1" s="1"/>
  <c r="G22" i="1"/>
  <c r="H22" i="1"/>
  <c r="K22" i="1" s="1"/>
  <c r="N22" i="1" s="1"/>
  <c r="J22" i="1"/>
  <c r="M22" i="1"/>
  <c r="F23" i="1"/>
  <c r="G23" i="1"/>
  <c r="J23" i="1" s="1"/>
  <c r="M23" i="1" s="1"/>
  <c r="H23" i="1"/>
  <c r="N23" i="1" s="1"/>
  <c r="I23" i="1"/>
  <c r="K23" i="1"/>
  <c r="L23" i="1"/>
  <c r="F24" i="1"/>
  <c r="I24" i="1" s="1"/>
  <c r="L24" i="1" s="1"/>
  <c r="G24" i="1"/>
  <c r="M24" i="1" s="1"/>
  <c r="H24" i="1"/>
  <c r="N24" i="1" s="1"/>
  <c r="J24" i="1"/>
  <c r="K24" i="1"/>
  <c r="F25" i="1"/>
  <c r="L25" i="1" s="1"/>
  <c r="G25" i="1"/>
  <c r="M25" i="1" s="1"/>
  <c r="H25" i="1"/>
  <c r="K25" i="1" s="1"/>
  <c r="N25" i="1" s="1"/>
  <c r="I25" i="1"/>
  <c r="J25" i="1"/>
  <c r="F26" i="1"/>
  <c r="L26" i="1" s="1"/>
  <c r="G26" i="1"/>
  <c r="J26" i="1" s="1"/>
  <c r="M26" i="1" s="1"/>
  <c r="H26" i="1"/>
  <c r="K26" i="1" s="1"/>
  <c r="I26" i="1"/>
  <c r="F27" i="1"/>
  <c r="I27" i="1" s="1"/>
  <c r="L27" i="1" s="1"/>
  <c r="G27" i="1"/>
  <c r="J27" i="1" s="1"/>
  <c r="H27" i="1"/>
  <c r="K27" i="1" s="1"/>
  <c r="F28" i="1"/>
  <c r="G28" i="1"/>
  <c r="J28" i="1" s="1"/>
  <c r="H28" i="1"/>
  <c r="K28" i="1"/>
  <c r="N28" i="1"/>
  <c r="F29" i="1"/>
  <c r="I29" i="1" s="1"/>
  <c r="G29" i="1"/>
  <c r="H29" i="1"/>
  <c r="J29" i="1"/>
  <c r="K29" i="1"/>
  <c r="M29" i="1"/>
  <c r="N29" i="1"/>
  <c r="F30" i="1"/>
  <c r="G30" i="1"/>
  <c r="H30" i="1"/>
  <c r="K30" i="1" s="1"/>
  <c r="N30" i="1" s="1"/>
  <c r="I30" i="1"/>
  <c r="J30" i="1"/>
  <c r="L30" i="1"/>
  <c r="M30" i="1"/>
  <c r="F31" i="1"/>
  <c r="G31" i="1"/>
  <c r="J31" i="1" s="1"/>
  <c r="M31" i="1" s="1"/>
  <c r="H31" i="1"/>
  <c r="N31" i="1" s="1"/>
  <c r="I31" i="1"/>
  <c r="K31" i="1"/>
  <c r="L31" i="1"/>
  <c r="F32" i="1"/>
  <c r="I32" i="1" s="1"/>
  <c r="L32" i="1" s="1"/>
  <c r="G32" i="1"/>
  <c r="M32" i="1" s="1"/>
  <c r="H32" i="1"/>
  <c r="N32" i="1" s="1"/>
  <c r="J32" i="1"/>
  <c r="K32" i="1"/>
  <c r="F33" i="1"/>
  <c r="L33" i="1" s="1"/>
  <c r="G33" i="1"/>
  <c r="M33" i="1" s="1"/>
  <c r="H33" i="1"/>
  <c r="I33" i="1"/>
  <c r="J33" i="1"/>
  <c r="K33" i="1"/>
  <c r="N33" i="1"/>
  <c r="F34" i="1"/>
  <c r="L34" i="1" s="1"/>
  <c r="G34" i="1"/>
  <c r="H34" i="1"/>
  <c r="K34" i="1" s="1"/>
  <c r="I34" i="1"/>
  <c r="J34" i="1"/>
  <c r="M34" i="1"/>
  <c r="F35" i="1"/>
  <c r="G35" i="1"/>
  <c r="H35" i="1"/>
  <c r="K35" i="1" s="1"/>
  <c r="I35" i="1"/>
  <c r="L35" i="1"/>
  <c r="I5" i="2"/>
  <c r="L5" i="2" s="1"/>
  <c r="I6" i="2"/>
  <c r="L6" i="2" s="1"/>
  <c r="I7" i="2"/>
  <c r="L7" i="2" s="1"/>
  <c r="I8" i="2"/>
  <c r="L8" i="2" s="1"/>
  <c r="I9" i="2"/>
  <c r="L9" i="2" s="1"/>
  <c r="I10" i="2"/>
  <c r="L10" i="2" s="1"/>
  <c r="I11" i="2"/>
  <c r="L11" i="2" s="1"/>
  <c r="I12" i="2"/>
  <c r="L12" i="2" s="1"/>
  <c r="I13" i="2"/>
  <c r="L13" i="2" s="1"/>
  <c r="I14" i="2"/>
  <c r="L14" i="2" s="1"/>
  <c r="I15" i="2"/>
  <c r="I16" i="2"/>
  <c r="L16" i="2" s="1"/>
  <c r="I17" i="2"/>
  <c r="L17" i="2" s="1"/>
  <c r="I18" i="2"/>
  <c r="L18" i="2" s="1"/>
  <c r="I19" i="2"/>
  <c r="L19" i="2" s="1"/>
  <c r="I20" i="2"/>
  <c r="L20" i="2" s="1"/>
  <c r="I21" i="2"/>
  <c r="I22" i="2"/>
  <c r="L22" i="2" s="1"/>
  <c r="I23" i="2"/>
  <c r="L23" i="2" s="1"/>
  <c r="I24" i="2"/>
  <c r="L24" i="2" s="1"/>
  <c r="I25" i="2"/>
  <c r="L25" i="2" s="1"/>
  <c r="I26" i="2"/>
  <c r="L26" i="2" s="1"/>
  <c r="I27" i="2"/>
  <c r="L27" i="2" s="1"/>
  <c r="I28" i="2"/>
  <c r="L28" i="2" s="1"/>
  <c r="I29" i="2"/>
  <c r="I30" i="2"/>
  <c r="L30" i="2" s="1"/>
  <c r="I31" i="2"/>
  <c r="I32" i="2"/>
  <c r="L32" i="2" s="1"/>
  <c r="I33" i="2"/>
  <c r="L33" i="2" s="1"/>
  <c r="I34" i="2"/>
  <c r="L34" i="2" s="1"/>
  <c r="I4" i="2"/>
  <c r="L4" i="2" s="1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L15" i="2"/>
  <c r="L21" i="2"/>
  <c r="L29" i="2"/>
  <c r="L31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E5" i="2"/>
  <c r="Q5" i="2" s="1"/>
  <c r="E6" i="2"/>
  <c r="Q6" i="2" s="1"/>
  <c r="E7" i="2"/>
  <c r="Q7" i="2" s="1"/>
  <c r="E8" i="2"/>
  <c r="Q8" i="2" s="1"/>
  <c r="E9" i="2"/>
  <c r="E10" i="2"/>
  <c r="Q10" i="2" s="1"/>
  <c r="E11" i="2"/>
  <c r="Q11" i="2" s="1"/>
  <c r="E12" i="2"/>
  <c r="Q12" i="2" s="1"/>
  <c r="E13" i="2"/>
  <c r="Q13" i="2" s="1"/>
  <c r="E14" i="2"/>
  <c r="Q14" i="2" s="1"/>
  <c r="E15" i="2"/>
  <c r="Q15" i="2" s="1"/>
  <c r="E16" i="2"/>
  <c r="Q16" i="2" s="1"/>
  <c r="E17" i="2"/>
  <c r="Q17" i="2" s="1"/>
  <c r="E18" i="2"/>
  <c r="Q18" i="2" s="1"/>
  <c r="E19" i="2"/>
  <c r="Q19" i="2" s="1"/>
  <c r="E20" i="2"/>
  <c r="Q20" i="2" s="1"/>
  <c r="E21" i="2"/>
  <c r="Q21" i="2" s="1"/>
  <c r="E22" i="2"/>
  <c r="Q22" i="2" s="1"/>
  <c r="E23" i="2"/>
  <c r="Q23" i="2" s="1"/>
  <c r="E24" i="2"/>
  <c r="Q24" i="2" s="1"/>
  <c r="E25" i="2"/>
  <c r="E26" i="2"/>
  <c r="Q26" i="2" s="1"/>
  <c r="E27" i="2"/>
  <c r="Q27" i="2" s="1"/>
  <c r="E28" i="2"/>
  <c r="Q28" i="2" s="1"/>
  <c r="E29" i="2"/>
  <c r="Q29" i="2" s="1"/>
  <c r="E30" i="2"/>
  <c r="Q30" i="2" s="1"/>
  <c r="E31" i="2"/>
  <c r="Q31" i="2" s="1"/>
  <c r="E32" i="2"/>
  <c r="Q32" i="2" s="1"/>
  <c r="E33" i="2"/>
  <c r="E34" i="2"/>
  <c r="Q34" i="2" s="1"/>
  <c r="N4" i="2"/>
  <c r="J4" i="2"/>
  <c r="G4" i="2"/>
  <c r="E4" i="2"/>
  <c r="Q4" i="2" s="1"/>
  <c r="K95" i="2" l="1"/>
  <c r="K96" i="2"/>
  <c r="G83" i="2"/>
  <c r="K83" i="2" s="1"/>
  <c r="N84" i="2"/>
  <c r="G91" i="2"/>
  <c r="N92" i="2"/>
  <c r="G99" i="2"/>
  <c r="N100" i="2"/>
  <c r="I100" i="2"/>
  <c r="L100" i="2" s="1"/>
  <c r="J100" i="2"/>
  <c r="I83" i="2"/>
  <c r="L83" i="2" s="1"/>
  <c r="I91" i="2"/>
  <c r="L91" i="2" s="1"/>
  <c r="I99" i="2"/>
  <c r="L99" i="2" s="1"/>
  <c r="J83" i="2"/>
  <c r="J91" i="2"/>
  <c r="J99" i="2"/>
  <c r="E106" i="2"/>
  <c r="K106" i="2" s="1"/>
  <c r="M106" i="2" s="1"/>
  <c r="J84" i="2"/>
  <c r="J92" i="2"/>
  <c r="K102" i="2"/>
  <c r="M102" i="2" s="1"/>
  <c r="E84" i="2"/>
  <c r="K84" i="2" s="1"/>
  <c r="E92" i="2"/>
  <c r="Q92" i="2" s="1"/>
  <c r="E100" i="2"/>
  <c r="Q100" i="2" s="1"/>
  <c r="I106" i="2"/>
  <c r="L106" i="2" s="1"/>
  <c r="N76" i="2"/>
  <c r="E76" i="2"/>
  <c r="Q76" i="2" s="1"/>
  <c r="G76" i="2"/>
  <c r="K69" i="2"/>
  <c r="K92" i="2"/>
  <c r="K52" i="2"/>
  <c r="K57" i="2"/>
  <c r="K45" i="2"/>
  <c r="Q87" i="2"/>
  <c r="K104" i="2"/>
  <c r="M104" i="2" s="1"/>
  <c r="K86" i="2"/>
  <c r="M86" i="2" s="1"/>
  <c r="K77" i="2"/>
  <c r="M77" i="2" s="1"/>
  <c r="K82" i="2"/>
  <c r="K28" i="2"/>
  <c r="M28" i="2" s="1"/>
  <c r="K20" i="2"/>
  <c r="M20" i="2" s="1"/>
  <c r="K12" i="2"/>
  <c r="M12" i="2" s="1"/>
  <c r="K94" i="2"/>
  <c r="M94" i="2" s="1"/>
  <c r="K61" i="2"/>
  <c r="M61" i="2" s="1"/>
  <c r="K68" i="2"/>
  <c r="M68" i="2" s="1"/>
  <c r="K97" i="2"/>
  <c r="M97" i="2" s="1"/>
  <c r="K58" i="2"/>
  <c r="M58" i="2" s="1"/>
  <c r="Q95" i="2"/>
  <c r="K25" i="2"/>
  <c r="M25" i="2" s="1"/>
  <c r="K17" i="2"/>
  <c r="M17" i="2" s="1"/>
  <c r="K33" i="2"/>
  <c r="M33" i="2" s="1"/>
  <c r="K9" i="2"/>
  <c r="M9" i="2" s="1"/>
  <c r="K48" i="2"/>
  <c r="K89" i="2"/>
  <c r="M89" i="2" s="1"/>
  <c r="K100" i="2"/>
  <c r="K42" i="2"/>
  <c r="K88" i="2"/>
  <c r="M88" i="2" s="1"/>
  <c r="K49" i="2"/>
  <c r="M52" i="2"/>
  <c r="K65" i="2"/>
  <c r="Q77" i="2"/>
  <c r="K90" i="2"/>
  <c r="M90" i="2" s="1"/>
  <c r="M96" i="2"/>
  <c r="K98" i="2"/>
  <c r="M98" i="2" s="1"/>
  <c r="M87" i="2"/>
  <c r="M95" i="2"/>
  <c r="M49" i="2"/>
  <c r="M65" i="2"/>
  <c r="K63" i="2"/>
  <c r="M63" i="2" s="1"/>
  <c r="K78" i="2"/>
  <c r="M78" i="2" s="1"/>
  <c r="K85" i="2"/>
  <c r="M85" i="2" s="1"/>
  <c r="K93" i="2"/>
  <c r="M93" i="2" s="1"/>
  <c r="K101" i="2"/>
  <c r="M101" i="2" s="1"/>
  <c r="K103" i="2"/>
  <c r="M103" i="2" s="1"/>
  <c r="M41" i="2"/>
  <c r="M57" i="2"/>
  <c r="K79" i="2"/>
  <c r="M79" i="2" s="1"/>
  <c r="M44" i="2"/>
  <c r="K81" i="2"/>
  <c r="M81" i="2" s="1"/>
  <c r="K105" i="2"/>
  <c r="M105" i="2" s="1"/>
  <c r="K44" i="2"/>
  <c r="K60" i="2"/>
  <c r="M60" i="2" s="1"/>
  <c r="K55" i="2"/>
  <c r="M55" i="2" s="1"/>
  <c r="K80" i="2"/>
  <c r="M80" i="2" s="1"/>
  <c r="Q82" i="2"/>
  <c r="K91" i="2"/>
  <c r="K99" i="2"/>
  <c r="Q106" i="2"/>
  <c r="K76" i="2"/>
  <c r="M76" i="2" s="1"/>
  <c r="O76" i="2" s="1"/>
  <c r="M82" i="2"/>
  <c r="Q80" i="2"/>
  <c r="Q88" i="2"/>
  <c r="Q96" i="2"/>
  <c r="Q104" i="2"/>
  <c r="Q83" i="2"/>
  <c r="Q91" i="2"/>
  <c r="Q99" i="2"/>
  <c r="Q84" i="2"/>
  <c r="K47" i="2"/>
  <c r="M47" i="2" s="1"/>
  <c r="K46" i="2"/>
  <c r="M46" i="2" s="1"/>
  <c r="K54" i="2"/>
  <c r="M54" i="2" s="1"/>
  <c r="Q55" i="2"/>
  <c r="K62" i="2"/>
  <c r="M62" i="2" s="1"/>
  <c r="Q63" i="2"/>
  <c r="K70" i="2"/>
  <c r="M70" i="2" s="1"/>
  <c r="M48" i="2"/>
  <c r="M56" i="2"/>
  <c r="M64" i="2"/>
  <c r="K40" i="2"/>
  <c r="M40" i="2" s="1"/>
  <c r="O40" i="2" s="1"/>
  <c r="O41" i="2" s="1"/>
  <c r="M42" i="2"/>
  <c r="M50" i="2"/>
  <c r="M66" i="2"/>
  <c r="M45" i="2"/>
  <c r="M53" i="2"/>
  <c r="M69" i="2"/>
  <c r="K43" i="2"/>
  <c r="M43" i="2" s="1"/>
  <c r="K51" i="2"/>
  <c r="M51" i="2" s="1"/>
  <c r="K59" i="2"/>
  <c r="M59" i="2" s="1"/>
  <c r="K67" i="2"/>
  <c r="M67" i="2" s="1"/>
  <c r="Q42" i="2"/>
  <c r="Q50" i="2"/>
  <c r="Q58" i="2"/>
  <c r="Q66" i="2"/>
  <c r="Q45" i="2"/>
  <c r="Q53" i="2"/>
  <c r="Q61" i="2"/>
  <c r="Q69" i="2"/>
  <c r="Q40" i="2"/>
  <c r="Q48" i="2"/>
  <c r="Q56" i="2"/>
  <c r="Q64" i="2"/>
  <c r="N35" i="1"/>
  <c r="L29" i="1"/>
  <c r="M28" i="1"/>
  <c r="N27" i="1"/>
  <c r="N26" i="1"/>
  <c r="N34" i="1"/>
  <c r="M27" i="1"/>
  <c r="J35" i="1"/>
  <c r="M35" i="1" s="1"/>
  <c r="I28" i="1"/>
  <c r="L28" i="1" s="1"/>
  <c r="K27" i="2"/>
  <c r="M27" i="2" s="1"/>
  <c r="K19" i="2"/>
  <c r="M19" i="2" s="1"/>
  <c r="K11" i="2"/>
  <c r="M11" i="2" s="1"/>
  <c r="K34" i="2"/>
  <c r="M34" i="2" s="1"/>
  <c r="K26" i="2"/>
  <c r="M26" i="2" s="1"/>
  <c r="K18" i="2"/>
  <c r="M18" i="2" s="1"/>
  <c r="K10" i="2"/>
  <c r="M10" i="2" s="1"/>
  <c r="K32" i="2"/>
  <c r="M32" i="2" s="1"/>
  <c r="K24" i="2"/>
  <c r="M24" i="2" s="1"/>
  <c r="K16" i="2"/>
  <c r="M16" i="2" s="1"/>
  <c r="K8" i="2"/>
  <c r="M8" i="2" s="1"/>
  <c r="K31" i="2"/>
  <c r="M31" i="2" s="1"/>
  <c r="K23" i="2"/>
  <c r="M23" i="2" s="1"/>
  <c r="K15" i="2"/>
  <c r="M15" i="2" s="1"/>
  <c r="K7" i="2"/>
  <c r="M7" i="2" s="1"/>
  <c r="K30" i="2"/>
  <c r="M30" i="2" s="1"/>
  <c r="K22" i="2"/>
  <c r="M22" i="2" s="1"/>
  <c r="K14" i="2"/>
  <c r="M14" i="2" s="1"/>
  <c r="K6" i="2"/>
  <c r="M6" i="2" s="1"/>
  <c r="K29" i="2"/>
  <c r="M29" i="2" s="1"/>
  <c r="K21" i="2"/>
  <c r="M21" i="2" s="1"/>
  <c r="K13" i="2"/>
  <c r="M13" i="2" s="1"/>
  <c r="K5" i="2"/>
  <c r="M5" i="2" s="1"/>
  <c r="Q25" i="2"/>
  <c r="Q33" i="2"/>
  <c r="Q9" i="2"/>
  <c r="K4" i="2"/>
  <c r="M4" i="2" s="1"/>
  <c r="O4" i="2" s="1"/>
  <c r="F19" i="1"/>
  <c r="G19" i="1"/>
  <c r="H19" i="1"/>
  <c r="K19" i="1"/>
  <c r="N19" i="1" s="1"/>
  <c r="F20" i="1"/>
  <c r="G20" i="1"/>
  <c r="H20" i="1"/>
  <c r="K20" i="1" s="1"/>
  <c r="N20" i="1" s="1"/>
  <c r="J20" i="1"/>
  <c r="M20" i="1" s="1"/>
  <c r="F21" i="1"/>
  <c r="G21" i="1"/>
  <c r="J21" i="1" s="1"/>
  <c r="M21" i="1" s="1"/>
  <c r="H21" i="1"/>
  <c r="I21" i="1"/>
  <c r="L21" i="1" s="1"/>
  <c r="F12" i="1"/>
  <c r="I12" i="1" s="1"/>
  <c r="L12" i="1" s="1"/>
  <c r="G12" i="1"/>
  <c r="J12" i="1" s="1"/>
  <c r="M12" i="1" s="1"/>
  <c r="H12" i="1"/>
  <c r="F13" i="1"/>
  <c r="I13" i="1" s="1"/>
  <c r="L13" i="1" s="1"/>
  <c r="G13" i="1"/>
  <c r="H13" i="1"/>
  <c r="K13" i="1" s="1"/>
  <c r="F14" i="1"/>
  <c r="G14" i="1"/>
  <c r="J14" i="1" s="1"/>
  <c r="H14" i="1"/>
  <c r="K14" i="1" s="1"/>
  <c r="N14" i="1" s="1"/>
  <c r="F15" i="1"/>
  <c r="G15" i="1"/>
  <c r="J15" i="1" s="1"/>
  <c r="M15" i="1" s="1"/>
  <c r="H15" i="1"/>
  <c r="K15" i="1" s="1"/>
  <c r="N15" i="1" s="1"/>
  <c r="F16" i="1"/>
  <c r="I16" i="1" s="1"/>
  <c r="L16" i="1" s="1"/>
  <c r="G16" i="1"/>
  <c r="J16" i="1" s="1"/>
  <c r="M16" i="1" s="1"/>
  <c r="H16" i="1"/>
  <c r="F17" i="1"/>
  <c r="I17" i="1" s="1"/>
  <c r="L17" i="1" s="1"/>
  <c r="G17" i="1"/>
  <c r="H17" i="1"/>
  <c r="K17" i="1" s="1"/>
  <c r="F18" i="1"/>
  <c r="G18" i="1"/>
  <c r="H18" i="1"/>
  <c r="K18" i="1"/>
  <c r="N18" i="1" s="1"/>
  <c r="H6" i="1"/>
  <c r="K6" i="1" s="1"/>
  <c r="N6" i="1" s="1"/>
  <c r="H7" i="1"/>
  <c r="H8" i="1"/>
  <c r="H9" i="1"/>
  <c r="K9" i="1" s="1"/>
  <c r="N9" i="1" s="1"/>
  <c r="H10" i="1"/>
  <c r="K10" i="1" s="1"/>
  <c r="N10" i="1" s="1"/>
  <c r="H11" i="1"/>
  <c r="K11" i="1" s="1"/>
  <c r="N11" i="1" s="1"/>
  <c r="H5" i="1"/>
  <c r="G6" i="1"/>
  <c r="J6" i="1" s="1"/>
  <c r="M6" i="1" s="1"/>
  <c r="G7" i="1"/>
  <c r="J7" i="1" s="1"/>
  <c r="M7" i="1" s="1"/>
  <c r="G8" i="1"/>
  <c r="J8" i="1" s="1"/>
  <c r="M8" i="1" s="1"/>
  <c r="G9" i="1"/>
  <c r="J9" i="1" s="1"/>
  <c r="M9" i="1" s="1"/>
  <c r="G10" i="1"/>
  <c r="J10" i="1" s="1"/>
  <c r="M10" i="1" s="1"/>
  <c r="G11" i="1"/>
  <c r="J11" i="1" s="1"/>
  <c r="M11" i="1" s="1"/>
  <c r="K7" i="1"/>
  <c r="N7" i="1" s="1"/>
  <c r="K8" i="1"/>
  <c r="N8" i="1" s="1"/>
  <c r="K5" i="1"/>
  <c r="G5" i="1"/>
  <c r="J5" i="1" s="1"/>
  <c r="M5" i="1" s="1"/>
  <c r="F6" i="1"/>
  <c r="I6" i="1" s="1"/>
  <c r="L6" i="1" s="1"/>
  <c r="F7" i="1"/>
  <c r="I7" i="1" s="1"/>
  <c r="L7" i="1" s="1"/>
  <c r="F8" i="1"/>
  <c r="I8" i="1" s="1"/>
  <c r="L8" i="1" s="1"/>
  <c r="F9" i="1"/>
  <c r="I9" i="1" s="1"/>
  <c r="L9" i="1" s="1"/>
  <c r="F10" i="1"/>
  <c r="I10" i="1" s="1"/>
  <c r="L10" i="1" s="1"/>
  <c r="F11" i="1"/>
  <c r="I11" i="1" s="1"/>
  <c r="L11" i="1" s="1"/>
  <c r="F5" i="1"/>
  <c r="I5" i="1" s="1"/>
  <c r="L5" i="1" s="1"/>
  <c r="M84" i="2" l="1"/>
  <c r="M91" i="2"/>
  <c r="P76" i="2"/>
  <c r="M99" i="2"/>
  <c r="M100" i="2"/>
  <c r="M92" i="2"/>
  <c r="M83" i="2"/>
  <c r="P4" i="2"/>
  <c r="O77" i="2"/>
  <c r="O78" i="2" s="1"/>
  <c r="O42" i="2"/>
  <c r="O5" i="2"/>
  <c r="P5" i="2" s="1"/>
  <c r="I20" i="1"/>
  <c r="L20" i="1" s="1"/>
  <c r="J19" i="1"/>
  <c r="M19" i="1" s="1"/>
  <c r="K21" i="1"/>
  <c r="N21" i="1" s="1"/>
  <c r="I19" i="1"/>
  <c r="L19" i="1" s="1"/>
  <c r="J18" i="1"/>
  <c r="M18" i="1" s="1"/>
  <c r="I15" i="1"/>
  <c r="L15" i="1" s="1"/>
  <c r="I18" i="1"/>
  <c r="L18" i="1" s="1"/>
  <c r="N17" i="1"/>
  <c r="J17" i="1"/>
  <c r="M17" i="1" s="1"/>
  <c r="K16" i="1"/>
  <c r="N16" i="1" s="1"/>
  <c r="M14" i="1"/>
  <c r="I14" i="1"/>
  <c r="L14" i="1" s="1"/>
  <c r="N13" i="1"/>
  <c r="J13" i="1"/>
  <c r="M13" i="1" s="1"/>
  <c r="K12" i="1"/>
  <c r="N12" i="1" s="1"/>
  <c r="N5" i="1"/>
  <c r="P77" i="2" l="1"/>
  <c r="O79" i="2"/>
  <c r="P78" i="2"/>
  <c r="O43" i="2"/>
  <c r="O6" i="2"/>
  <c r="O7" i="2" l="1"/>
  <c r="P7" i="2" s="1"/>
  <c r="P6" i="2"/>
  <c r="O80" i="2"/>
  <c r="P79" i="2"/>
  <c r="O44" i="2"/>
  <c r="O8" i="2" l="1"/>
  <c r="P8" i="2" s="1"/>
  <c r="P80" i="2"/>
  <c r="O81" i="2"/>
  <c r="O45" i="2"/>
  <c r="O9" i="2" l="1"/>
  <c r="P9" i="2" s="1"/>
  <c r="P81" i="2"/>
  <c r="O82" i="2"/>
  <c r="O46" i="2"/>
  <c r="O10" i="2" l="1"/>
  <c r="P10" i="2" s="1"/>
  <c r="O83" i="2"/>
  <c r="P82" i="2"/>
  <c r="O47" i="2"/>
  <c r="O11" i="2" l="1"/>
  <c r="P11" i="2" s="1"/>
  <c r="P83" i="2"/>
  <c r="O84" i="2"/>
  <c r="O48" i="2"/>
  <c r="O12" i="2" l="1"/>
  <c r="P12" i="2" s="1"/>
  <c r="P84" i="2"/>
  <c r="O85" i="2"/>
  <c r="P48" i="2"/>
  <c r="O49" i="2"/>
  <c r="O13" i="2" l="1"/>
  <c r="P13" i="2" s="1"/>
  <c r="P85" i="2"/>
  <c r="O86" i="2"/>
  <c r="O50" i="2"/>
  <c r="P49" i="2"/>
  <c r="O14" i="2" l="1"/>
  <c r="P14" i="2" s="1"/>
  <c r="P86" i="2"/>
  <c r="O87" i="2"/>
  <c r="O51" i="2"/>
  <c r="P50" i="2"/>
  <c r="O15" i="2" l="1"/>
  <c r="P15" i="2" s="1"/>
  <c r="O88" i="2"/>
  <c r="P87" i="2"/>
  <c r="O52" i="2"/>
  <c r="P51" i="2"/>
  <c r="O16" i="2" l="1"/>
  <c r="P16" i="2" s="1"/>
  <c r="P88" i="2"/>
  <c r="O89" i="2"/>
  <c r="P52" i="2"/>
  <c r="O53" i="2"/>
  <c r="O17" i="2" l="1"/>
  <c r="P17" i="2" s="1"/>
  <c r="O90" i="2"/>
  <c r="P89" i="2"/>
  <c r="P53" i="2"/>
  <c r="O54" i="2"/>
  <c r="O18" i="2" l="1"/>
  <c r="P18" i="2" s="1"/>
  <c r="P90" i="2"/>
  <c r="O91" i="2"/>
  <c r="P54" i="2"/>
  <c r="O55" i="2"/>
  <c r="O19" i="2" l="1"/>
  <c r="P19" i="2" s="1"/>
  <c r="P91" i="2"/>
  <c r="O92" i="2"/>
  <c r="P55" i="2"/>
  <c r="O56" i="2"/>
  <c r="O20" i="2" l="1"/>
  <c r="P20" i="2" s="1"/>
  <c r="P92" i="2"/>
  <c r="O93" i="2"/>
  <c r="O57" i="2"/>
  <c r="P56" i="2"/>
  <c r="O21" i="2" l="1"/>
  <c r="P21" i="2" s="1"/>
  <c r="P93" i="2"/>
  <c r="O94" i="2"/>
  <c r="P57" i="2"/>
  <c r="O58" i="2"/>
  <c r="O22" i="2" l="1"/>
  <c r="P22" i="2" s="1"/>
  <c r="O95" i="2"/>
  <c r="P94" i="2"/>
  <c r="P58" i="2"/>
  <c r="O59" i="2"/>
  <c r="O23" i="2" l="1"/>
  <c r="P23" i="2" s="1"/>
  <c r="P95" i="2"/>
  <c r="O96" i="2"/>
  <c r="O60" i="2"/>
  <c r="P59" i="2"/>
  <c r="O24" i="2" l="1"/>
  <c r="P24" i="2" s="1"/>
  <c r="P96" i="2"/>
  <c r="O97" i="2"/>
  <c r="P60" i="2"/>
  <c r="O61" i="2"/>
  <c r="O25" i="2" l="1"/>
  <c r="P25" i="2" s="1"/>
  <c r="O98" i="2"/>
  <c r="P97" i="2"/>
  <c r="O62" i="2"/>
  <c r="P61" i="2"/>
  <c r="O26" i="2" l="1"/>
  <c r="P26" i="2" s="1"/>
  <c r="O99" i="2"/>
  <c r="P98" i="2"/>
  <c r="P62" i="2"/>
  <c r="O63" i="2"/>
  <c r="O27" i="2" l="1"/>
  <c r="P27" i="2" s="1"/>
  <c r="P99" i="2"/>
  <c r="O100" i="2"/>
  <c r="O64" i="2"/>
  <c r="P63" i="2"/>
  <c r="O28" i="2" l="1"/>
  <c r="P28" i="2" s="1"/>
  <c r="P100" i="2"/>
  <c r="O101" i="2"/>
  <c r="O65" i="2"/>
  <c r="P64" i="2"/>
  <c r="O29" i="2" l="1"/>
  <c r="P29" i="2" s="1"/>
  <c r="O102" i="2"/>
  <c r="P101" i="2"/>
  <c r="P65" i="2"/>
  <c r="O66" i="2"/>
  <c r="O30" i="2" l="1"/>
  <c r="P30" i="2" s="1"/>
  <c r="P102" i="2"/>
  <c r="O103" i="2"/>
  <c r="P66" i="2"/>
  <c r="O67" i="2"/>
  <c r="O31" i="2" l="1"/>
  <c r="P31" i="2" s="1"/>
  <c r="O104" i="2"/>
  <c r="P103" i="2"/>
  <c r="P67" i="2"/>
  <c r="O68" i="2"/>
  <c r="O32" i="2" l="1"/>
  <c r="P32" i="2" s="1"/>
  <c r="O105" i="2"/>
  <c r="P104" i="2"/>
  <c r="P68" i="2"/>
  <c r="O69" i="2"/>
  <c r="O33" i="2" l="1"/>
  <c r="P33" i="2" s="1"/>
  <c r="P105" i="2"/>
  <c r="O106" i="2"/>
  <c r="P106" i="2" s="1"/>
  <c r="O70" i="2"/>
  <c r="P70" i="2" s="1"/>
  <c r="P69" i="2"/>
  <c r="O34" i="2" l="1"/>
  <c r="P34" i="2" s="1"/>
</calcChain>
</file>

<file path=xl/sharedStrings.xml><?xml version="1.0" encoding="utf-8"?>
<sst xmlns="http://schemas.openxmlformats.org/spreadsheetml/2006/main" count="215" uniqueCount="87">
  <si>
    <t>День 1</t>
  </si>
  <si>
    <t>Максимальная сумма участия</t>
  </si>
  <si>
    <t>Средняя сумма участия</t>
  </si>
  <si>
    <t>Минимальная сумма участия</t>
  </si>
  <si>
    <t>5% мах</t>
  </si>
  <si>
    <t>5% ср</t>
  </si>
  <si>
    <t>5% мин</t>
  </si>
  <si>
    <t>Кол-во участников (чел)</t>
  </si>
  <si>
    <t>20% мах</t>
  </si>
  <si>
    <t>20% ср</t>
  </si>
  <si>
    <t>Рек. Мах</t>
  </si>
  <si>
    <t>Рек. Ср</t>
  </si>
  <si>
    <t>Рек. Мин</t>
  </si>
  <si>
    <t>20% мин</t>
  </si>
  <si>
    <t>День 2</t>
  </si>
  <si>
    <t>День 3</t>
  </si>
  <si>
    <t>День 4</t>
  </si>
  <si>
    <t>День 5</t>
  </si>
  <si>
    <t>День 6</t>
  </si>
  <si>
    <t>День 7</t>
  </si>
  <si>
    <t>День 8</t>
  </si>
  <si>
    <t>День 9</t>
  </si>
  <si>
    <t>День 10</t>
  </si>
  <si>
    <t>День 11</t>
  </si>
  <si>
    <t>День 12</t>
  </si>
  <si>
    <t>День 13</t>
  </si>
  <si>
    <t>День 14</t>
  </si>
  <si>
    <t>День 15</t>
  </si>
  <si>
    <t>День 16</t>
  </si>
  <si>
    <t>День 17</t>
  </si>
  <si>
    <t>День 18</t>
  </si>
  <si>
    <t>День 19</t>
  </si>
  <si>
    <t>День 20</t>
  </si>
  <si>
    <t>День 21</t>
  </si>
  <si>
    <t>комиссия 5%</t>
  </si>
  <si>
    <t>Макс.сумма сделки (руб)</t>
  </si>
  <si>
    <t>котировка</t>
  </si>
  <si>
    <t>ставка (1:Х)</t>
  </si>
  <si>
    <t>% прибыли</t>
  </si>
  <si>
    <t xml:space="preserve">ставка (%) </t>
  </si>
  <si>
    <t>сумма (р)</t>
  </si>
  <si>
    <t>общая сумма затрат</t>
  </si>
  <si>
    <t>общая сумма прибыли</t>
  </si>
  <si>
    <t>общая сумма выплат</t>
  </si>
  <si>
    <t>День 22</t>
  </si>
  <si>
    <t>День 23</t>
  </si>
  <si>
    <t>День 24</t>
  </si>
  <si>
    <t>День 25</t>
  </si>
  <si>
    <t>День 26</t>
  </si>
  <si>
    <t>День 27</t>
  </si>
  <si>
    <t>День 28</t>
  </si>
  <si>
    <t>День 29</t>
  </si>
  <si>
    <t>День 30</t>
  </si>
  <si>
    <t>День 31</t>
  </si>
  <si>
    <t>общая сумма участия</t>
  </si>
  <si>
    <t>остаток</t>
  </si>
  <si>
    <t>сумма на обеспечения доходности</t>
  </si>
  <si>
    <t>РАСЧЕТ РАБОТЫ ПРИ МАКСИМАЛЬНОЙ СТАВКЕ УЧАСТНИКОВ</t>
  </si>
  <si>
    <t>РАСЧЕТ РАБОТЫ ПРИ МИНИМАЛЬНОЙ СТАВКЕ УЧАСТНИКОВ</t>
  </si>
  <si>
    <t>РАСЧЕТ РАБОТЫ ПРИ СРЕДНЕЙ СТАВКЕ УЧАСТНИКОВ</t>
  </si>
  <si>
    <t>Макс.сумма участия (руб)</t>
  </si>
  <si>
    <t>Мин.сумма участия (руб)</t>
  </si>
  <si>
    <t>Сред.сумма участия (руб)</t>
  </si>
  <si>
    <t xml:space="preserve">Дневная прибыль коммисия 5% </t>
  </si>
  <si>
    <t>дневная прибыль коммисия 5%</t>
  </si>
  <si>
    <t>хватает ли денег на обеспечение</t>
  </si>
  <si>
    <t>Колличество участников</t>
  </si>
  <si>
    <t>Колличество закрытых сделок</t>
  </si>
  <si>
    <t>Колличество ТС ожидающих доходность</t>
  </si>
  <si>
    <t>Колличество ожидающих оплатить доходность</t>
  </si>
  <si>
    <t>Колличество продавцов (подтверждение покупателю на сделку)</t>
  </si>
  <si>
    <t>Колличество продавцов (подтверждение покупателю оплаты)</t>
  </si>
  <si>
    <t>Колличество продавцов (ожидание от покупателя оплаты)</t>
  </si>
  <si>
    <t>Колличество продавцов (МС выставлены на торги)</t>
  </si>
  <si>
    <t>Колличество покупателей (все совершившие покупку)</t>
  </si>
  <si>
    <t>дата</t>
  </si>
  <si>
    <t>Сумма МС у участников</t>
  </si>
  <si>
    <t>Баланс МС  -  Счет эмиссии</t>
  </si>
  <si>
    <t>Баланс МС - Счет закрытых сделок</t>
  </si>
  <si>
    <t>Новых участников</t>
  </si>
  <si>
    <t>Сумма закрытых сделок (МС)</t>
  </si>
  <si>
    <t>Колличество активных участников (имеющих 1 завершенную сделку)</t>
  </si>
  <si>
    <t>Колличество активных участников %</t>
  </si>
  <si>
    <t>Сумма МС выставленых на торги</t>
  </si>
  <si>
    <t>Общая сумма МС ожидающих подтверждения продавцом оплаты</t>
  </si>
  <si>
    <t>Сумма МС в торговле - ожидают получения покупателем прибыли по сделке</t>
  </si>
  <si>
    <t>Общая сумма МС ожидающих оплаты от покупателя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</si>
</sst>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\ &quot;р.&quot;"/>
    <numFmt numFmtId="165" formatCode="#,##0\ &quot;р.&quot;"/>
  </numFmts>
  <fonts count="1" x14ac:knownFonts="1">
    <font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3" tint="-0.499984740745262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  <xf numFmtId="9" fontId="0" fillId="0" borderId="0" xfId="0" applyNumberFormat="1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165" fontId="0" fillId="0" borderId="0" xfId="0" applyNumberFormat="1"/>
    <xf numFmtId="0" fontId="0" fillId="0" borderId="4" xfId="0" applyBorder="1" applyAlignment="1">
      <alignment wrapText="1"/>
    </xf>
    <xf numFmtId="0" fontId="0" fillId="0" borderId="0" xfId="0" applyBorder="1" applyAlignment="1">
      <alignment wrapText="1"/>
    </xf>
    <xf numFmtId="0" fontId="0" fillId="0" borderId="0" xfId="0" applyBorder="1"/>
    <xf numFmtId="165" fontId="0" fillId="0" borderId="0" xfId="0" applyNumberFormat="1" applyBorder="1"/>
    <xf numFmtId="165" fontId="0" fillId="0" borderId="5" xfId="0" applyNumberFormat="1" applyBorder="1"/>
    <xf numFmtId="0" fontId="0" fillId="0" borderId="1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2" xfId="0" applyBorder="1"/>
    <xf numFmtId="165" fontId="0" fillId="0" borderId="2" xfId="0" applyNumberFormat="1" applyBorder="1"/>
    <xf numFmtId="165" fontId="0" fillId="0" borderId="3" xfId="0" applyNumberFormat="1" applyBorder="1"/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0" fontId="0" fillId="2" borderId="0" xfId="0" applyFill="1" applyBorder="1"/>
    <xf numFmtId="0" fontId="0" fillId="3" borderId="0" xfId="0" applyFill="1" applyBorder="1"/>
    <xf numFmtId="0" fontId="0" fillId="3" borderId="2" xfId="0" applyFill="1" applyBorder="1"/>
    <xf numFmtId="0" fontId="0" fillId="4" borderId="0" xfId="0" applyFill="1"/>
    <xf numFmtId="0" fontId="0" fillId="5" borderId="0" xfId="0" applyFill="1" applyBorder="1"/>
    <xf numFmtId="0" fontId="0" fillId="6" borderId="0" xfId="0" applyFill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4" borderId="15" xfId="0" applyFill="1" applyBorder="1" applyAlignment="1">
      <alignment horizontal="center" vertical="center" wrapText="1"/>
    </xf>
    <xf numFmtId="0" fontId="0" fillId="6" borderId="15" xfId="0" applyFill="1" applyBorder="1" applyAlignment="1">
      <alignment horizontal="center" vertical="center" wrapText="1"/>
    </xf>
    <xf numFmtId="0" fontId="0" fillId="6" borderId="0" xfId="0" applyFill="1"/>
    <xf numFmtId="0" fontId="0" fillId="4" borderId="15" xfId="0" applyFill="1" applyBorder="1"/>
    <xf numFmtId="0" fontId="0" fillId="5" borderId="16" xfId="0" applyFill="1" applyBorder="1"/>
    <xf numFmtId="16" fontId="0" fillId="5" borderId="16" xfId="0" applyNumberFormat="1" applyFill="1" applyBorder="1"/>
    <xf numFmtId="0" fontId="0" fillId="6" borderId="18" xfId="0" applyFill="1" applyBorder="1" applyAlignment="1">
      <alignment horizontal="center" vertical="center" wrapText="1"/>
    </xf>
    <xf numFmtId="0" fontId="0" fillId="6" borderId="19" xfId="0" applyFill="1" applyBorder="1" applyAlignment="1">
      <alignment horizontal="center" vertical="center" wrapText="1"/>
    </xf>
    <xf numFmtId="0" fontId="0" fillId="6" borderId="9" xfId="0" applyFill="1" applyBorder="1" applyAlignment="1">
      <alignment horizontal="center" vertical="center" wrapText="1"/>
    </xf>
    <xf numFmtId="0" fontId="0" fillId="7" borderId="0" xfId="0" applyFill="1" applyAlignment="1">
      <alignment horizontal="center" vertical="center" wrapText="1"/>
    </xf>
    <xf numFmtId="0" fontId="0" fillId="7" borderId="0" xfId="0" applyFill="1"/>
    <xf numFmtId="0" fontId="0" fillId="7" borderId="0" xfId="0" applyFill="1" applyBorder="1"/>
    <xf numFmtId="0" fontId="0" fillId="6" borderId="10" xfId="0" applyFill="1" applyBorder="1" applyAlignment="1">
      <alignment wrapText="1"/>
    </xf>
    <xf numFmtId="165" fontId="0" fillId="0" borderId="8" xfId="0" applyNumberFormat="1" applyBorder="1" applyAlignment="1">
      <alignment horizontal="center" vertical="center" wrapText="1"/>
    </xf>
    <xf numFmtId="165" fontId="0" fillId="0" borderId="11" xfId="0" applyNumberFormat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165" fontId="0" fillId="0" borderId="7" xfId="0" applyNumberFormat="1" applyBorder="1" applyAlignment="1">
      <alignment horizontal="center" vertical="center" wrapText="1"/>
    </xf>
    <xf numFmtId="165" fontId="0" fillId="0" borderId="10" xfId="0" applyNumberForma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8" borderId="15" xfId="0" applyFill="1" applyBorder="1" applyAlignment="1">
      <alignment horizontal="center" vertical="center" wrapText="1"/>
    </xf>
    <xf numFmtId="2" fontId="0" fillId="8" borderId="15" xfId="0" applyNumberFormat="1" applyFill="1" applyBorder="1" applyAlignment="1">
      <alignment horizontal="center" vertical="center" wrapText="1"/>
    </xf>
    <xf numFmtId="0" fontId="0" fillId="8" borderId="17" xfId="0" applyFill="1" applyBorder="1" applyAlignment="1">
      <alignment horizontal="center" vertical="center" wrapText="1"/>
    </xf>
    <xf numFmtId="0" fontId="0" fillId="8" borderId="6" xfId="0" applyFill="1" applyBorder="1" applyAlignment="1">
      <alignment horizontal="center" vertical="center" wrapText="1"/>
    </xf>
    <xf numFmtId="0" fontId="0" fillId="8" borderId="7" xfId="0" applyFill="1" applyBorder="1" applyAlignment="1">
      <alignment horizontal="center" vertical="center" wrapText="1"/>
    </xf>
    <xf numFmtId="0" fontId="0" fillId="8" borderId="8" xfId="0" applyFill="1" applyBorder="1" applyAlignment="1">
      <alignment horizontal="center" vertical="center" wrapText="1"/>
    </xf>
    <xf numFmtId="0" fontId="0" fillId="8" borderId="18" xfId="0" applyFill="1" applyBorder="1" applyAlignment="1">
      <alignment horizontal="center" vertical="center" wrapText="1"/>
    </xf>
    <xf numFmtId="0" fontId="0" fillId="8" borderId="15" xfId="0" applyFill="1" applyBorder="1"/>
    <xf numFmtId="0" fontId="0" fillId="8" borderId="19" xfId="0" applyFill="1" applyBorder="1"/>
    <xf numFmtId="0" fontId="0" fillId="9" borderId="0" xfId="0" applyFill="1"/>
    <xf numFmtId="0" fontId="0" fillId="10" borderId="0" xfId="0" applyFill="1" applyAlignment="1">
      <alignment horizontal="center" vertical="center" wrapText="1"/>
    </xf>
    <xf numFmtId="0" fontId="0" fillId="10" borderId="0" xfId="0" applyFill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6"/>
  <sheetViews>
    <sheetView topLeftCell="A10" zoomScale="85" zoomScaleNormal="85" workbookViewId="0">
      <selection activeCell="B109" sqref="B109"/>
    </sheetView>
  </sheetViews>
  <sheetFormatPr defaultRowHeight="15" x14ac:dyDescent="0.25"/>
  <cols>
    <col min="1" max="1" width="8.140625" bestFit="1" customWidth="1"/>
    <col min="2" max="2" width="11.140625" customWidth="1"/>
    <col min="3" max="3" width="11.5703125" customWidth="1"/>
    <col min="4" max="4" width="12.85546875" customWidth="1"/>
    <col min="5" max="5" width="13.85546875" customWidth="1"/>
    <col min="6" max="6" width="11.28515625" bestFit="1" customWidth="1"/>
    <col min="7" max="7" width="9.7109375" style="6" bestFit="1" customWidth="1"/>
    <col min="8" max="8" width="10.5703125" bestFit="1" customWidth="1"/>
    <col min="9" max="9" width="9.140625" style="6"/>
    <col min="10" max="10" width="13.140625" style="6" bestFit="1" customWidth="1"/>
    <col min="11" max="11" width="13.28515625" style="6" customWidth="1"/>
    <col min="12" max="12" width="12.7109375" style="6" customWidth="1"/>
    <col min="13" max="13" width="13.140625" style="6" bestFit="1" customWidth="1"/>
    <col min="14" max="14" width="13.42578125" style="6" customWidth="1"/>
    <col min="15" max="15" width="12.7109375" style="6" bestFit="1" customWidth="1"/>
    <col min="16" max="16" width="13.7109375" customWidth="1"/>
    <col min="17" max="17" width="13.28515625" style="6" customWidth="1"/>
  </cols>
  <sheetData>
    <row r="1" spans="1:18" ht="36.75" customHeight="1" thickBot="1" x14ac:dyDescent="0.3">
      <c r="A1" s="52" t="s">
        <v>57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</row>
    <row r="2" spans="1:18" s="5" customFormat="1" ht="60" customHeight="1" x14ac:dyDescent="0.25">
      <c r="A2" s="48"/>
      <c r="B2" s="41" t="s">
        <v>7</v>
      </c>
      <c r="C2" s="41" t="s">
        <v>35</v>
      </c>
      <c r="D2" s="41" t="s">
        <v>60</v>
      </c>
      <c r="E2" s="50" t="s">
        <v>34</v>
      </c>
      <c r="F2" s="50" t="s">
        <v>36</v>
      </c>
      <c r="G2" s="50"/>
      <c r="H2" s="50" t="s">
        <v>38</v>
      </c>
      <c r="I2" s="50"/>
      <c r="J2" s="43" t="s">
        <v>54</v>
      </c>
      <c r="K2" s="43" t="s">
        <v>41</v>
      </c>
      <c r="L2" s="43" t="s">
        <v>42</v>
      </c>
      <c r="M2" s="43" t="s">
        <v>56</v>
      </c>
      <c r="N2" s="43" t="s">
        <v>43</v>
      </c>
      <c r="O2" s="43" t="s">
        <v>55</v>
      </c>
      <c r="P2" s="41" t="s">
        <v>65</v>
      </c>
      <c r="Q2" s="39" t="s">
        <v>63</v>
      </c>
      <c r="R2" s="4"/>
    </row>
    <row r="3" spans="1:18" s="5" customFormat="1" ht="15.75" thickBot="1" x14ac:dyDescent="0.3">
      <c r="A3" s="49"/>
      <c r="B3" s="42"/>
      <c r="C3" s="42"/>
      <c r="D3" s="42"/>
      <c r="E3" s="51"/>
      <c r="F3" s="17" t="s">
        <v>37</v>
      </c>
      <c r="G3" s="18" t="s">
        <v>40</v>
      </c>
      <c r="H3" s="17" t="s">
        <v>39</v>
      </c>
      <c r="I3" s="18" t="s">
        <v>40</v>
      </c>
      <c r="J3" s="44"/>
      <c r="K3" s="44"/>
      <c r="L3" s="44"/>
      <c r="M3" s="44"/>
      <c r="N3" s="44"/>
      <c r="O3" s="44"/>
      <c r="P3" s="42"/>
      <c r="Q3" s="40"/>
    </row>
    <row r="4" spans="1:18" x14ac:dyDescent="0.25">
      <c r="A4" s="7" t="s">
        <v>0</v>
      </c>
      <c r="B4" s="8">
        <v>500</v>
      </c>
      <c r="C4" s="9">
        <v>3000</v>
      </c>
      <c r="D4" s="9">
        <v>3000</v>
      </c>
      <c r="E4" s="9">
        <f>SUM(D4/100*5)</f>
        <v>150</v>
      </c>
      <c r="F4" s="9">
        <v>20</v>
      </c>
      <c r="G4" s="10">
        <f>SUM(D4/F4)</f>
        <v>150</v>
      </c>
      <c r="H4" s="9">
        <v>10</v>
      </c>
      <c r="I4" s="10">
        <f>SUM(D4/100*H4)</f>
        <v>300</v>
      </c>
      <c r="J4" s="10">
        <f t="shared" ref="J4:J34" si="0">SUM(B4*D4)</f>
        <v>1500000</v>
      </c>
      <c r="K4" s="10">
        <f t="shared" ref="K4:K34" si="1">SUM(B4*E4+B4*G4)</f>
        <v>150000</v>
      </c>
      <c r="L4" s="10">
        <f t="shared" ref="L4:L34" si="2">SUM(B4*I4)</f>
        <v>150000</v>
      </c>
      <c r="M4" s="10">
        <f>SUM(J4-K4)</f>
        <v>1350000</v>
      </c>
      <c r="N4" s="10">
        <f t="shared" ref="N4:N34" si="3">SUM(B4*D4+(B4*D4/100*H4))</f>
        <v>1650000</v>
      </c>
      <c r="O4" s="10">
        <f>SUM(M4)</f>
        <v>1350000</v>
      </c>
      <c r="P4" s="19" t="b">
        <f>IF(N4&lt;M5+O4,TRUE,FALSE)</f>
        <v>1</v>
      </c>
      <c r="Q4" s="11">
        <f t="shared" ref="Q4:Q34" si="4">SUM(B4*E4)</f>
        <v>75000</v>
      </c>
    </row>
    <row r="5" spans="1:18" x14ac:dyDescent="0.25">
      <c r="A5" s="7" t="s">
        <v>14</v>
      </c>
      <c r="B5" s="8">
        <v>520</v>
      </c>
      <c r="C5" s="9">
        <v>4000</v>
      </c>
      <c r="D5" s="9">
        <v>4000</v>
      </c>
      <c r="E5" s="9">
        <f t="shared" ref="E5:E34" si="5">SUM(D5/100*5)</f>
        <v>200</v>
      </c>
      <c r="F5" s="9">
        <v>16</v>
      </c>
      <c r="G5" s="10">
        <f t="shared" ref="G5:G34" si="6">SUM(D5/F5)</f>
        <v>250</v>
      </c>
      <c r="H5" s="9">
        <v>9</v>
      </c>
      <c r="I5" s="10">
        <f t="shared" ref="I5:I34" si="7">SUM(D5/100*H5)</f>
        <v>360</v>
      </c>
      <c r="J5" s="10">
        <f t="shared" si="0"/>
        <v>2080000</v>
      </c>
      <c r="K5" s="10">
        <f t="shared" si="1"/>
        <v>234000</v>
      </c>
      <c r="L5" s="10">
        <f t="shared" si="2"/>
        <v>187200</v>
      </c>
      <c r="M5" s="10">
        <f t="shared" ref="M5:M34" si="8">SUM(J5-K5)</f>
        <v>1846000</v>
      </c>
      <c r="N5" s="10">
        <f t="shared" si="3"/>
        <v>2267200</v>
      </c>
      <c r="O5" s="10">
        <f>SUM(M5-N4+O4)</f>
        <v>1546000</v>
      </c>
      <c r="P5" s="19" t="b">
        <f>IF(N5&lt;M6+O5,TRUE,FALSE)</f>
        <v>1</v>
      </c>
      <c r="Q5" s="11">
        <f t="shared" si="4"/>
        <v>104000</v>
      </c>
    </row>
    <row r="6" spans="1:18" x14ac:dyDescent="0.25">
      <c r="A6" s="7" t="s">
        <v>15</v>
      </c>
      <c r="B6" s="8">
        <v>540</v>
      </c>
      <c r="C6" s="9">
        <v>5000</v>
      </c>
      <c r="D6" s="9">
        <v>5000</v>
      </c>
      <c r="E6" s="9">
        <f t="shared" si="5"/>
        <v>250</v>
      </c>
      <c r="F6" s="9">
        <v>18</v>
      </c>
      <c r="G6" s="10">
        <f t="shared" si="6"/>
        <v>277.77777777777777</v>
      </c>
      <c r="H6" s="9">
        <v>8</v>
      </c>
      <c r="I6" s="10">
        <f t="shared" si="7"/>
        <v>400</v>
      </c>
      <c r="J6" s="10">
        <f t="shared" si="0"/>
        <v>2700000</v>
      </c>
      <c r="K6" s="10">
        <f t="shared" si="1"/>
        <v>285000</v>
      </c>
      <c r="L6" s="10">
        <f t="shared" si="2"/>
        <v>216000</v>
      </c>
      <c r="M6" s="10">
        <f t="shared" si="8"/>
        <v>2415000</v>
      </c>
      <c r="N6" s="10">
        <f t="shared" si="3"/>
        <v>2916000</v>
      </c>
      <c r="O6" s="10">
        <f t="shared" ref="O6:O34" si="9">SUM(M6-N5+O5)</f>
        <v>1693800</v>
      </c>
      <c r="P6" s="19" t="b">
        <f t="shared" ref="P6:P34" si="10">IF(N6&lt;M7+O6,TRUE,FALSE)</f>
        <v>1</v>
      </c>
      <c r="Q6" s="11">
        <f t="shared" si="4"/>
        <v>135000</v>
      </c>
    </row>
    <row r="7" spans="1:18" x14ac:dyDescent="0.25">
      <c r="A7" s="7" t="s">
        <v>16</v>
      </c>
      <c r="B7" s="8">
        <v>560</v>
      </c>
      <c r="C7" s="9">
        <v>6000</v>
      </c>
      <c r="D7" s="9">
        <v>6000</v>
      </c>
      <c r="E7" s="9">
        <f t="shared" si="5"/>
        <v>300</v>
      </c>
      <c r="F7" s="9">
        <v>17</v>
      </c>
      <c r="G7" s="10">
        <f t="shared" si="6"/>
        <v>352.94117647058823</v>
      </c>
      <c r="H7" s="9">
        <v>7</v>
      </c>
      <c r="I7" s="10">
        <f t="shared" si="7"/>
        <v>420</v>
      </c>
      <c r="J7" s="10">
        <f t="shared" si="0"/>
        <v>3360000</v>
      </c>
      <c r="K7" s="10">
        <f t="shared" si="1"/>
        <v>365647.0588235294</v>
      </c>
      <c r="L7" s="10">
        <f t="shared" si="2"/>
        <v>235200</v>
      </c>
      <c r="M7" s="10">
        <f t="shared" si="8"/>
        <v>2994352.9411764704</v>
      </c>
      <c r="N7" s="10">
        <f t="shared" si="3"/>
        <v>3595200</v>
      </c>
      <c r="O7" s="10">
        <f t="shared" si="9"/>
        <v>1772152.9411764704</v>
      </c>
      <c r="P7" s="19" t="b">
        <f t="shared" si="10"/>
        <v>1</v>
      </c>
      <c r="Q7" s="11">
        <f t="shared" si="4"/>
        <v>168000</v>
      </c>
    </row>
    <row r="8" spans="1:18" x14ac:dyDescent="0.25">
      <c r="A8" s="7" t="s">
        <v>17</v>
      </c>
      <c r="B8" s="8">
        <v>580</v>
      </c>
      <c r="C8" s="9">
        <v>7000</v>
      </c>
      <c r="D8" s="9">
        <v>7000</v>
      </c>
      <c r="E8" s="9">
        <f t="shared" si="5"/>
        <v>350</v>
      </c>
      <c r="F8" s="9">
        <v>18</v>
      </c>
      <c r="G8" s="10">
        <f t="shared" si="6"/>
        <v>388.88888888888891</v>
      </c>
      <c r="H8" s="9">
        <v>6</v>
      </c>
      <c r="I8" s="10">
        <f t="shared" si="7"/>
        <v>420</v>
      </c>
      <c r="J8" s="10">
        <f t="shared" si="0"/>
        <v>4060000</v>
      </c>
      <c r="K8" s="10">
        <f t="shared" si="1"/>
        <v>428555.55555555556</v>
      </c>
      <c r="L8" s="10">
        <f t="shared" si="2"/>
        <v>243600</v>
      </c>
      <c r="M8" s="10">
        <f t="shared" si="8"/>
        <v>3631444.4444444445</v>
      </c>
      <c r="N8" s="10">
        <f t="shared" si="3"/>
        <v>4303600</v>
      </c>
      <c r="O8" s="10">
        <f t="shared" si="9"/>
        <v>1808397.3856209149</v>
      </c>
      <c r="P8" s="19" t="b">
        <f t="shared" si="10"/>
        <v>1</v>
      </c>
      <c r="Q8" s="11">
        <f t="shared" si="4"/>
        <v>203000</v>
      </c>
    </row>
    <row r="9" spans="1:18" x14ac:dyDescent="0.25">
      <c r="A9" s="7" t="s">
        <v>18</v>
      </c>
      <c r="B9" s="8">
        <v>600</v>
      </c>
      <c r="C9" s="9">
        <v>8000</v>
      </c>
      <c r="D9" s="9">
        <v>8000</v>
      </c>
      <c r="E9" s="9">
        <f t="shared" si="5"/>
        <v>400</v>
      </c>
      <c r="F9" s="9">
        <v>19</v>
      </c>
      <c r="G9" s="10">
        <f t="shared" si="6"/>
        <v>421.05263157894734</v>
      </c>
      <c r="H9" s="9">
        <v>5</v>
      </c>
      <c r="I9" s="10">
        <f t="shared" si="7"/>
        <v>400</v>
      </c>
      <c r="J9" s="10">
        <f t="shared" si="0"/>
        <v>4800000</v>
      </c>
      <c r="K9" s="10">
        <f t="shared" si="1"/>
        <v>492631.57894736843</v>
      </c>
      <c r="L9" s="10">
        <f t="shared" si="2"/>
        <v>240000</v>
      </c>
      <c r="M9" s="10">
        <f t="shared" si="8"/>
        <v>4307368.4210526319</v>
      </c>
      <c r="N9" s="10">
        <f t="shared" si="3"/>
        <v>5040000</v>
      </c>
      <c r="O9" s="10">
        <f t="shared" si="9"/>
        <v>1812165.8066735468</v>
      </c>
      <c r="P9" s="19" t="b">
        <f t="shared" si="10"/>
        <v>1</v>
      </c>
      <c r="Q9" s="11">
        <f t="shared" si="4"/>
        <v>240000</v>
      </c>
    </row>
    <row r="10" spans="1:18" x14ac:dyDescent="0.25">
      <c r="A10" s="7" t="s">
        <v>19</v>
      </c>
      <c r="B10" s="8">
        <v>620</v>
      </c>
      <c r="C10" s="9">
        <v>9000</v>
      </c>
      <c r="D10" s="9">
        <v>9000</v>
      </c>
      <c r="E10" s="9">
        <f t="shared" si="5"/>
        <v>450</v>
      </c>
      <c r="F10" s="9">
        <v>18</v>
      </c>
      <c r="G10" s="10">
        <f t="shared" si="6"/>
        <v>500</v>
      </c>
      <c r="H10" s="9">
        <v>5</v>
      </c>
      <c r="I10" s="10">
        <f t="shared" si="7"/>
        <v>450</v>
      </c>
      <c r="J10" s="10">
        <f t="shared" si="0"/>
        <v>5580000</v>
      </c>
      <c r="K10" s="10">
        <f t="shared" si="1"/>
        <v>589000</v>
      </c>
      <c r="L10" s="10">
        <f t="shared" si="2"/>
        <v>279000</v>
      </c>
      <c r="M10" s="10">
        <f t="shared" si="8"/>
        <v>4991000</v>
      </c>
      <c r="N10" s="10">
        <f t="shared" si="3"/>
        <v>5859000</v>
      </c>
      <c r="O10" s="10">
        <f t="shared" si="9"/>
        <v>1763165.8066735468</v>
      </c>
      <c r="P10" s="19" t="b">
        <f t="shared" si="10"/>
        <v>1</v>
      </c>
      <c r="Q10" s="11">
        <f t="shared" si="4"/>
        <v>279000</v>
      </c>
    </row>
    <row r="11" spans="1:18" x14ac:dyDescent="0.25">
      <c r="A11" s="7" t="s">
        <v>20</v>
      </c>
      <c r="B11" s="8">
        <v>640</v>
      </c>
      <c r="C11" s="9">
        <v>10000</v>
      </c>
      <c r="D11" s="9">
        <v>10000</v>
      </c>
      <c r="E11" s="9">
        <f t="shared" si="5"/>
        <v>500</v>
      </c>
      <c r="F11" s="9">
        <v>18</v>
      </c>
      <c r="G11" s="10">
        <f t="shared" si="6"/>
        <v>555.55555555555554</v>
      </c>
      <c r="H11" s="9">
        <v>5</v>
      </c>
      <c r="I11" s="10">
        <f t="shared" si="7"/>
        <v>500</v>
      </c>
      <c r="J11" s="10">
        <f t="shared" si="0"/>
        <v>6400000</v>
      </c>
      <c r="K11" s="10">
        <f t="shared" si="1"/>
        <v>675555.5555555555</v>
      </c>
      <c r="L11" s="10">
        <f t="shared" si="2"/>
        <v>320000</v>
      </c>
      <c r="M11" s="10">
        <f t="shared" si="8"/>
        <v>5724444.444444444</v>
      </c>
      <c r="N11" s="10">
        <f t="shared" si="3"/>
        <v>6720000</v>
      </c>
      <c r="O11" s="10">
        <f t="shared" si="9"/>
        <v>1628610.2511179908</v>
      </c>
      <c r="P11" s="19" t="b">
        <f t="shared" si="10"/>
        <v>1</v>
      </c>
      <c r="Q11" s="11">
        <f t="shared" si="4"/>
        <v>320000</v>
      </c>
    </row>
    <row r="12" spans="1:18" x14ac:dyDescent="0.25">
      <c r="A12" s="7" t="s">
        <v>21</v>
      </c>
      <c r="B12" s="8">
        <v>660</v>
      </c>
      <c r="C12" s="9">
        <v>11000</v>
      </c>
      <c r="D12" s="9">
        <v>11000</v>
      </c>
      <c r="E12" s="9">
        <f t="shared" si="5"/>
        <v>550</v>
      </c>
      <c r="F12" s="9">
        <v>17</v>
      </c>
      <c r="G12" s="10">
        <f t="shared" si="6"/>
        <v>647.05882352941171</v>
      </c>
      <c r="H12" s="9">
        <v>5</v>
      </c>
      <c r="I12" s="10">
        <f t="shared" si="7"/>
        <v>550</v>
      </c>
      <c r="J12" s="10">
        <f t="shared" si="0"/>
        <v>7260000</v>
      </c>
      <c r="K12" s="10">
        <f t="shared" si="1"/>
        <v>790058.82352941181</v>
      </c>
      <c r="L12" s="10">
        <f t="shared" si="2"/>
        <v>363000</v>
      </c>
      <c r="M12" s="10">
        <f t="shared" si="8"/>
        <v>6469941.176470588</v>
      </c>
      <c r="N12" s="10">
        <f t="shared" si="3"/>
        <v>7623000</v>
      </c>
      <c r="O12" s="10">
        <f t="shared" si="9"/>
        <v>1378551.4275885788</v>
      </c>
      <c r="P12" s="19" t="b">
        <f t="shared" si="10"/>
        <v>1</v>
      </c>
      <c r="Q12" s="11">
        <f t="shared" si="4"/>
        <v>363000</v>
      </c>
    </row>
    <row r="13" spans="1:18" x14ac:dyDescent="0.25">
      <c r="A13" s="7" t="s">
        <v>22</v>
      </c>
      <c r="B13" s="8">
        <v>720</v>
      </c>
      <c r="C13" s="9">
        <v>12000</v>
      </c>
      <c r="D13" s="9">
        <v>12000</v>
      </c>
      <c r="E13" s="9">
        <f t="shared" si="5"/>
        <v>600</v>
      </c>
      <c r="F13" s="9">
        <v>17</v>
      </c>
      <c r="G13" s="10">
        <f t="shared" si="6"/>
        <v>705.88235294117646</v>
      </c>
      <c r="H13" s="9">
        <v>5</v>
      </c>
      <c r="I13" s="10">
        <f t="shared" si="7"/>
        <v>600</v>
      </c>
      <c r="J13" s="10">
        <f t="shared" si="0"/>
        <v>8640000</v>
      </c>
      <c r="K13" s="10">
        <f t="shared" si="1"/>
        <v>940235.29411764699</v>
      </c>
      <c r="L13" s="10">
        <f t="shared" si="2"/>
        <v>432000</v>
      </c>
      <c r="M13" s="10">
        <f t="shared" si="8"/>
        <v>7699764.7058823528</v>
      </c>
      <c r="N13" s="10">
        <f t="shared" si="3"/>
        <v>9072000</v>
      </c>
      <c r="O13" s="10">
        <f t="shared" si="9"/>
        <v>1455316.1334709316</v>
      </c>
      <c r="P13" s="19" t="b">
        <f t="shared" si="10"/>
        <v>1</v>
      </c>
      <c r="Q13" s="11">
        <f t="shared" si="4"/>
        <v>432000</v>
      </c>
    </row>
    <row r="14" spans="1:18" x14ac:dyDescent="0.25">
      <c r="A14" s="7" t="s">
        <v>23</v>
      </c>
      <c r="B14" s="8">
        <v>740</v>
      </c>
      <c r="C14" s="9">
        <v>13000</v>
      </c>
      <c r="D14" s="9">
        <v>13000</v>
      </c>
      <c r="E14" s="9">
        <f t="shared" si="5"/>
        <v>650</v>
      </c>
      <c r="F14" s="9">
        <v>17</v>
      </c>
      <c r="G14" s="10">
        <f t="shared" si="6"/>
        <v>764.70588235294122</v>
      </c>
      <c r="H14" s="9">
        <v>5</v>
      </c>
      <c r="I14" s="10">
        <f t="shared" si="7"/>
        <v>650</v>
      </c>
      <c r="J14" s="10">
        <f t="shared" si="0"/>
        <v>9620000</v>
      </c>
      <c r="K14" s="10">
        <f t="shared" si="1"/>
        <v>1046882.3529411765</v>
      </c>
      <c r="L14" s="10">
        <f t="shared" si="2"/>
        <v>481000</v>
      </c>
      <c r="M14" s="10">
        <f t="shared" si="8"/>
        <v>8573117.6470588241</v>
      </c>
      <c r="N14" s="10">
        <f t="shared" si="3"/>
        <v>10101000</v>
      </c>
      <c r="O14" s="10">
        <f t="shared" si="9"/>
        <v>956433.78052975563</v>
      </c>
      <c r="P14" s="19" t="b">
        <f t="shared" si="10"/>
        <v>1</v>
      </c>
      <c r="Q14" s="11">
        <f t="shared" si="4"/>
        <v>481000</v>
      </c>
    </row>
    <row r="15" spans="1:18" x14ac:dyDescent="0.25">
      <c r="A15" s="7" t="s">
        <v>24</v>
      </c>
      <c r="B15" s="8">
        <v>800</v>
      </c>
      <c r="C15" s="9">
        <v>14000</v>
      </c>
      <c r="D15" s="9">
        <v>14000</v>
      </c>
      <c r="E15" s="9">
        <f t="shared" si="5"/>
        <v>700</v>
      </c>
      <c r="F15" s="9">
        <v>17</v>
      </c>
      <c r="G15" s="10">
        <f t="shared" si="6"/>
        <v>823.52941176470586</v>
      </c>
      <c r="H15" s="9">
        <v>5</v>
      </c>
      <c r="I15" s="10">
        <f t="shared" si="7"/>
        <v>700</v>
      </c>
      <c r="J15" s="10">
        <f t="shared" si="0"/>
        <v>11200000</v>
      </c>
      <c r="K15" s="10">
        <f t="shared" si="1"/>
        <v>1218823.5294117648</v>
      </c>
      <c r="L15" s="10">
        <f t="shared" si="2"/>
        <v>560000</v>
      </c>
      <c r="M15" s="10">
        <f t="shared" si="8"/>
        <v>9981176.4705882352</v>
      </c>
      <c r="N15" s="10">
        <f t="shared" si="3"/>
        <v>11760000</v>
      </c>
      <c r="O15" s="10">
        <f t="shared" si="9"/>
        <v>836610.25111799082</v>
      </c>
      <c r="P15" s="19" t="b">
        <f t="shared" si="10"/>
        <v>1</v>
      </c>
      <c r="Q15" s="11">
        <f t="shared" si="4"/>
        <v>560000</v>
      </c>
    </row>
    <row r="16" spans="1:18" x14ac:dyDescent="0.25">
      <c r="A16" s="7" t="s">
        <v>25</v>
      </c>
      <c r="B16" s="8">
        <v>900</v>
      </c>
      <c r="C16" s="9">
        <v>15000</v>
      </c>
      <c r="D16" s="9">
        <v>15000</v>
      </c>
      <c r="E16" s="9">
        <f t="shared" si="5"/>
        <v>750</v>
      </c>
      <c r="F16" s="9">
        <v>18</v>
      </c>
      <c r="G16" s="10">
        <f t="shared" si="6"/>
        <v>833.33333333333337</v>
      </c>
      <c r="H16" s="9">
        <v>5</v>
      </c>
      <c r="I16" s="10">
        <f t="shared" si="7"/>
        <v>750</v>
      </c>
      <c r="J16" s="10">
        <f t="shared" si="0"/>
        <v>13500000</v>
      </c>
      <c r="K16" s="10">
        <f t="shared" si="1"/>
        <v>1425000</v>
      </c>
      <c r="L16" s="10">
        <f t="shared" si="2"/>
        <v>675000</v>
      </c>
      <c r="M16" s="10">
        <f t="shared" si="8"/>
        <v>12075000</v>
      </c>
      <c r="N16" s="10">
        <f t="shared" si="3"/>
        <v>14175000</v>
      </c>
      <c r="O16" s="10">
        <f t="shared" si="9"/>
        <v>1151610.2511179908</v>
      </c>
      <c r="P16" s="19" t="b">
        <f t="shared" si="10"/>
        <v>1</v>
      </c>
      <c r="Q16" s="11">
        <f t="shared" si="4"/>
        <v>675000</v>
      </c>
    </row>
    <row r="17" spans="1:17" x14ac:dyDescent="0.25">
      <c r="A17" s="7" t="s">
        <v>26</v>
      </c>
      <c r="B17" s="8">
        <v>1000</v>
      </c>
      <c r="C17" s="9">
        <v>16000</v>
      </c>
      <c r="D17" s="9">
        <v>16000</v>
      </c>
      <c r="E17" s="9">
        <f t="shared" si="5"/>
        <v>800</v>
      </c>
      <c r="F17" s="9">
        <v>17</v>
      </c>
      <c r="G17" s="10">
        <f t="shared" si="6"/>
        <v>941.17647058823525</v>
      </c>
      <c r="H17" s="9">
        <v>5</v>
      </c>
      <c r="I17" s="10">
        <f t="shared" si="7"/>
        <v>800</v>
      </c>
      <c r="J17" s="10">
        <f t="shared" si="0"/>
        <v>16000000</v>
      </c>
      <c r="K17" s="10">
        <f t="shared" si="1"/>
        <v>1741176.4705882352</v>
      </c>
      <c r="L17" s="10">
        <f t="shared" si="2"/>
        <v>800000</v>
      </c>
      <c r="M17" s="10">
        <f t="shared" si="8"/>
        <v>14258823.529411765</v>
      </c>
      <c r="N17" s="10">
        <f t="shared" si="3"/>
        <v>16800000</v>
      </c>
      <c r="O17" s="10">
        <f t="shared" si="9"/>
        <v>1235433.7805297556</v>
      </c>
      <c r="P17" s="19" t="b">
        <f t="shared" si="10"/>
        <v>1</v>
      </c>
      <c r="Q17" s="11">
        <f t="shared" si="4"/>
        <v>800000</v>
      </c>
    </row>
    <row r="18" spans="1:17" x14ac:dyDescent="0.25">
      <c r="A18" s="7" t="s">
        <v>27</v>
      </c>
      <c r="B18" s="8">
        <v>1100</v>
      </c>
      <c r="C18" s="9">
        <v>17000</v>
      </c>
      <c r="D18" s="9">
        <v>17000</v>
      </c>
      <c r="E18" s="9">
        <f t="shared" si="5"/>
        <v>850</v>
      </c>
      <c r="F18" s="9">
        <v>18</v>
      </c>
      <c r="G18" s="10">
        <f t="shared" si="6"/>
        <v>944.44444444444446</v>
      </c>
      <c r="H18" s="9">
        <v>5</v>
      </c>
      <c r="I18" s="10">
        <f t="shared" si="7"/>
        <v>850</v>
      </c>
      <c r="J18" s="10">
        <f t="shared" si="0"/>
        <v>18700000</v>
      </c>
      <c r="K18" s="10">
        <f t="shared" si="1"/>
        <v>1973888.888888889</v>
      </c>
      <c r="L18" s="10">
        <f t="shared" si="2"/>
        <v>935000</v>
      </c>
      <c r="M18" s="10">
        <f t="shared" si="8"/>
        <v>16726111.111111112</v>
      </c>
      <c r="N18" s="10">
        <f t="shared" si="3"/>
        <v>19635000</v>
      </c>
      <c r="O18" s="10">
        <f t="shared" si="9"/>
        <v>1161544.8916408676</v>
      </c>
      <c r="P18" s="19" t="b">
        <f t="shared" si="10"/>
        <v>1</v>
      </c>
      <c r="Q18" s="11">
        <f t="shared" si="4"/>
        <v>935000</v>
      </c>
    </row>
    <row r="19" spans="1:17" x14ac:dyDescent="0.25">
      <c r="A19" s="7" t="s">
        <v>28</v>
      </c>
      <c r="B19" s="8">
        <v>1200</v>
      </c>
      <c r="C19" s="9">
        <v>18000</v>
      </c>
      <c r="D19" s="9">
        <v>18000</v>
      </c>
      <c r="E19" s="9">
        <f t="shared" si="5"/>
        <v>900</v>
      </c>
      <c r="F19" s="9">
        <v>18</v>
      </c>
      <c r="G19" s="10">
        <f t="shared" si="6"/>
        <v>1000</v>
      </c>
      <c r="H19" s="9">
        <v>5</v>
      </c>
      <c r="I19" s="10">
        <f t="shared" si="7"/>
        <v>900</v>
      </c>
      <c r="J19" s="10">
        <f t="shared" si="0"/>
        <v>21600000</v>
      </c>
      <c r="K19" s="10">
        <f t="shared" si="1"/>
        <v>2280000</v>
      </c>
      <c r="L19" s="10">
        <f t="shared" si="2"/>
        <v>1080000</v>
      </c>
      <c r="M19" s="10">
        <f t="shared" si="8"/>
        <v>19320000</v>
      </c>
      <c r="N19" s="10">
        <f t="shared" si="3"/>
        <v>22680000</v>
      </c>
      <c r="O19" s="10">
        <f t="shared" si="9"/>
        <v>846544.89164086757</v>
      </c>
      <c r="P19" s="19" t="b">
        <f t="shared" si="10"/>
        <v>1</v>
      </c>
      <c r="Q19" s="11">
        <f t="shared" si="4"/>
        <v>1080000</v>
      </c>
    </row>
    <row r="20" spans="1:17" x14ac:dyDescent="0.25">
      <c r="A20" s="7" t="s">
        <v>29</v>
      </c>
      <c r="B20" s="8">
        <v>1300</v>
      </c>
      <c r="C20" s="9">
        <v>19000</v>
      </c>
      <c r="D20" s="9">
        <v>19000</v>
      </c>
      <c r="E20" s="9">
        <f t="shared" si="5"/>
        <v>950</v>
      </c>
      <c r="F20" s="9">
        <v>22</v>
      </c>
      <c r="G20" s="10">
        <f t="shared" si="6"/>
        <v>863.63636363636363</v>
      </c>
      <c r="H20" s="9">
        <v>5</v>
      </c>
      <c r="I20" s="10">
        <f t="shared" si="7"/>
        <v>950</v>
      </c>
      <c r="J20" s="10">
        <f t="shared" si="0"/>
        <v>24700000</v>
      </c>
      <c r="K20" s="10">
        <f t="shared" si="1"/>
        <v>2357727.2727272725</v>
      </c>
      <c r="L20" s="10">
        <f t="shared" si="2"/>
        <v>1235000</v>
      </c>
      <c r="M20" s="10">
        <f t="shared" si="8"/>
        <v>22342272.727272727</v>
      </c>
      <c r="N20" s="10">
        <f t="shared" si="3"/>
        <v>25935000</v>
      </c>
      <c r="O20" s="10">
        <f t="shared" si="9"/>
        <v>508817.61891359417</v>
      </c>
      <c r="P20" s="19" t="b">
        <f t="shared" si="10"/>
        <v>1</v>
      </c>
      <c r="Q20" s="11">
        <f t="shared" si="4"/>
        <v>1235000</v>
      </c>
    </row>
    <row r="21" spans="1:17" x14ac:dyDescent="0.25">
      <c r="A21" s="7" t="s">
        <v>30</v>
      </c>
      <c r="B21" s="8">
        <v>1400</v>
      </c>
      <c r="C21" s="9">
        <v>20000</v>
      </c>
      <c r="D21" s="9">
        <v>20000</v>
      </c>
      <c r="E21" s="9">
        <f t="shared" si="5"/>
        <v>1000</v>
      </c>
      <c r="F21" s="9">
        <v>24</v>
      </c>
      <c r="G21" s="10">
        <f t="shared" si="6"/>
        <v>833.33333333333337</v>
      </c>
      <c r="H21" s="9">
        <v>5</v>
      </c>
      <c r="I21" s="10">
        <f t="shared" si="7"/>
        <v>1000</v>
      </c>
      <c r="J21" s="10">
        <f t="shared" si="0"/>
        <v>28000000</v>
      </c>
      <c r="K21" s="10">
        <f t="shared" si="1"/>
        <v>2566666.666666667</v>
      </c>
      <c r="L21" s="10">
        <f t="shared" si="2"/>
        <v>1400000</v>
      </c>
      <c r="M21" s="10">
        <f t="shared" si="8"/>
        <v>25433333.333333332</v>
      </c>
      <c r="N21" s="10">
        <f t="shared" si="3"/>
        <v>29400000</v>
      </c>
      <c r="O21" s="10">
        <f t="shared" si="9"/>
        <v>7150.9522469262592</v>
      </c>
      <c r="P21" s="19" t="b">
        <f t="shared" si="10"/>
        <v>1</v>
      </c>
      <c r="Q21" s="11">
        <f t="shared" si="4"/>
        <v>1400000</v>
      </c>
    </row>
    <row r="22" spans="1:17" x14ac:dyDescent="0.25">
      <c r="A22" s="7" t="s">
        <v>31</v>
      </c>
      <c r="B22" s="8">
        <v>1550</v>
      </c>
      <c r="C22" s="9">
        <v>21000</v>
      </c>
      <c r="D22" s="9">
        <v>21000</v>
      </c>
      <c r="E22" s="9">
        <f t="shared" si="5"/>
        <v>1050</v>
      </c>
      <c r="F22" s="9">
        <v>23</v>
      </c>
      <c r="G22" s="10">
        <f t="shared" si="6"/>
        <v>913.04347826086962</v>
      </c>
      <c r="H22" s="9">
        <v>5</v>
      </c>
      <c r="I22" s="10">
        <f t="shared" si="7"/>
        <v>1050</v>
      </c>
      <c r="J22" s="10">
        <f t="shared" si="0"/>
        <v>32550000</v>
      </c>
      <c r="K22" s="10">
        <f t="shared" si="1"/>
        <v>3042717.3913043477</v>
      </c>
      <c r="L22" s="10">
        <f t="shared" si="2"/>
        <v>1627500</v>
      </c>
      <c r="M22" s="10">
        <f t="shared" si="8"/>
        <v>29507282.608695652</v>
      </c>
      <c r="N22" s="10">
        <f t="shared" si="3"/>
        <v>34177500</v>
      </c>
      <c r="O22" s="10">
        <f t="shared" si="9"/>
        <v>114433.5609425786</v>
      </c>
      <c r="P22" s="19" t="b">
        <f t="shared" si="10"/>
        <v>1</v>
      </c>
      <c r="Q22" s="11">
        <f t="shared" si="4"/>
        <v>1627500</v>
      </c>
    </row>
    <row r="23" spans="1:17" x14ac:dyDescent="0.25">
      <c r="A23" s="7" t="s">
        <v>32</v>
      </c>
      <c r="B23" s="8">
        <v>1750</v>
      </c>
      <c r="C23" s="9">
        <v>22000</v>
      </c>
      <c r="D23" s="9">
        <v>22000</v>
      </c>
      <c r="E23" s="9">
        <f t="shared" si="5"/>
        <v>1100</v>
      </c>
      <c r="F23" s="9">
        <v>22</v>
      </c>
      <c r="G23" s="10">
        <f t="shared" si="6"/>
        <v>1000</v>
      </c>
      <c r="H23" s="9">
        <v>5</v>
      </c>
      <c r="I23" s="10">
        <f t="shared" si="7"/>
        <v>1100</v>
      </c>
      <c r="J23" s="10">
        <f t="shared" si="0"/>
        <v>38500000</v>
      </c>
      <c r="K23" s="10">
        <f t="shared" si="1"/>
        <v>3675000</v>
      </c>
      <c r="L23" s="10">
        <f t="shared" si="2"/>
        <v>1925000</v>
      </c>
      <c r="M23" s="10">
        <f t="shared" si="8"/>
        <v>34825000</v>
      </c>
      <c r="N23" s="10">
        <f t="shared" si="3"/>
        <v>40425000</v>
      </c>
      <c r="O23" s="10">
        <f t="shared" si="9"/>
        <v>761933.5609425786</v>
      </c>
      <c r="P23" s="19" t="b">
        <f t="shared" si="10"/>
        <v>1</v>
      </c>
      <c r="Q23" s="11">
        <f t="shared" si="4"/>
        <v>1925000</v>
      </c>
    </row>
    <row r="24" spans="1:17" x14ac:dyDescent="0.25">
      <c r="A24" s="7" t="s">
        <v>33</v>
      </c>
      <c r="B24" s="8">
        <v>1950</v>
      </c>
      <c r="C24" s="9">
        <v>23000</v>
      </c>
      <c r="D24" s="9">
        <v>23000</v>
      </c>
      <c r="E24" s="9">
        <f t="shared" si="5"/>
        <v>1150</v>
      </c>
      <c r="F24" s="9">
        <v>21</v>
      </c>
      <c r="G24" s="10">
        <f t="shared" si="6"/>
        <v>1095.2380952380952</v>
      </c>
      <c r="H24" s="9">
        <v>5</v>
      </c>
      <c r="I24" s="10">
        <f t="shared" si="7"/>
        <v>1150</v>
      </c>
      <c r="J24" s="10">
        <f t="shared" si="0"/>
        <v>44850000</v>
      </c>
      <c r="K24" s="10">
        <f t="shared" si="1"/>
        <v>4378214.2857142854</v>
      </c>
      <c r="L24" s="10">
        <f t="shared" si="2"/>
        <v>2242500</v>
      </c>
      <c r="M24" s="10">
        <f t="shared" si="8"/>
        <v>40471785.714285716</v>
      </c>
      <c r="N24" s="10">
        <f t="shared" si="3"/>
        <v>47092500</v>
      </c>
      <c r="O24" s="10">
        <f t="shared" si="9"/>
        <v>808719.27522829501</v>
      </c>
      <c r="P24" s="19" t="b">
        <f t="shared" si="10"/>
        <v>1</v>
      </c>
      <c r="Q24" s="11">
        <f t="shared" si="4"/>
        <v>2242500</v>
      </c>
    </row>
    <row r="25" spans="1:17" x14ac:dyDescent="0.25">
      <c r="A25" s="7" t="s">
        <v>44</v>
      </c>
      <c r="B25" s="8">
        <v>2150</v>
      </c>
      <c r="C25" s="9">
        <v>24000</v>
      </c>
      <c r="D25" s="9">
        <v>24000</v>
      </c>
      <c r="E25" s="9">
        <f t="shared" si="5"/>
        <v>1200</v>
      </c>
      <c r="F25" s="9">
        <v>20</v>
      </c>
      <c r="G25" s="10">
        <f t="shared" si="6"/>
        <v>1200</v>
      </c>
      <c r="H25" s="9">
        <v>5</v>
      </c>
      <c r="I25" s="10">
        <f t="shared" si="7"/>
        <v>1200</v>
      </c>
      <c r="J25" s="10">
        <f t="shared" si="0"/>
        <v>51600000</v>
      </c>
      <c r="K25" s="10">
        <f t="shared" si="1"/>
        <v>5160000</v>
      </c>
      <c r="L25" s="10">
        <f t="shared" si="2"/>
        <v>2580000</v>
      </c>
      <c r="M25" s="10">
        <f t="shared" si="8"/>
        <v>46440000</v>
      </c>
      <c r="N25" s="10">
        <f t="shared" si="3"/>
        <v>54180000</v>
      </c>
      <c r="O25" s="10">
        <f t="shared" si="9"/>
        <v>156219.27522829501</v>
      </c>
      <c r="P25" s="19" t="b">
        <f t="shared" si="10"/>
        <v>1</v>
      </c>
      <c r="Q25" s="11">
        <f t="shared" si="4"/>
        <v>2580000</v>
      </c>
    </row>
    <row r="26" spans="1:17" x14ac:dyDescent="0.25">
      <c r="A26" s="7" t="s">
        <v>45</v>
      </c>
      <c r="B26" s="8">
        <v>2400</v>
      </c>
      <c r="C26" s="9">
        <v>25000</v>
      </c>
      <c r="D26" s="9">
        <v>25000</v>
      </c>
      <c r="E26" s="9">
        <f t="shared" si="5"/>
        <v>1250</v>
      </c>
      <c r="F26" s="9">
        <v>21</v>
      </c>
      <c r="G26" s="10">
        <f t="shared" si="6"/>
        <v>1190.4761904761904</v>
      </c>
      <c r="H26" s="9">
        <v>5</v>
      </c>
      <c r="I26" s="10">
        <f t="shared" si="7"/>
        <v>1250</v>
      </c>
      <c r="J26" s="10">
        <f t="shared" si="0"/>
        <v>60000000</v>
      </c>
      <c r="K26" s="10">
        <f t="shared" si="1"/>
        <v>5857142.8571428563</v>
      </c>
      <c r="L26" s="10">
        <f t="shared" si="2"/>
        <v>3000000</v>
      </c>
      <c r="M26" s="10">
        <f t="shared" si="8"/>
        <v>54142857.142857142</v>
      </c>
      <c r="N26" s="10">
        <f t="shared" si="3"/>
        <v>63000000</v>
      </c>
      <c r="O26" s="10">
        <f t="shared" si="9"/>
        <v>119076.4180854368</v>
      </c>
      <c r="P26" s="19" t="b">
        <f t="shared" si="10"/>
        <v>1</v>
      </c>
      <c r="Q26" s="11">
        <f t="shared" si="4"/>
        <v>3000000</v>
      </c>
    </row>
    <row r="27" spans="1:17" x14ac:dyDescent="0.25">
      <c r="A27" s="7" t="s">
        <v>46</v>
      </c>
      <c r="B27" s="8">
        <v>2700</v>
      </c>
      <c r="C27" s="9">
        <v>26000</v>
      </c>
      <c r="D27" s="9">
        <v>26000</v>
      </c>
      <c r="E27" s="9">
        <f t="shared" si="5"/>
        <v>1300</v>
      </c>
      <c r="F27" s="9">
        <v>22</v>
      </c>
      <c r="G27" s="10">
        <f t="shared" si="6"/>
        <v>1181.8181818181818</v>
      </c>
      <c r="H27" s="9">
        <v>5</v>
      </c>
      <c r="I27" s="10">
        <f t="shared" si="7"/>
        <v>1300</v>
      </c>
      <c r="J27" s="10">
        <f t="shared" si="0"/>
        <v>70200000</v>
      </c>
      <c r="K27" s="10">
        <f t="shared" si="1"/>
        <v>6700909.0909090908</v>
      </c>
      <c r="L27" s="10">
        <f t="shared" si="2"/>
        <v>3510000</v>
      </c>
      <c r="M27" s="10">
        <f t="shared" si="8"/>
        <v>63499090.909090906</v>
      </c>
      <c r="N27" s="10">
        <f t="shared" si="3"/>
        <v>73710000</v>
      </c>
      <c r="O27" s="10">
        <f t="shared" si="9"/>
        <v>618167.32717634318</v>
      </c>
      <c r="P27" s="19" t="b">
        <f t="shared" si="10"/>
        <v>1</v>
      </c>
      <c r="Q27" s="11">
        <f t="shared" si="4"/>
        <v>3510000</v>
      </c>
    </row>
    <row r="28" spans="1:17" x14ac:dyDescent="0.25">
      <c r="A28" s="7" t="s">
        <v>47</v>
      </c>
      <c r="B28" s="8">
        <v>3000</v>
      </c>
      <c r="C28" s="9">
        <v>27000</v>
      </c>
      <c r="D28" s="9">
        <v>27000</v>
      </c>
      <c r="E28" s="9">
        <f t="shared" si="5"/>
        <v>1350</v>
      </c>
      <c r="F28" s="9">
        <v>22</v>
      </c>
      <c r="G28" s="10">
        <f t="shared" si="6"/>
        <v>1227.2727272727273</v>
      </c>
      <c r="H28" s="9">
        <v>5</v>
      </c>
      <c r="I28" s="10">
        <f t="shared" si="7"/>
        <v>1350</v>
      </c>
      <c r="J28" s="10">
        <f t="shared" si="0"/>
        <v>81000000</v>
      </c>
      <c r="K28" s="10">
        <f t="shared" si="1"/>
        <v>7731818.1818181816</v>
      </c>
      <c r="L28" s="10">
        <f t="shared" si="2"/>
        <v>4050000</v>
      </c>
      <c r="M28" s="10">
        <f t="shared" si="8"/>
        <v>73268181.818181813</v>
      </c>
      <c r="N28" s="10">
        <f t="shared" si="3"/>
        <v>85050000</v>
      </c>
      <c r="O28" s="10">
        <f t="shared" si="9"/>
        <v>176349.14535815595</v>
      </c>
      <c r="P28" s="19" t="b">
        <f t="shared" si="10"/>
        <v>1</v>
      </c>
      <c r="Q28" s="11">
        <f t="shared" si="4"/>
        <v>4050000</v>
      </c>
    </row>
    <row r="29" spans="1:17" x14ac:dyDescent="0.25">
      <c r="A29" s="7" t="s">
        <v>48</v>
      </c>
      <c r="B29" s="8">
        <v>3350</v>
      </c>
      <c r="C29" s="9">
        <v>28000</v>
      </c>
      <c r="D29" s="9">
        <v>28000</v>
      </c>
      <c r="E29" s="9">
        <f t="shared" si="5"/>
        <v>1400</v>
      </c>
      <c r="F29" s="9">
        <v>23</v>
      </c>
      <c r="G29" s="10">
        <f t="shared" si="6"/>
        <v>1217.391304347826</v>
      </c>
      <c r="H29" s="9">
        <v>5</v>
      </c>
      <c r="I29" s="10">
        <f t="shared" si="7"/>
        <v>1400</v>
      </c>
      <c r="J29" s="10">
        <f t="shared" si="0"/>
        <v>93800000</v>
      </c>
      <c r="K29" s="10">
        <f t="shared" si="1"/>
        <v>8768260.8695652168</v>
      </c>
      <c r="L29" s="10">
        <f t="shared" si="2"/>
        <v>4690000</v>
      </c>
      <c r="M29" s="10">
        <f t="shared" si="8"/>
        <v>85031739.130434781</v>
      </c>
      <c r="N29" s="10">
        <f t="shared" si="3"/>
        <v>98490000</v>
      </c>
      <c r="O29" s="10">
        <f t="shared" si="9"/>
        <v>158088.27579293726</v>
      </c>
      <c r="P29" s="19" t="b">
        <f t="shared" si="10"/>
        <v>1</v>
      </c>
      <c r="Q29" s="11">
        <f t="shared" si="4"/>
        <v>4690000</v>
      </c>
    </row>
    <row r="30" spans="1:17" x14ac:dyDescent="0.25">
      <c r="A30" s="7" t="s">
        <v>49</v>
      </c>
      <c r="B30" s="8">
        <v>3750</v>
      </c>
      <c r="C30" s="9">
        <v>29000</v>
      </c>
      <c r="D30" s="9">
        <v>29000</v>
      </c>
      <c r="E30" s="9">
        <f t="shared" si="5"/>
        <v>1450</v>
      </c>
      <c r="F30" s="9">
        <v>22</v>
      </c>
      <c r="G30" s="10">
        <f t="shared" si="6"/>
        <v>1318.1818181818182</v>
      </c>
      <c r="H30" s="9">
        <v>5</v>
      </c>
      <c r="I30" s="10">
        <f t="shared" si="7"/>
        <v>1450</v>
      </c>
      <c r="J30" s="10">
        <f t="shared" si="0"/>
        <v>108750000</v>
      </c>
      <c r="K30" s="10">
        <f t="shared" si="1"/>
        <v>10380681.818181818</v>
      </c>
      <c r="L30" s="10">
        <f t="shared" si="2"/>
        <v>5437500</v>
      </c>
      <c r="M30" s="10">
        <f t="shared" si="8"/>
        <v>98369318.181818187</v>
      </c>
      <c r="N30" s="10">
        <f t="shared" si="3"/>
        <v>114187500</v>
      </c>
      <c r="O30" s="10">
        <f t="shared" si="9"/>
        <v>37406.457611124497</v>
      </c>
      <c r="P30" s="19" t="b">
        <f t="shared" si="10"/>
        <v>1</v>
      </c>
      <c r="Q30" s="11">
        <f t="shared" si="4"/>
        <v>5437500</v>
      </c>
    </row>
    <row r="31" spans="1:17" x14ac:dyDescent="0.25">
      <c r="A31" s="7" t="s">
        <v>50</v>
      </c>
      <c r="B31" s="8">
        <v>4200</v>
      </c>
      <c r="C31" s="9">
        <v>30000</v>
      </c>
      <c r="D31" s="9">
        <v>30000</v>
      </c>
      <c r="E31" s="9">
        <f t="shared" si="5"/>
        <v>1500</v>
      </c>
      <c r="F31" s="9">
        <v>24</v>
      </c>
      <c r="G31" s="10">
        <f t="shared" si="6"/>
        <v>1250</v>
      </c>
      <c r="H31" s="9">
        <v>5</v>
      </c>
      <c r="I31" s="10">
        <f t="shared" si="7"/>
        <v>1500</v>
      </c>
      <c r="J31" s="10">
        <f t="shared" si="0"/>
        <v>126000000</v>
      </c>
      <c r="K31" s="10">
        <f t="shared" si="1"/>
        <v>11550000</v>
      </c>
      <c r="L31" s="10">
        <f t="shared" si="2"/>
        <v>6300000</v>
      </c>
      <c r="M31" s="10">
        <f t="shared" si="8"/>
        <v>114450000</v>
      </c>
      <c r="N31" s="10">
        <f t="shared" si="3"/>
        <v>132300000</v>
      </c>
      <c r="O31" s="10">
        <f t="shared" si="9"/>
        <v>299906.4576111245</v>
      </c>
      <c r="P31" s="19" t="b">
        <f t="shared" si="10"/>
        <v>1</v>
      </c>
      <c r="Q31" s="11">
        <f t="shared" si="4"/>
        <v>6300000</v>
      </c>
    </row>
    <row r="32" spans="1:17" x14ac:dyDescent="0.25">
      <c r="A32" s="7" t="s">
        <v>51</v>
      </c>
      <c r="B32" s="8">
        <v>4700</v>
      </c>
      <c r="C32" s="9">
        <v>31000</v>
      </c>
      <c r="D32" s="9">
        <v>31000</v>
      </c>
      <c r="E32" s="9">
        <f t="shared" si="5"/>
        <v>1550</v>
      </c>
      <c r="F32" s="9">
        <v>23</v>
      </c>
      <c r="G32" s="10">
        <f t="shared" si="6"/>
        <v>1347.8260869565217</v>
      </c>
      <c r="H32" s="9">
        <v>5</v>
      </c>
      <c r="I32" s="10">
        <f t="shared" si="7"/>
        <v>1550</v>
      </c>
      <c r="J32" s="10">
        <f t="shared" si="0"/>
        <v>145700000</v>
      </c>
      <c r="K32" s="10">
        <f t="shared" si="1"/>
        <v>13619782.608695652</v>
      </c>
      <c r="L32" s="10">
        <f t="shared" si="2"/>
        <v>7285000</v>
      </c>
      <c r="M32" s="10">
        <f t="shared" si="8"/>
        <v>132080217.39130434</v>
      </c>
      <c r="N32" s="10">
        <f t="shared" si="3"/>
        <v>152985000</v>
      </c>
      <c r="O32" s="10">
        <f t="shared" si="9"/>
        <v>80123.848915468436</v>
      </c>
      <c r="P32" s="19" t="b">
        <f t="shared" si="10"/>
        <v>1</v>
      </c>
      <c r="Q32" s="11">
        <f t="shared" si="4"/>
        <v>7285000</v>
      </c>
    </row>
    <row r="33" spans="1:17" x14ac:dyDescent="0.25">
      <c r="A33" s="7" t="s">
        <v>52</v>
      </c>
      <c r="B33" s="8">
        <v>5300</v>
      </c>
      <c r="C33" s="9">
        <v>32000</v>
      </c>
      <c r="D33" s="9">
        <v>32000</v>
      </c>
      <c r="E33" s="9">
        <f t="shared" si="5"/>
        <v>1600</v>
      </c>
      <c r="F33" s="9">
        <v>22</v>
      </c>
      <c r="G33" s="10">
        <f t="shared" si="6"/>
        <v>1454.5454545454545</v>
      </c>
      <c r="H33" s="9">
        <v>5</v>
      </c>
      <c r="I33" s="10">
        <f t="shared" si="7"/>
        <v>1600</v>
      </c>
      <c r="J33" s="10">
        <f t="shared" si="0"/>
        <v>169600000</v>
      </c>
      <c r="K33" s="10">
        <f t="shared" si="1"/>
        <v>16189090.90909091</v>
      </c>
      <c r="L33" s="10">
        <f t="shared" si="2"/>
        <v>8480000</v>
      </c>
      <c r="M33" s="10">
        <f t="shared" si="8"/>
        <v>153410909.09090909</v>
      </c>
      <c r="N33" s="10">
        <f t="shared" si="3"/>
        <v>178080000</v>
      </c>
      <c r="O33" s="10">
        <f t="shared" si="9"/>
        <v>506032.93982456205</v>
      </c>
      <c r="P33" s="19" t="b">
        <f t="shared" si="10"/>
        <v>1</v>
      </c>
      <c r="Q33" s="11">
        <f t="shared" si="4"/>
        <v>8480000</v>
      </c>
    </row>
    <row r="34" spans="1:17" ht="15.75" thickBot="1" x14ac:dyDescent="0.3">
      <c r="A34" s="12" t="s">
        <v>53</v>
      </c>
      <c r="B34" s="13">
        <v>6000</v>
      </c>
      <c r="C34" s="14">
        <v>33000</v>
      </c>
      <c r="D34" s="14">
        <v>33000</v>
      </c>
      <c r="E34" s="14">
        <f t="shared" si="5"/>
        <v>1650</v>
      </c>
      <c r="F34" s="14">
        <v>20</v>
      </c>
      <c r="G34" s="15">
        <f t="shared" si="6"/>
        <v>1650</v>
      </c>
      <c r="H34" s="14">
        <v>5</v>
      </c>
      <c r="I34" s="15">
        <f t="shared" si="7"/>
        <v>1650</v>
      </c>
      <c r="J34" s="15">
        <f t="shared" si="0"/>
        <v>198000000</v>
      </c>
      <c r="K34" s="15">
        <f t="shared" si="1"/>
        <v>19800000</v>
      </c>
      <c r="L34" s="15">
        <f t="shared" si="2"/>
        <v>9900000</v>
      </c>
      <c r="M34" s="15">
        <f t="shared" si="8"/>
        <v>178200000</v>
      </c>
      <c r="N34" s="15">
        <f t="shared" si="3"/>
        <v>207900000</v>
      </c>
      <c r="O34" s="15">
        <f t="shared" si="9"/>
        <v>626032.93982456205</v>
      </c>
      <c r="P34" s="20" t="b">
        <f t="shared" si="10"/>
        <v>0</v>
      </c>
      <c r="Q34" s="16">
        <f t="shared" si="4"/>
        <v>9900000</v>
      </c>
    </row>
    <row r="37" spans="1:17" ht="15.75" thickBot="1" x14ac:dyDescent="0.3">
      <c r="A37" s="52" t="s">
        <v>58</v>
      </c>
      <c r="B37" s="52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</row>
    <row r="38" spans="1:17" x14ac:dyDescent="0.25">
      <c r="A38" s="48"/>
      <c r="B38" s="41" t="s">
        <v>7</v>
      </c>
      <c r="C38" s="41" t="s">
        <v>35</v>
      </c>
      <c r="D38" s="41" t="s">
        <v>61</v>
      </c>
      <c r="E38" s="50" t="s">
        <v>34</v>
      </c>
      <c r="F38" s="50" t="s">
        <v>36</v>
      </c>
      <c r="G38" s="50"/>
      <c r="H38" s="50" t="s">
        <v>38</v>
      </c>
      <c r="I38" s="50"/>
      <c r="J38" s="43" t="s">
        <v>54</v>
      </c>
      <c r="K38" s="43" t="s">
        <v>41</v>
      </c>
      <c r="L38" s="43" t="s">
        <v>42</v>
      </c>
      <c r="M38" s="43" t="s">
        <v>56</v>
      </c>
      <c r="N38" s="43" t="s">
        <v>43</v>
      </c>
      <c r="O38" s="43" t="s">
        <v>55</v>
      </c>
      <c r="P38" s="41" t="s">
        <v>65</v>
      </c>
      <c r="Q38" s="39" t="s">
        <v>64</v>
      </c>
    </row>
    <row r="39" spans="1:17" ht="48" customHeight="1" thickBot="1" x14ac:dyDescent="0.3">
      <c r="A39" s="49"/>
      <c r="B39" s="42"/>
      <c r="C39" s="42"/>
      <c r="D39" s="42"/>
      <c r="E39" s="51"/>
      <c r="F39" s="17" t="s">
        <v>37</v>
      </c>
      <c r="G39" s="18" t="s">
        <v>40</v>
      </c>
      <c r="H39" s="17" t="s">
        <v>39</v>
      </c>
      <c r="I39" s="18" t="s">
        <v>40</v>
      </c>
      <c r="J39" s="44"/>
      <c r="K39" s="44"/>
      <c r="L39" s="44"/>
      <c r="M39" s="44"/>
      <c r="N39" s="44"/>
      <c r="O39" s="44"/>
      <c r="P39" s="42"/>
      <c r="Q39" s="40"/>
    </row>
    <row r="40" spans="1:17" x14ac:dyDescent="0.25">
      <c r="A40" s="7" t="s">
        <v>0</v>
      </c>
      <c r="B40" s="8">
        <v>500</v>
      </c>
      <c r="C40" s="9">
        <v>3000</v>
      </c>
      <c r="D40" s="9">
        <v>300</v>
      </c>
      <c r="E40" s="9">
        <f>SUM(D40/100*5)</f>
        <v>15</v>
      </c>
      <c r="F40" s="9">
        <v>8</v>
      </c>
      <c r="G40" s="10">
        <f>SUM(D40/F40)</f>
        <v>37.5</v>
      </c>
      <c r="H40" s="9">
        <v>10</v>
      </c>
      <c r="I40" s="10">
        <f>SUM(D40/100*H40)</f>
        <v>30</v>
      </c>
      <c r="J40" s="10">
        <f t="shared" ref="J40:J70" si="11">SUM(B40*D40)</f>
        <v>150000</v>
      </c>
      <c r="K40" s="10">
        <f t="shared" ref="K40:K70" si="12">SUM(B40*E40+B40*G40)</f>
        <v>26250</v>
      </c>
      <c r="L40" s="10">
        <f t="shared" ref="L40:L70" si="13">SUM(B40*I40)</f>
        <v>15000</v>
      </c>
      <c r="M40" s="10">
        <f>SUM(J40-K40)</f>
        <v>123750</v>
      </c>
      <c r="N40" s="10">
        <f t="shared" ref="N40:N70" si="14">SUM(B40*D40+(B40*D40/100*H40))</f>
        <v>165000</v>
      </c>
      <c r="O40" s="10">
        <f>SUM(M40)</f>
        <v>123750</v>
      </c>
      <c r="P40" s="19" t="b">
        <f>IF(N40&lt;M41+O40,TRUE,FALSE)</f>
        <v>1</v>
      </c>
      <c r="Q40" s="11">
        <f t="shared" ref="Q40:Q70" si="15">SUM(B40*E40)</f>
        <v>7500</v>
      </c>
    </row>
    <row r="41" spans="1:17" x14ac:dyDescent="0.25">
      <c r="A41" s="7" t="s">
        <v>14</v>
      </c>
      <c r="B41" s="8">
        <v>520</v>
      </c>
      <c r="C41" s="9">
        <v>4000</v>
      </c>
      <c r="D41" s="9">
        <v>300</v>
      </c>
      <c r="E41" s="9">
        <f t="shared" ref="E41:E70" si="16">SUM(D41/100*5)</f>
        <v>15</v>
      </c>
      <c r="F41" s="9">
        <v>9</v>
      </c>
      <c r="G41" s="10">
        <f t="shared" ref="G41:G70" si="17">SUM(D41/F41)</f>
        <v>33.333333333333336</v>
      </c>
      <c r="H41" s="9">
        <v>9</v>
      </c>
      <c r="I41" s="10">
        <f t="shared" ref="I41:I70" si="18">SUM(D41/100*H41)</f>
        <v>27</v>
      </c>
      <c r="J41" s="10">
        <f t="shared" si="11"/>
        <v>156000</v>
      </c>
      <c r="K41" s="10">
        <f t="shared" si="12"/>
        <v>25133.333333333336</v>
      </c>
      <c r="L41" s="10">
        <f t="shared" si="13"/>
        <v>14040</v>
      </c>
      <c r="M41" s="10">
        <f t="shared" ref="M41:M70" si="19">SUM(J41-K41)</f>
        <v>130866.66666666666</v>
      </c>
      <c r="N41" s="10">
        <f t="shared" si="14"/>
        <v>170040</v>
      </c>
      <c r="O41" s="10">
        <f>SUM(M41-N40+O40)</f>
        <v>89616.666666666657</v>
      </c>
      <c r="P41" s="19" t="b">
        <f>IF(N41&lt;M42+O41,TRUE,FALSE)</f>
        <v>1</v>
      </c>
      <c r="Q41" s="11">
        <f t="shared" si="15"/>
        <v>7800</v>
      </c>
    </row>
    <row r="42" spans="1:17" x14ac:dyDescent="0.25">
      <c r="A42" s="7" t="s">
        <v>15</v>
      </c>
      <c r="B42" s="8">
        <v>540</v>
      </c>
      <c r="C42" s="9">
        <v>5000</v>
      </c>
      <c r="D42" s="9">
        <v>300</v>
      </c>
      <c r="E42" s="9">
        <f t="shared" si="16"/>
        <v>15</v>
      </c>
      <c r="F42" s="9">
        <v>10</v>
      </c>
      <c r="G42" s="10">
        <f t="shared" si="17"/>
        <v>30</v>
      </c>
      <c r="H42" s="9">
        <v>8</v>
      </c>
      <c r="I42" s="10">
        <f t="shared" si="18"/>
        <v>24</v>
      </c>
      <c r="J42" s="10">
        <f t="shared" si="11"/>
        <v>162000</v>
      </c>
      <c r="K42" s="10">
        <f t="shared" si="12"/>
        <v>24300</v>
      </c>
      <c r="L42" s="10">
        <f t="shared" si="13"/>
        <v>12960</v>
      </c>
      <c r="M42" s="10">
        <f t="shared" si="19"/>
        <v>137700</v>
      </c>
      <c r="N42" s="10">
        <f t="shared" si="14"/>
        <v>174960</v>
      </c>
      <c r="O42" s="10">
        <f t="shared" ref="O42:O70" si="20">SUM(M42-N41+O41)</f>
        <v>57276.666666666657</v>
      </c>
      <c r="P42" s="19" t="b">
        <f t="shared" ref="P42:P47" si="21">IF(N42&lt;M43+O42,TRUE,FALSE)</f>
        <v>1</v>
      </c>
      <c r="Q42" s="11">
        <f t="shared" si="15"/>
        <v>8100</v>
      </c>
    </row>
    <row r="43" spans="1:17" x14ac:dyDescent="0.25">
      <c r="A43" s="7" t="s">
        <v>16</v>
      </c>
      <c r="B43" s="8">
        <v>560</v>
      </c>
      <c r="C43" s="9">
        <v>6000</v>
      </c>
      <c r="D43" s="9">
        <v>300</v>
      </c>
      <c r="E43" s="9">
        <f t="shared" si="16"/>
        <v>15</v>
      </c>
      <c r="F43" s="9">
        <v>11</v>
      </c>
      <c r="G43" s="10">
        <f t="shared" si="17"/>
        <v>27.272727272727273</v>
      </c>
      <c r="H43" s="9">
        <v>7</v>
      </c>
      <c r="I43" s="10">
        <f t="shared" si="18"/>
        <v>21</v>
      </c>
      <c r="J43" s="10">
        <f t="shared" si="11"/>
        <v>168000</v>
      </c>
      <c r="K43" s="10">
        <f t="shared" si="12"/>
        <v>23672.727272727272</v>
      </c>
      <c r="L43" s="10">
        <f t="shared" si="13"/>
        <v>11760</v>
      </c>
      <c r="M43" s="10">
        <f t="shared" si="19"/>
        <v>144327.27272727274</v>
      </c>
      <c r="N43" s="10">
        <f t="shared" si="14"/>
        <v>179760</v>
      </c>
      <c r="O43" s="10">
        <f t="shared" si="20"/>
        <v>26643.939393939392</v>
      </c>
      <c r="P43" s="20" t="b">
        <f t="shared" si="21"/>
        <v>0</v>
      </c>
      <c r="Q43" s="11">
        <f t="shared" si="15"/>
        <v>8400</v>
      </c>
    </row>
    <row r="44" spans="1:17" x14ac:dyDescent="0.25">
      <c r="A44" s="7" t="s">
        <v>17</v>
      </c>
      <c r="B44" s="8">
        <v>580</v>
      </c>
      <c r="C44" s="9">
        <v>7000</v>
      </c>
      <c r="D44" s="9">
        <v>300</v>
      </c>
      <c r="E44" s="9">
        <f t="shared" si="16"/>
        <v>15</v>
      </c>
      <c r="F44" s="9">
        <v>12</v>
      </c>
      <c r="G44" s="10">
        <f t="shared" si="17"/>
        <v>25</v>
      </c>
      <c r="H44" s="9">
        <v>6</v>
      </c>
      <c r="I44" s="10">
        <f t="shared" si="18"/>
        <v>18</v>
      </c>
      <c r="J44" s="10">
        <f t="shared" si="11"/>
        <v>174000</v>
      </c>
      <c r="K44" s="10">
        <f t="shared" si="12"/>
        <v>23200</v>
      </c>
      <c r="L44" s="10">
        <f t="shared" si="13"/>
        <v>10440</v>
      </c>
      <c r="M44" s="10">
        <f t="shared" si="19"/>
        <v>150800</v>
      </c>
      <c r="N44" s="10">
        <f t="shared" si="14"/>
        <v>184440</v>
      </c>
      <c r="O44" s="10">
        <f t="shared" si="20"/>
        <v>-2316.0606060606078</v>
      </c>
      <c r="P44" s="20" t="b">
        <f t="shared" si="21"/>
        <v>0</v>
      </c>
      <c r="Q44" s="11">
        <f t="shared" si="15"/>
        <v>8700</v>
      </c>
    </row>
    <row r="45" spans="1:17" x14ac:dyDescent="0.25">
      <c r="A45" s="7" t="s">
        <v>18</v>
      </c>
      <c r="B45" s="8">
        <v>600</v>
      </c>
      <c r="C45" s="9">
        <v>8000</v>
      </c>
      <c r="D45" s="9">
        <v>300</v>
      </c>
      <c r="E45" s="9">
        <f t="shared" si="16"/>
        <v>15</v>
      </c>
      <c r="F45" s="9">
        <v>13</v>
      </c>
      <c r="G45" s="10">
        <f t="shared" si="17"/>
        <v>23.076923076923077</v>
      </c>
      <c r="H45" s="9">
        <v>5</v>
      </c>
      <c r="I45" s="10">
        <f t="shared" si="18"/>
        <v>15</v>
      </c>
      <c r="J45" s="10">
        <f t="shared" si="11"/>
        <v>180000</v>
      </c>
      <c r="K45" s="10">
        <f t="shared" si="12"/>
        <v>22846.153846153844</v>
      </c>
      <c r="L45" s="10">
        <f t="shared" si="13"/>
        <v>9000</v>
      </c>
      <c r="M45" s="10">
        <f t="shared" si="19"/>
        <v>157153.84615384616</v>
      </c>
      <c r="N45" s="10">
        <f t="shared" si="14"/>
        <v>189000</v>
      </c>
      <c r="O45" s="10">
        <f t="shared" si="20"/>
        <v>-29602.214452214452</v>
      </c>
      <c r="P45" s="20" t="b">
        <f t="shared" si="21"/>
        <v>0</v>
      </c>
      <c r="Q45" s="11">
        <f t="shared" si="15"/>
        <v>9000</v>
      </c>
    </row>
    <row r="46" spans="1:17" x14ac:dyDescent="0.25">
      <c r="A46" s="7" t="s">
        <v>19</v>
      </c>
      <c r="B46" s="8">
        <v>620</v>
      </c>
      <c r="C46" s="9">
        <v>9000</v>
      </c>
      <c r="D46" s="9">
        <v>300</v>
      </c>
      <c r="E46" s="9">
        <f t="shared" si="16"/>
        <v>15</v>
      </c>
      <c r="F46" s="9">
        <v>14</v>
      </c>
      <c r="G46" s="10">
        <f t="shared" si="17"/>
        <v>21.428571428571427</v>
      </c>
      <c r="H46" s="9">
        <v>5</v>
      </c>
      <c r="I46" s="10">
        <f t="shared" si="18"/>
        <v>15</v>
      </c>
      <c r="J46" s="10">
        <f t="shared" si="11"/>
        <v>186000</v>
      </c>
      <c r="K46" s="10">
        <f t="shared" si="12"/>
        <v>22585.714285714283</v>
      </c>
      <c r="L46" s="10">
        <f t="shared" si="13"/>
        <v>9300</v>
      </c>
      <c r="M46" s="10">
        <f t="shared" si="19"/>
        <v>163414.28571428571</v>
      </c>
      <c r="N46" s="10">
        <f t="shared" si="14"/>
        <v>195300</v>
      </c>
      <c r="O46" s="10">
        <f t="shared" si="20"/>
        <v>-55187.928737928742</v>
      </c>
      <c r="P46" s="20" t="b">
        <f t="shared" si="21"/>
        <v>0</v>
      </c>
      <c r="Q46" s="11">
        <f t="shared" si="15"/>
        <v>9300</v>
      </c>
    </row>
    <row r="47" spans="1:17" x14ac:dyDescent="0.25">
      <c r="A47" s="7" t="s">
        <v>20</v>
      </c>
      <c r="B47" s="8">
        <v>640</v>
      </c>
      <c r="C47" s="9">
        <v>10000</v>
      </c>
      <c r="D47" s="9">
        <v>300</v>
      </c>
      <c r="E47" s="9">
        <f t="shared" si="16"/>
        <v>15</v>
      </c>
      <c r="F47" s="9">
        <v>15</v>
      </c>
      <c r="G47" s="10">
        <f t="shared" si="17"/>
        <v>20</v>
      </c>
      <c r="H47" s="9">
        <v>5</v>
      </c>
      <c r="I47" s="10">
        <f t="shared" si="18"/>
        <v>15</v>
      </c>
      <c r="J47" s="10">
        <f t="shared" si="11"/>
        <v>192000</v>
      </c>
      <c r="K47" s="10">
        <f t="shared" si="12"/>
        <v>22400</v>
      </c>
      <c r="L47" s="10">
        <f t="shared" si="13"/>
        <v>9600</v>
      </c>
      <c r="M47" s="10">
        <f t="shared" si="19"/>
        <v>169600</v>
      </c>
      <c r="N47" s="10">
        <f t="shared" si="14"/>
        <v>201600</v>
      </c>
      <c r="O47" s="10">
        <f t="shared" si="20"/>
        <v>-80887.928737928742</v>
      </c>
      <c r="P47" s="20" t="b">
        <f t="shared" si="21"/>
        <v>0</v>
      </c>
      <c r="Q47" s="11">
        <f t="shared" si="15"/>
        <v>9600</v>
      </c>
    </row>
    <row r="48" spans="1:17" x14ac:dyDescent="0.25">
      <c r="A48" s="7" t="s">
        <v>21</v>
      </c>
      <c r="B48" s="8">
        <v>660</v>
      </c>
      <c r="C48" s="9">
        <v>11000</v>
      </c>
      <c r="D48" s="9">
        <v>300</v>
      </c>
      <c r="E48" s="9">
        <f t="shared" si="16"/>
        <v>15</v>
      </c>
      <c r="F48" s="9">
        <v>16</v>
      </c>
      <c r="G48" s="10">
        <f t="shared" si="17"/>
        <v>18.75</v>
      </c>
      <c r="H48" s="9">
        <v>5</v>
      </c>
      <c r="I48" s="10">
        <f t="shared" si="18"/>
        <v>15</v>
      </c>
      <c r="J48" s="10">
        <f t="shared" si="11"/>
        <v>198000</v>
      </c>
      <c r="K48" s="10">
        <f t="shared" si="12"/>
        <v>22275</v>
      </c>
      <c r="L48" s="10">
        <f t="shared" si="13"/>
        <v>9900</v>
      </c>
      <c r="M48" s="10">
        <f t="shared" si="19"/>
        <v>175725</v>
      </c>
      <c r="N48" s="10">
        <f t="shared" si="14"/>
        <v>207900</v>
      </c>
      <c r="O48" s="10">
        <f t="shared" si="20"/>
        <v>-106762.92873792874</v>
      </c>
      <c r="P48" s="20" t="b">
        <f t="shared" ref="P48:P70" si="22">IF(N48&lt;M49+O48,TRUE,FALSE)</f>
        <v>0</v>
      </c>
      <c r="Q48" s="11">
        <f t="shared" si="15"/>
        <v>9900</v>
      </c>
    </row>
    <row r="49" spans="1:17" x14ac:dyDescent="0.25">
      <c r="A49" s="7" t="s">
        <v>22</v>
      </c>
      <c r="B49" s="8">
        <v>720</v>
      </c>
      <c r="C49" s="9">
        <v>12000</v>
      </c>
      <c r="D49" s="9">
        <v>300</v>
      </c>
      <c r="E49" s="9">
        <f t="shared" si="16"/>
        <v>15</v>
      </c>
      <c r="F49" s="9">
        <v>17</v>
      </c>
      <c r="G49" s="10">
        <f t="shared" si="17"/>
        <v>17.647058823529413</v>
      </c>
      <c r="H49" s="9">
        <v>5</v>
      </c>
      <c r="I49" s="10">
        <f t="shared" si="18"/>
        <v>15</v>
      </c>
      <c r="J49" s="10">
        <f t="shared" si="11"/>
        <v>216000</v>
      </c>
      <c r="K49" s="10">
        <f t="shared" si="12"/>
        <v>23505.882352941175</v>
      </c>
      <c r="L49" s="10">
        <f t="shared" si="13"/>
        <v>10800</v>
      </c>
      <c r="M49" s="10">
        <f t="shared" si="19"/>
        <v>192494.11764705883</v>
      </c>
      <c r="N49" s="10">
        <f t="shared" si="14"/>
        <v>226800</v>
      </c>
      <c r="O49" s="10">
        <f t="shared" si="20"/>
        <v>-122168.81109086992</v>
      </c>
      <c r="P49" s="20" t="b">
        <f t="shared" si="22"/>
        <v>0</v>
      </c>
      <c r="Q49" s="11">
        <f t="shared" si="15"/>
        <v>10800</v>
      </c>
    </row>
    <row r="50" spans="1:17" x14ac:dyDescent="0.25">
      <c r="A50" s="7" t="s">
        <v>23</v>
      </c>
      <c r="B50" s="8">
        <v>740</v>
      </c>
      <c r="C50" s="9">
        <v>13000</v>
      </c>
      <c r="D50" s="9">
        <v>300</v>
      </c>
      <c r="E50" s="9">
        <f t="shared" si="16"/>
        <v>15</v>
      </c>
      <c r="F50" s="9">
        <v>18</v>
      </c>
      <c r="G50" s="10">
        <f t="shared" si="17"/>
        <v>16.666666666666668</v>
      </c>
      <c r="H50" s="9">
        <v>5</v>
      </c>
      <c r="I50" s="10">
        <f t="shared" si="18"/>
        <v>15</v>
      </c>
      <c r="J50" s="10">
        <f t="shared" si="11"/>
        <v>222000</v>
      </c>
      <c r="K50" s="10">
        <f t="shared" si="12"/>
        <v>23433.333333333336</v>
      </c>
      <c r="L50" s="10">
        <f t="shared" si="13"/>
        <v>11100</v>
      </c>
      <c r="M50" s="10">
        <f t="shared" si="19"/>
        <v>198566.66666666666</v>
      </c>
      <c r="N50" s="10">
        <f t="shared" si="14"/>
        <v>233100</v>
      </c>
      <c r="O50" s="10">
        <f t="shared" si="20"/>
        <v>-150402.14442420326</v>
      </c>
      <c r="P50" s="20" t="b">
        <f t="shared" si="22"/>
        <v>0</v>
      </c>
      <c r="Q50" s="11">
        <f t="shared" si="15"/>
        <v>11100</v>
      </c>
    </row>
    <row r="51" spans="1:17" x14ac:dyDescent="0.25">
      <c r="A51" s="7" t="s">
        <v>24</v>
      </c>
      <c r="B51" s="8">
        <v>800</v>
      </c>
      <c r="C51" s="9">
        <v>14000</v>
      </c>
      <c r="D51" s="9">
        <v>300</v>
      </c>
      <c r="E51" s="9">
        <f t="shared" si="16"/>
        <v>15</v>
      </c>
      <c r="F51" s="9">
        <v>19</v>
      </c>
      <c r="G51" s="10">
        <f t="shared" si="17"/>
        <v>15.789473684210526</v>
      </c>
      <c r="H51" s="9">
        <v>5</v>
      </c>
      <c r="I51" s="10">
        <f t="shared" si="18"/>
        <v>15</v>
      </c>
      <c r="J51" s="10">
        <f t="shared" si="11"/>
        <v>240000</v>
      </c>
      <c r="K51" s="10">
        <f t="shared" si="12"/>
        <v>24631.57894736842</v>
      </c>
      <c r="L51" s="10">
        <f t="shared" si="13"/>
        <v>12000</v>
      </c>
      <c r="M51" s="10">
        <f t="shared" si="19"/>
        <v>215368.42105263157</v>
      </c>
      <c r="N51" s="10">
        <f t="shared" si="14"/>
        <v>252000</v>
      </c>
      <c r="O51" s="10">
        <f t="shared" si="20"/>
        <v>-168133.72337157169</v>
      </c>
      <c r="P51" s="20" t="b">
        <f t="shared" si="22"/>
        <v>0</v>
      </c>
      <c r="Q51" s="11">
        <f t="shared" si="15"/>
        <v>12000</v>
      </c>
    </row>
    <row r="52" spans="1:17" x14ac:dyDescent="0.25">
      <c r="A52" s="7" t="s">
        <v>25</v>
      </c>
      <c r="B52" s="8">
        <v>900</v>
      </c>
      <c r="C52" s="9">
        <v>15000</v>
      </c>
      <c r="D52" s="9">
        <v>300</v>
      </c>
      <c r="E52" s="9">
        <f t="shared" si="16"/>
        <v>15</v>
      </c>
      <c r="F52" s="9">
        <v>20</v>
      </c>
      <c r="G52" s="10">
        <f t="shared" si="17"/>
        <v>15</v>
      </c>
      <c r="H52" s="9">
        <v>5</v>
      </c>
      <c r="I52" s="10">
        <f t="shared" si="18"/>
        <v>15</v>
      </c>
      <c r="J52" s="10">
        <f t="shared" si="11"/>
        <v>270000</v>
      </c>
      <c r="K52" s="10">
        <f t="shared" si="12"/>
        <v>27000</v>
      </c>
      <c r="L52" s="10">
        <f t="shared" si="13"/>
        <v>13500</v>
      </c>
      <c r="M52" s="10">
        <f t="shared" si="19"/>
        <v>243000</v>
      </c>
      <c r="N52" s="10">
        <f t="shared" si="14"/>
        <v>283500</v>
      </c>
      <c r="O52" s="10">
        <f t="shared" si="20"/>
        <v>-177133.72337157169</v>
      </c>
      <c r="P52" s="20" t="b">
        <f t="shared" si="22"/>
        <v>0</v>
      </c>
      <c r="Q52" s="11">
        <f t="shared" si="15"/>
        <v>13500</v>
      </c>
    </row>
    <row r="53" spans="1:17" x14ac:dyDescent="0.25">
      <c r="A53" s="7" t="s">
        <v>26</v>
      </c>
      <c r="B53" s="8">
        <v>1000</v>
      </c>
      <c r="C53" s="9">
        <v>16000</v>
      </c>
      <c r="D53" s="9">
        <v>300</v>
      </c>
      <c r="E53" s="9">
        <f t="shared" si="16"/>
        <v>15</v>
      </c>
      <c r="F53" s="9">
        <v>21</v>
      </c>
      <c r="G53" s="10">
        <f t="shared" si="17"/>
        <v>14.285714285714286</v>
      </c>
      <c r="H53" s="9">
        <v>5</v>
      </c>
      <c r="I53" s="10">
        <f t="shared" si="18"/>
        <v>15</v>
      </c>
      <c r="J53" s="10">
        <f t="shared" si="11"/>
        <v>300000</v>
      </c>
      <c r="K53" s="10">
        <f t="shared" si="12"/>
        <v>29285.714285714286</v>
      </c>
      <c r="L53" s="10">
        <f t="shared" si="13"/>
        <v>15000</v>
      </c>
      <c r="M53" s="10">
        <f t="shared" si="19"/>
        <v>270714.28571428574</v>
      </c>
      <c r="N53" s="10">
        <f t="shared" si="14"/>
        <v>315000</v>
      </c>
      <c r="O53" s="10">
        <f t="shared" si="20"/>
        <v>-189919.43765728595</v>
      </c>
      <c r="P53" s="20" t="b">
        <f t="shared" si="22"/>
        <v>0</v>
      </c>
      <c r="Q53" s="11">
        <f t="shared" si="15"/>
        <v>15000</v>
      </c>
    </row>
    <row r="54" spans="1:17" x14ac:dyDescent="0.25">
      <c r="A54" s="7" t="s">
        <v>27</v>
      </c>
      <c r="B54" s="8">
        <v>1100</v>
      </c>
      <c r="C54" s="9">
        <v>17000</v>
      </c>
      <c r="D54" s="9">
        <v>300</v>
      </c>
      <c r="E54" s="9">
        <f t="shared" si="16"/>
        <v>15</v>
      </c>
      <c r="F54" s="9">
        <v>22</v>
      </c>
      <c r="G54" s="10">
        <f t="shared" si="17"/>
        <v>13.636363636363637</v>
      </c>
      <c r="H54" s="9">
        <v>5</v>
      </c>
      <c r="I54" s="10">
        <f t="shared" si="18"/>
        <v>15</v>
      </c>
      <c r="J54" s="10">
        <f t="shared" si="11"/>
        <v>330000</v>
      </c>
      <c r="K54" s="10">
        <f t="shared" si="12"/>
        <v>31500</v>
      </c>
      <c r="L54" s="10">
        <f t="shared" si="13"/>
        <v>16500</v>
      </c>
      <c r="M54" s="10">
        <f t="shared" si="19"/>
        <v>298500</v>
      </c>
      <c r="N54" s="10">
        <f t="shared" si="14"/>
        <v>346500</v>
      </c>
      <c r="O54" s="10">
        <f t="shared" si="20"/>
        <v>-206419.43765728595</v>
      </c>
      <c r="P54" s="20" t="b">
        <f t="shared" si="22"/>
        <v>0</v>
      </c>
      <c r="Q54" s="11">
        <f t="shared" si="15"/>
        <v>16500</v>
      </c>
    </row>
    <row r="55" spans="1:17" x14ac:dyDescent="0.25">
      <c r="A55" s="7" t="s">
        <v>28</v>
      </c>
      <c r="B55" s="8">
        <v>1200</v>
      </c>
      <c r="C55" s="9">
        <v>18000</v>
      </c>
      <c r="D55" s="9">
        <v>300</v>
      </c>
      <c r="E55" s="9">
        <f t="shared" si="16"/>
        <v>15</v>
      </c>
      <c r="F55" s="9">
        <v>23</v>
      </c>
      <c r="G55" s="10">
        <f t="shared" si="17"/>
        <v>13.043478260869565</v>
      </c>
      <c r="H55" s="9">
        <v>5</v>
      </c>
      <c r="I55" s="10">
        <f t="shared" si="18"/>
        <v>15</v>
      </c>
      <c r="J55" s="10">
        <f t="shared" si="11"/>
        <v>360000</v>
      </c>
      <c r="K55" s="10">
        <f t="shared" si="12"/>
        <v>33652.17391304348</v>
      </c>
      <c r="L55" s="10">
        <f t="shared" si="13"/>
        <v>18000</v>
      </c>
      <c r="M55" s="10">
        <f t="shared" si="19"/>
        <v>326347.82608695654</v>
      </c>
      <c r="N55" s="10">
        <f t="shared" si="14"/>
        <v>378000</v>
      </c>
      <c r="O55" s="10">
        <f t="shared" si="20"/>
        <v>-226571.61157032941</v>
      </c>
      <c r="P55" s="20" t="b">
        <f t="shared" si="22"/>
        <v>0</v>
      </c>
      <c r="Q55" s="11">
        <f t="shared" si="15"/>
        <v>18000</v>
      </c>
    </row>
    <row r="56" spans="1:17" x14ac:dyDescent="0.25">
      <c r="A56" s="7" t="s">
        <v>29</v>
      </c>
      <c r="B56" s="8">
        <v>1300</v>
      </c>
      <c r="C56" s="9">
        <v>19000</v>
      </c>
      <c r="D56" s="9">
        <v>300</v>
      </c>
      <c r="E56" s="9">
        <f t="shared" si="16"/>
        <v>15</v>
      </c>
      <c r="F56" s="9">
        <v>24</v>
      </c>
      <c r="G56" s="10">
        <f t="shared" si="17"/>
        <v>12.5</v>
      </c>
      <c r="H56" s="9">
        <v>5</v>
      </c>
      <c r="I56" s="10">
        <f t="shared" si="18"/>
        <v>15</v>
      </c>
      <c r="J56" s="10">
        <f t="shared" si="11"/>
        <v>390000</v>
      </c>
      <c r="K56" s="10">
        <f t="shared" si="12"/>
        <v>35750</v>
      </c>
      <c r="L56" s="10">
        <f t="shared" si="13"/>
        <v>19500</v>
      </c>
      <c r="M56" s="10">
        <f t="shared" si="19"/>
        <v>354250</v>
      </c>
      <c r="N56" s="10">
        <f t="shared" si="14"/>
        <v>409500</v>
      </c>
      <c r="O56" s="10">
        <f t="shared" si="20"/>
        <v>-250321.61157032941</v>
      </c>
      <c r="P56" s="20" t="b">
        <f t="shared" si="22"/>
        <v>0</v>
      </c>
      <c r="Q56" s="11">
        <f t="shared" si="15"/>
        <v>19500</v>
      </c>
    </row>
    <row r="57" spans="1:17" x14ac:dyDescent="0.25">
      <c r="A57" s="7" t="s">
        <v>30</v>
      </c>
      <c r="B57" s="8">
        <v>1400</v>
      </c>
      <c r="C57" s="9">
        <v>20000</v>
      </c>
      <c r="D57" s="9">
        <v>300</v>
      </c>
      <c r="E57" s="9">
        <f t="shared" si="16"/>
        <v>15</v>
      </c>
      <c r="F57" s="9">
        <v>24</v>
      </c>
      <c r="G57" s="10">
        <f t="shared" si="17"/>
        <v>12.5</v>
      </c>
      <c r="H57" s="9">
        <v>5</v>
      </c>
      <c r="I57" s="10">
        <f t="shared" si="18"/>
        <v>15</v>
      </c>
      <c r="J57" s="10">
        <f t="shared" si="11"/>
        <v>420000</v>
      </c>
      <c r="K57" s="10">
        <f t="shared" si="12"/>
        <v>38500</v>
      </c>
      <c r="L57" s="10">
        <f t="shared" si="13"/>
        <v>21000</v>
      </c>
      <c r="M57" s="10">
        <f t="shared" si="19"/>
        <v>381500</v>
      </c>
      <c r="N57" s="10">
        <f t="shared" si="14"/>
        <v>441000</v>
      </c>
      <c r="O57" s="10">
        <f t="shared" si="20"/>
        <v>-278321.61157032941</v>
      </c>
      <c r="P57" s="20" t="b">
        <f t="shared" si="22"/>
        <v>0</v>
      </c>
      <c r="Q57" s="11">
        <f t="shared" si="15"/>
        <v>21000</v>
      </c>
    </row>
    <row r="58" spans="1:17" x14ac:dyDescent="0.25">
      <c r="A58" s="7" t="s">
        <v>31</v>
      </c>
      <c r="B58" s="8">
        <v>1600</v>
      </c>
      <c r="C58" s="9">
        <v>21000</v>
      </c>
      <c r="D58" s="9">
        <v>300</v>
      </c>
      <c r="E58" s="9">
        <f t="shared" si="16"/>
        <v>15</v>
      </c>
      <c r="F58" s="9">
        <v>24</v>
      </c>
      <c r="G58" s="10">
        <f t="shared" si="17"/>
        <v>12.5</v>
      </c>
      <c r="H58" s="9">
        <v>5</v>
      </c>
      <c r="I58" s="10">
        <f t="shared" si="18"/>
        <v>15</v>
      </c>
      <c r="J58" s="10">
        <f t="shared" si="11"/>
        <v>480000</v>
      </c>
      <c r="K58" s="10">
        <f t="shared" si="12"/>
        <v>44000</v>
      </c>
      <c r="L58" s="10">
        <f t="shared" si="13"/>
        <v>24000</v>
      </c>
      <c r="M58" s="10">
        <f t="shared" si="19"/>
        <v>436000</v>
      </c>
      <c r="N58" s="10">
        <f t="shared" si="14"/>
        <v>504000</v>
      </c>
      <c r="O58" s="10">
        <f t="shared" si="20"/>
        <v>-283321.61157032941</v>
      </c>
      <c r="P58" s="20" t="b">
        <f t="shared" si="22"/>
        <v>0</v>
      </c>
      <c r="Q58" s="11">
        <f t="shared" si="15"/>
        <v>24000</v>
      </c>
    </row>
    <row r="59" spans="1:17" x14ac:dyDescent="0.25">
      <c r="A59" s="7" t="s">
        <v>32</v>
      </c>
      <c r="B59" s="8">
        <v>1800</v>
      </c>
      <c r="C59" s="9">
        <v>22000</v>
      </c>
      <c r="D59" s="9">
        <v>300</v>
      </c>
      <c r="E59" s="9">
        <f t="shared" si="16"/>
        <v>15</v>
      </c>
      <c r="F59" s="9">
        <v>24</v>
      </c>
      <c r="G59" s="10">
        <f t="shared" si="17"/>
        <v>12.5</v>
      </c>
      <c r="H59" s="9">
        <v>5</v>
      </c>
      <c r="I59" s="10">
        <f t="shared" si="18"/>
        <v>15</v>
      </c>
      <c r="J59" s="10">
        <f t="shared" si="11"/>
        <v>540000</v>
      </c>
      <c r="K59" s="10">
        <f t="shared" si="12"/>
        <v>49500</v>
      </c>
      <c r="L59" s="10">
        <f t="shared" si="13"/>
        <v>27000</v>
      </c>
      <c r="M59" s="10">
        <f t="shared" si="19"/>
        <v>490500</v>
      </c>
      <c r="N59" s="10">
        <f t="shared" si="14"/>
        <v>567000</v>
      </c>
      <c r="O59" s="10">
        <f t="shared" si="20"/>
        <v>-296821.61157032941</v>
      </c>
      <c r="P59" s="20" t="b">
        <f t="shared" si="22"/>
        <v>0</v>
      </c>
      <c r="Q59" s="11">
        <f t="shared" si="15"/>
        <v>27000</v>
      </c>
    </row>
    <row r="60" spans="1:17" x14ac:dyDescent="0.25">
      <c r="A60" s="7" t="s">
        <v>33</v>
      </c>
      <c r="B60" s="8">
        <v>2000</v>
      </c>
      <c r="C60" s="9">
        <v>23000</v>
      </c>
      <c r="D60" s="9">
        <v>300</v>
      </c>
      <c r="E60" s="9">
        <f t="shared" si="16"/>
        <v>15</v>
      </c>
      <c r="F60" s="9">
        <v>24</v>
      </c>
      <c r="G60" s="10">
        <f t="shared" si="17"/>
        <v>12.5</v>
      </c>
      <c r="H60" s="9">
        <v>5</v>
      </c>
      <c r="I60" s="10">
        <f t="shared" si="18"/>
        <v>15</v>
      </c>
      <c r="J60" s="10">
        <f t="shared" si="11"/>
        <v>600000</v>
      </c>
      <c r="K60" s="10">
        <f t="shared" si="12"/>
        <v>55000</v>
      </c>
      <c r="L60" s="10">
        <f t="shared" si="13"/>
        <v>30000</v>
      </c>
      <c r="M60" s="10">
        <f t="shared" si="19"/>
        <v>545000</v>
      </c>
      <c r="N60" s="10">
        <f t="shared" si="14"/>
        <v>630000</v>
      </c>
      <c r="O60" s="10">
        <f t="shared" si="20"/>
        <v>-318821.61157032941</v>
      </c>
      <c r="P60" s="20" t="b">
        <f t="shared" si="22"/>
        <v>0</v>
      </c>
      <c r="Q60" s="11">
        <f t="shared" si="15"/>
        <v>30000</v>
      </c>
    </row>
    <row r="61" spans="1:17" x14ac:dyDescent="0.25">
      <c r="A61" s="7" t="s">
        <v>44</v>
      </c>
      <c r="B61" s="8">
        <v>2200</v>
      </c>
      <c r="C61" s="9">
        <v>24000</v>
      </c>
      <c r="D61" s="9">
        <v>300</v>
      </c>
      <c r="E61" s="9">
        <f t="shared" si="16"/>
        <v>15</v>
      </c>
      <c r="F61" s="9">
        <v>24</v>
      </c>
      <c r="G61" s="10">
        <f t="shared" si="17"/>
        <v>12.5</v>
      </c>
      <c r="H61" s="9">
        <v>5</v>
      </c>
      <c r="I61" s="10">
        <f t="shared" si="18"/>
        <v>15</v>
      </c>
      <c r="J61" s="10">
        <f t="shared" si="11"/>
        <v>660000</v>
      </c>
      <c r="K61" s="10">
        <f t="shared" si="12"/>
        <v>60500</v>
      </c>
      <c r="L61" s="10">
        <f t="shared" si="13"/>
        <v>33000</v>
      </c>
      <c r="M61" s="10">
        <f t="shared" si="19"/>
        <v>599500</v>
      </c>
      <c r="N61" s="10">
        <f t="shared" si="14"/>
        <v>693000</v>
      </c>
      <c r="O61" s="10">
        <f t="shared" si="20"/>
        <v>-349321.61157032941</v>
      </c>
      <c r="P61" s="20" t="b">
        <f t="shared" si="22"/>
        <v>0</v>
      </c>
      <c r="Q61" s="11">
        <f t="shared" si="15"/>
        <v>33000</v>
      </c>
    </row>
    <row r="62" spans="1:17" x14ac:dyDescent="0.25">
      <c r="A62" s="7" t="s">
        <v>45</v>
      </c>
      <c r="B62" s="8">
        <v>2400</v>
      </c>
      <c r="C62" s="9">
        <v>25000</v>
      </c>
      <c r="D62" s="9">
        <v>300</v>
      </c>
      <c r="E62" s="9">
        <f t="shared" si="16"/>
        <v>15</v>
      </c>
      <c r="F62" s="9">
        <v>24</v>
      </c>
      <c r="G62" s="10">
        <f t="shared" si="17"/>
        <v>12.5</v>
      </c>
      <c r="H62" s="9">
        <v>5</v>
      </c>
      <c r="I62" s="10">
        <f t="shared" si="18"/>
        <v>15</v>
      </c>
      <c r="J62" s="10">
        <f t="shared" si="11"/>
        <v>720000</v>
      </c>
      <c r="K62" s="10">
        <f t="shared" si="12"/>
        <v>66000</v>
      </c>
      <c r="L62" s="10">
        <f t="shared" si="13"/>
        <v>36000</v>
      </c>
      <c r="M62" s="10">
        <f t="shared" si="19"/>
        <v>654000</v>
      </c>
      <c r="N62" s="10">
        <f t="shared" si="14"/>
        <v>756000</v>
      </c>
      <c r="O62" s="10">
        <f t="shared" si="20"/>
        <v>-388321.61157032941</v>
      </c>
      <c r="P62" s="20" t="b">
        <f t="shared" si="22"/>
        <v>0</v>
      </c>
      <c r="Q62" s="11">
        <f t="shared" si="15"/>
        <v>36000</v>
      </c>
    </row>
    <row r="63" spans="1:17" x14ac:dyDescent="0.25">
      <c r="A63" s="7" t="s">
        <v>46</v>
      </c>
      <c r="B63" s="8">
        <v>2800</v>
      </c>
      <c r="C63" s="9">
        <v>26000</v>
      </c>
      <c r="D63" s="9">
        <v>300</v>
      </c>
      <c r="E63" s="9">
        <f t="shared" si="16"/>
        <v>15</v>
      </c>
      <c r="F63" s="9">
        <v>24</v>
      </c>
      <c r="G63" s="10">
        <f t="shared" si="17"/>
        <v>12.5</v>
      </c>
      <c r="H63" s="9">
        <v>5</v>
      </c>
      <c r="I63" s="10">
        <f t="shared" si="18"/>
        <v>15</v>
      </c>
      <c r="J63" s="10">
        <f t="shared" si="11"/>
        <v>840000</v>
      </c>
      <c r="K63" s="10">
        <f t="shared" si="12"/>
        <v>77000</v>
      </c>
      <c r="L63" s="10">
        <f t="shared" si="13"/>
        <v>42000</v>
      </c>
      <c r="M63" s="10">
        <f t="shared" si="19"/>
        <v>763000</v>
      </c>
      <c r="N63" s="10">
        <f t="shared" si="14"/>
        <v>882000</v>
      </c>
      <c r="O63" s="10">
        <f t="shared" si="20"/>
        <v>-381321.61157032941</v>
      </c>
      <c r="P63" s="20" t="b">
        <f t="shared" si="22"/>
        <v>0</v>
      </c>
      <c r="Q63" s="11">
        <f t="shared" si="15"/>
        <v>42000</v>
      </c>
    </row>
    <row r="64" spans="1:17" x14ac:dyDescent="0.25">
      <c r="A64" s="7" t="s">
        <v>47</v>
      </c>
      <c r="B64" s="8">
        <v>3000</v>
      </c>
      <c r="C64" s="9">
        <v>27000</v>
      </c>
      <c r="D64" s="9">
        <v>300</v>
      </c>
      <c r="E64" s="9">
        <f t="shared" si="16"/>
        <v>15</v>
      </c>
      <c r="F64" s="9">
        <v>24</v>
      </c>
      <c r="G64" s="10">
        <f t="shared" si="17"/>
        <v>12.5</v>
      </c>
      <c r="H64" s="9">
        <v>5</v>
      </c>
      <c r="I64" s="10">
        <f t="shared" si="18"/>
        <v>15</v>
      </c>
      <c r="J64" s="10">
        <f t="shared" si="11"/>
        <v>900000</v>
      </c>
      <c r="K64" s="10">
        <f t="shared" si="12"/>
        <v>82500</v>
      </c>
      <c r="L64" s="10">
        <f t="shared" si="13"/>
        <v>45000</v>
      </c>
      <c r="M64" s="10">
        <f t="shared" si="19"/>
        <v>817500</v>
      </c>
      <c r="N64" s="10">
        <f t="shared" si="14"/>
        <v>945000</v>
      </c>
      <c r="O64" s="10">
        <f t="shared" si="20"/>
        <v>-445821.61157032941</v>
      </c>
      <c r="P64" s="20" t="b">
        <f t="shared" si="22"/>
        <v>0</v>
      </c>
      <c r="Q64" s="11">
        <f t="shared" si="15"/>
        <v>45000</v>
      </c>
    </row>
    <row r="65" spans="1:17" x14ac:dyDescent="0.25">
      <c r="A65" s="7" t="s">
        <v>48</v>
      </c>
      <c r="B65" s="8">
        <v>3500</v>
      </c>
      <c r="C65" s="9">
        <v>28000</v>
      </c>
      <c r="D65" s="9">
        <v>300</v>
      </c>
      <c r="E65" s="9">
        <f t="shared" si="16"/>
        <v>15</v>
      </c>
      <c r="F65" s="9">
        <v>24</v>
      </c>
      <c r="G65" s="10">
        <f t="shared" si="17"/>
        <v>12.5</v>
      </c>
      <c r="H65" s="9">
        <v>5</v>
      </c>
      <c r="I65" s="10">
        <f t="shared" si="18"/>
        <v>15</v>
      </c>
      <c r="J65" s="10">
        <f t="shared" si="11"/>
        <v>1050000</v>
      </c>
      <c r="K65" s="10">
        <f t="shared" si="12"/>
        <v>96250</v>
      </c>
      <c r="L65" s="10">
        <f t="shared" si="13"/>
        <v>52500</v>
      </c>
      <c r="M65" s="10">
        <f t="shared" si="19"/>
        <v>953750</v>
      </c>
      <c r="N65" s="10">
        <f t="shared" si="14"/>
        <v>1102500</v>
      </c>
      <c r="O65" s="10">
        <f t="shared" si="20"/>
        <v>-437071.61157032941</v>
      </c>
      <c r="P65" s="20" t="b">
        <f t="shared" si="22"/>
        <v>0</v>
      </c>
      <c r="Q65" s="11">
        <f t="shared" si="15"/>
        <v>52500</v>
      </c>
    </row>
    <row r="66" spans="1:17" x14ac:dyDescent="0.25">
      <c r="A66" s="7" t="s">
        <v>49</v>
      </c>
      <c r="B66" s="8">
        <v>4000</v>
      </c>
      <c r="C66" s="9">
        <v>29000</v>
      </c>
      <c r="D66" s="9">
        <v>300</v>
      </c>
      <c r="E66" s="9">
        <f t="shared" si="16"/>
        <v>15</v>
      </c>
      <c r="F66" s="9">
        <v>24</v>
      </c>
      <c r="G66" s="10">
        <f t="shared" si="17"/>
        <v>12.5</v>
      </c>
      <c r="H66" s="9">
        <v>5</v>
      </c>
      <c r="I66" s="10">
        <f t="shared" si="18"/>
        <v>15</v>
      </c>
      <c r="J66" s="10">
        <f t="shared" si="11"/>
        <v>1200000</v>
      </c>
      <c r="K66" s="10">
        <f t="shared" si="12"/>
        <v>110000</v>
      </c>
      <c r="L66" s="10">
        <f t="shared" si="13"/>
        <v>60000</v>
      </c>
      <c r="M66" s="10">
        <f t="shared" si="19"/>
        <v>1090000</v>
      </c>
      <c r="N66" s="10">
        <f t="shared" si="14"/>
        <v>1260000</v>
      </c>
      <c r="O66" s="10">
        <f t="shared" si="20"/>
        <v>-449571.61157032941</v>
      </c>
      <c r="P66" s="20" t="b">
        <f t="shared" si="22"/>
        <v>0</v>
      </c>
      <c r="Q66" s="11">
        <f t="shared" si="15"/>
        <v>60000</v>
      </c>
    </row>
    <row r="67" spans="1:17" x14ac:dyDescent="0.25">
      <c r="A67" s="7" t="s">
        <v>50</v>
      </c>
      <c r="B67" s="8">
        <v>4500</v>
      </c>
      <c r="C67" s="9">
        <v>30000</v>
      </c>
      <c r="D67" s="9">
        <v>300</v>
      </c>
      <c r="E67" s="9">
        <f t="shared" si="16"/>
        <v>15</v>
      </c>
      <c r="F67" s="9">
        <v>24</v>
      </c>
      <c r="G67" s="10">
        <f t="shared" si="17"/>
        <v>12.5</v>
      </c>
      <c r="H67" s="9">
        <v>5</v>
      </c>
      <c r="I67" s="10">
        <f t="shared" si="18"/>
        <v>15</v>
      </c>
      <c r="J67" s="10">
        <f t="shared" si="11"/>
        <v>1350000</v>
      </c>
      <c r="K67" s="10">
        <f t="shared" si="12"/>
        <v>123750</v>
      </c>
      <c r="L67" s="10">
        <f t="shared" si="13"/>
        <v>67500</v>
      </c>
      <c r="M67" s="10">
        <f t="shared" si="19"/>
        <v>1226250</v>
      </c>
      <c r="N67" s="10">
        <f t="shared" si="14"/>
        <v>1417500</v>
      </c>
      <c r="O67" s="10">
        <f t="shared" si="20"/>
        <v>-483321.61157032941</v>
      </c>
      <c r="P67" s="20" t="b">
        <f t="shared" si="22"/>
        <v>0</v>
      </c>
      <c r="Q67" s="11">
        <f t="shared" si="15"/>
        <v>67500</v>
      </c>
    </row>
    <row r="68" spans="1:17" x14ac:dyDescent="0.25">
      <c r="A68" s="7" t="s">
        <v>51</v>
      </c>
      <c r="B68" s="8">
        <v>5000</v>
      </c>
      <c r="C68" s="9">
        <v>31000</v>
      </c>
      <c r="D68" s="9">
        <v>300</v>
      </c>
      <c r="E68" s="9">
        <f t="shared" si="16"/>
        <v>15</v>
      </c>
      <c r="F68" s="9">
        <v>24</v>
      </c>
      <c r="G68" s="10">
        <f t="shared" si="17"/>
        <v>12.5</v>
      </c>
      <c r="H68" s="9">
        <v>5</v>
      </c>
      <c r="I68" s="10">
        <f t="shared" si="18"/>
        <v>15</v>
      </c>
      <c r="J68" s="10">
        <f t="shared" si="11"/>
        <v>1500000</v>
      </c>
      <c r="K68" s="10">
        <f t="shared" si="12"/>
        <v>137500</v>
      </c>
      <c r="L68" s="10">
        <f t="shared" si="13"/>
        <v>75000</v>
      </c>
      <c r="M68" s="10">
        <f t="shared" si="19"/>
        <v>1362500</v>
      </c>
      <c r="N68" s="10">
        <f t="shared" si="14"/>
        <v>1575000</v>
      </c>
      <c r="O68" s="10">
        <f t="shared" si="20"/>
        <v>-538321.61157032941</v>
      </c>
      <c r="P68" s="20" t="b">
        <f t="shared" si="22"/>
        <v>0</v>
      </c>
      <c r="Q68" s="11">
        <f t="shared" si="15"/>
        <v>75000</v>
      </c>
    </row>
    <row r="69" spans="1:17" x14ac:dyDescent="0.25">
      <c r="A69" s="7" t="s">
        <v>52</v>
      </c>
      <c r="B69" s="8">
        <v>5500</v>
      </c>
      <c r="C69" s="9">
        <v>32000</v>
      </c>
      <c r="D69" s="9">
        <v>300</v>
      </c>
      <c r="E69" s="9">
        <f t="shared" si="16"/>
        <v>15</v>
      </c>
      <c r="F69" s="9">
        <v>24</v>
      </c>
      <c r="G69" s="10">
        <f t="shared" si="17"/>
        <v>12.5</v>
      </c>
      <c r="H69" s="9">
        <v>5</v>
      </c>
      <c r="I69" s="10">
        <f t="shared" si="18"/>
        <v>15</v>
      </c>
      <c r="J69" s="10">
        <f t="shared" si="11"/>
        <v>1650000</v>
      </c>
      <c r="K69" s="10">
        <f t="shared" si="12"/>
        <v>151250</v>
      </c>
      <c r="L69" s="10">
        <f t="shared" si="13"/>
        <v>82500</v>
      </c>
      <c r="M69" s="10">
        <f t="shared" si="19"/>
        <v>1498750</v>
      </c>
      <c r="N69" s="10">
        <f t="shared" si="14"/>
        <v>1732500</v>
      </c>
      <c r="O69" s="10">
        <f t="shared" si="20"/>
        <v>-614571.61157032941</v>
      </c>
      <c r="P69" s="20" t="b">
        <f t="shared" si="22"/>
        <v>0</v>
      </c>
      <c r="Q69" s="11">
        <f t="shared" si="15"/>
        <v>82500</v>
      </c>
    </row>
    <row r="70" spans="1:17" ht="15.75" thickBot="1" x14ac:dyDescent="0.3">
      <c r="A70" s="12" t="s">
        <v>53</v>
      </c>
      <c r="B70" s="13">
        <v>6100</v>
      </c>
      <c r="C70" s="14">
        <v>33000</v>
      </c>
      <c r="D70" s="14">
        <v>300</v>
      </c>
      <c r="E70" s="14">
        <f t="shared" si="16"/>
        <v>15</v>
      </c>
      <c r="F70" s="14">
        <v>24</v>
      </c>
      <c r="G70" s="15">
        <f t="shared" si="17"/>
        <v>12.5</v>
      </c>
      <c r="H70" s="14">
        <v>5</v>
      </c>
      <c r="I70" s="15">
        <f t="shared" si="18"/>
        <v>15</v>
      </c>
      <c r="J70" s="15">
        <f t="shared" si="11"/>
        <v>1830000</v>
      </c>
      <c r="K70" s="15">
        <f t="shared" si="12"/>
        <v>167750</v>
      </c>
      <c r="L70" s="15">
        <f t="shared" si="13"/>
        <v>91500</v>
      </c>
      <c r="M70" s="15">
        <f t="shared" si="19"/>
        <v>1662250</v>
      </c>
      <c r="N70" s="15">
        <f t="shared" si="14"/>
        <v>1921500</v>
      </c>
      <c r="O70" s="15">
        <f t="shared" si="20"/>
        <v>-684821.61157032941</v>
      </c>
      <c r="P70" s="21" t="b">
        <f t="shared" si="22"/>
        <v>0</v>
      </c>
      <c r="Q70" s="16">
        <f t="shared" si="15"/>
        <v>91500</v>
      </c>
    </row>
    <row r="72" spans="1:17" ht="15.75" thickBot="1" x14ac:dyDescent="0.3"/>
    <row r="73" spans="1:17" ht="15.75" thickBot="1" x14ac:dyDescent="0.3">
      <c r="A73" s="45" t="s">
        <v>59</v>
      </c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7"/>
    </row>
    <row r="74" spans="1:17" ht="15" customHeight="1" x14ac:dyDescent="0.25">
      <c r="A74" s="48"/>
      <c r="B74" s="41" t="s">
        <v>7</v>
      </c>
      <c r="C74" s="41" t="s">
        <v>35</v>
      </c>
      <c r="D74" s="41" t="s">
        <v>62</v>
      </c>
      <c r="E74" s="50" t="s">
        <v>34</v>
      </c>
      <c r="F74" s="50" t="s">
        <v>36</v>
      </c>
      <c r="G74" s="50"/>
      <c r="H74" s="50" t="s">
        <v>38</v>
      </c>
      <c r="I74" s="50"/>
      <c r="J74" s="43" t="s">
        <v>54</v>
      </c>
      <c r="K74" s="43" t="s">
        <v>41</v>
      </c>
      <c r="L74" s="43" t="s">
        <v>42</v>
      </c>
      <c r="M74" s="43" t="s">
        <v>56</v>
      </c>
      <c r="N74" s="43" t="s">
        <v>43</v>
      </c>
      <c r="O74" s="43" t="s">
        <v>55</v>
      </c>
      <c r="P74" s="41" t="s">
        <v>65</v>
      </c>
      <c r="Q74" s="39" t="s">
        <v>64</v>
      </c>
    </row>
    <row r="75" spans="1:17" ht="48" customHeight="1" thickBot="1" x14ac:dyDescent="0.3">
      <c r="A75" s="49"/>
      <c r="B75" s="42"/>
      <c r="C75" s="42"/>
      <c r="D75" s="42"/>
      <c r="E75" s="51"/>
      <c r="F75" s="17" t="s">
        <v>37</v>
      </c>
      <c r="G75" s="18" t="s">
        <v>40</v>
      </c>
      <c r="H75" s="17" t="s">
        <v>39</v>
      </c>
      <c r="I75" s="18" t="s">
        <v>40</v>
      </c>
      <c r="J75" s="44"/>
      <c r="K75" s="44"/>
      <c r="L75" s="44"/>
      <c r="M75" s="44"/>
      <c r="N75" s="44"/>
      <c r="O75" s="44"/>
      <c r="P75" s="42"/>
      <c r="Q75" s="40"/>
    </row>
    <row r="76" spans="1:17" x14ac:dyDescent="0.25">
      <c r="A76" s="7" t="s">
        <v>0</v>
      </c>
      <c r="B76" s="8">
        <v>500</v>
      </c>
      <c r="C76" s="9">
        <v>3000</v>
      </c>
      <c r="D76" s="9">
        <f>SUM(C76/2)</f>
        <v>1500</v>
      </c>
      <c r="E76" s="9">
        <f t="shared" ref="E76:E106" si="23">SUM(D76/100*5)</f>
        <v>75</v>
      </c>
      <c r="F76" s="9">
        <v>8</v>
      </c>
      <c r="G76" s="10">
        <f t="shared" ref="G76:G106" si="24">SUM(D76/F76)</f>
        <v>187.5</v>
      </c>
      <c r="H76" s="9">
        <v>10</v>
      </c>
      <c r="I76" s="10">
        <f t="shared" ref="I76:I106" si="25">SUM(D76/100*H76)</f>
        <v>150</v>
      </c>
      <c r="J76" s="10">
        <f t="shared" ref="J76:J106" si="26">SUM(B76*D76)</f>
        <v>750000</v>
      </c>
      <c r="K76" s="10">
        <f t="shared" ref="K76:K106" si="27">SUM(B76*E76+B76*G76)</f>
        <v>131250</v>
      </c>
      <c r="L76" s="10">
        <f t="shared" ref="L76:L106" si="28">SUM(B76*I76)</f>
        <v>75000</v>
      </c>
      <c r="M76" s="10">
        <f>SUM(J76-K76)</f>
        <v>618750</v>
      </c>
      <c r="N76" s="10">
        <f t="shared" ref="N76:N106" si="29">SUM(B76*D76+(B76*D76/100*H76))</f>
        <v>825000</v>
      </c>
      <c r="O76" s="10">
        <f>SUM(M76)</f>
        <v>618750</v>
      </c>
      <c r="P76" s="19" t="b">
        <f>IF(N76&lt;M77+O76,TRUE,FALSE)</f>
        <v>1</v>
      </c>
      <c r="Q76" s="11">
        <f t="shared" ref="Q76:Q106" si="30">SUM(B76*E76)</f>
        <v>37500</v>
      </c>
    </row>
    <row r="77" spans="1:17" x14ac:dyDescent="0.25">
      <c r="A77" s="7" t="s">
        <v>14</v>
      </c>
      <c r="B77" s="8">
        <v>520</v>
      </c>
      <c r="C77" s="9">
        <v>4000</v>
      </c>
      <c r="D77" s="9">
        <f t="shared" ref="D77:D106" si="31">SUM(C77/2)</f>
        <v>2000</v>
      </c>
      <c r="E77" s="9">
        <f t="shared" si="23"/>
        <v>100</v>
      </c>
      <c r="F77" s="9">
        <v>9</v>
      </c>
      <c r="G77" s="10">
        <f t="shared" si="24"/>
        <v>222.22222222222223</v>
      </c>
      <c r="H77" s="9">
        <v>9</v>
      </c>
      <c r="I77" s="10">
        <f t="shared" si="25"/>
        <v>180</v>
      </c>
      <c r="J77" s="10">
        <f t="shared" si="26"/>
        <v>1040000</v>
      </c>
      <c r="K77" s="10">
        <f t="shared" si="27"/>
        <v>167555.55555555556</v>
      </c>
      <c r="L77" s="10">
        <f t="shared" si="28"/>
        <v>93600</v>
      </c>
      <c r="M77" s="10">
        <f t="shared" ref="M77:M106" si="32">SUM(J77-K77)</f>
        <v>872444.4444444445</v>
      </c>
      <c r="N77" s="10">
        <f t="shared" si="29"/>
        <v>1133600</v>
      </c>
      <c r="O77" s="10">
        <f>SUM(M77-N76+O76)</f>
        <v>666194.4444444445</v>
      </c>
      <c r="P77" s="19" t="b">
        <f>IF(N77&lt;M78+O77,TRUE,FALSE)</f>
        <v>1</v>
      </c>
      <c r="Q77" s="11">
        <f t="shared" si="30"/>
        <v>52000</v>
      </c>
    </row>
    <row r="78" spans="1:17" x14ac:dyDescent="0.25">
      <c r="A78" s="7" t="s">
        <v>15</v>
      </c>
      <c r="B78" s="8">
        <v>540</v>
      </c>
      <c r="C78" s="9">
        <v>5000</v>
      </c>
      <c r="D78" s="9">
        <f t="shared" si="31"/>
        <v>2500</v>
      </c>
      <c r="E78" s="9">
        <f t="shared" si="23"/>
        <v>125</v>
      </c>
      <c r="F78" s="9">
        <v>10</v>
      </c>
      <c r="G78" s="10">
        <f t="shared" si="24"/>
        <v>250</v>
      </c>
      <c r="H78" s="9">
        <v>8</v>
      </c>
      <c r="I78" s="10">
        <f t="shared" si="25"/>
        <v>200</v>
      </c>
      <c r="J78" s="10">
        <f t="shared" si="26"/>
        <v>1350000</v>
      </c>
      <c r="K78" s="10">
        <f t="shared" si="27"/>
        <v>202500</v>
      </c>
      <c r="L78" s="10">
        <f t="shared" si="28"/>
        <v>108000</v>
      </c>
      <c r="M78" s="10">
        <f t="shared" si="32"/>
        <v>1147500</v>
      </c>
      <c r="N78" s="10">
        <f t="shared" si="29"/>
        <v>1458000</v>
      </c>
      <c r="O78" s="10">
        <f t="shared" ref="O78:O106" si="33">SUM(M78-N77+O77)</f>
        <v>680094.4444444445</v>
      </c>
      <c r="P78" s="19" t="b">
        <f t="shared" ref="P78:P106" si="34">IF(N78&lt;M79+O78,TRUE,FALSE)</f>
        <v>1</v>
      </c>
      <c r="Q78" s="11">
        <f t="shared" si="30"/>
        <v>67500</v>
      </c>
    </row>
    <row r="79" spans="1:17" x14ac:dyDescent="0.25">
      <c r="A79" s="7" t="s">
        <v>16</v>
      </c>
      <c r="B79" s="8">
        <v>560</v>
      </c>
      <c r="C79" s="9">
        <v>6000</v>
      </c>
      <c r="D79" s="9">
        <f t="shared" si="31"/>
        <v>3000</v>
      </c>
      <c r="E79" s="9">
        <f t="shared" si="23"/>
        <v>150</v>
      </c>
      <c r="F79" s="9">
        <v>11</v>
      </c>
      <c r="G79" s="10">
        <f t="shared" si="24"/>
        <v>272.72727272727275</v>
      </c>
      <c r="H79" s="9">
        <v>7</v>
      </c>
      <c r="I79" s="10">
        <f t="shared" si="25"/>
        <v>210</v>
      </c>
      <c r="J79" s="10">
        <f t="shared" si="26"/>
        <v>1680000</v>
      </c>
      <c r="K79" s="10">
        <f t="shared" si="27"/>
        <v>236727.27272727274</v>
      </c>
      <c r="L79" s="10">
        <f t="shared" si="28"/>
        <v>117600</v>
      </c>
      <c r="M79" s="10">
        <f t="shared" si="32"/>
        <v>1443272.7272727273</v>
      </c>
      <c r="N79" s="10">
        <f t="shared" si="29"/>
        <v>1797600</v>
      </c>
      <c r="O79" s="10">
        <f t="shared" si="33"/>
        <v>665367.17171717179</v>
      </c>
      <c r="P79" s="19" t="b">
        <f t="shared" si="34"/>
        <v>1</v>
      </c>
      <c r="Q79" s="11">
        <f t="shared" si="30"/>
        <v>84000</v>
      </c>
    </row>
    <row r="80" spans="1:17" x14ac:dyDescent="0.25">
      <c r="A80" s="7" t="s">
        <v>17</v>
      </c>
      <c r="B80" s="8">
        <v>580</v>
      </c>
      <c r="C80" s="9">
        <v>7000</v>
      </c>
      <c r="D80" s="9">
        <f t="shared" si="31"/>
        <v>3500</v>
      </c>
      <c r="E80" s="9">
        <f t="shared" si="23"/>
        <v>175</v>
      </c>
      <c r="F80" s="9">
        <v>12</v>
      </c>
      <c r="G80" s="10">
        <f t="shared" si="24"/>
        <v>291.66666666666669</v>
      </c>
      <c r="H80" s="9">
        <v>6</v>
      </c>
      <c r="I80" s="10">
        <f t="shared" si="25"/>
        <v>210</v>
      </c>
      <c r="J80" s="10">
        <f t="shared" si="26"/>
        <v>2030000</v>
      </c>
      <c r="K80" s="10">
        <f t="shared" si="27"/>
        <v>270666.66666666669</v>
      </c>
      <c r="L80" s="10">
        <f t="shared" si="28"/>
        <v>121800</v>
      </c>
      <c r="M80" s="10">
        <f t="shared" si="32"/>
        <v>1759333.3333333333</v>
      </c>
      <c r="N80" s="10">
        <f t="shared" si="29"/>
        <v>2151800</v>
      </c>
      <c r="O80" s="10">
        <f t="shared" si="33"/>
        <v>627100.50505050505</v>
      </c>
      <c r="P80" s="19" t="b">
        <f t="shared" si="34"/>
        <v>1</v>
      </c>
      <c r="Q80" s="11">
        <f t="shared" si="30"/>
        <v>101500</v>
      </c>
    </row>
    <row r="81" spans="1:17" x14ac:dyDescent="0.25">
      <c r="A81" s="7" t="s">
        <v>18</v>
      </c>
      <c r="B81" s="8">
        <v>600</v>
      </c>
      <c r="C81" s="9">
        <v>8000</v>
      </c>
      <c r="D81" s="9">
        <f t="shared" si="31"/>
        <v>4000</v>
      </c>
      <c r="E81" s="9">
        <f t="shared" si="23"/>
        <v>200</v>
      </c>
      <c r="F81" s="9">
        <v>13</v>
      </c>
      <c r="G81" s="10">
        <f t="shared" si="24"/>
        <v>307.69230769230768</v>
      </c>
      <c r="H81" s="9">
        <v>5</v>
      </c>
      <c r="I81" s="10">
        <f t="shared" si="25"/>
        <v>200</v>
      </c>
      <c r="J81" s="10">
        <f t="shared" si="26"/>
        <v>2400000</v>
      </c>
      <c r="K81" s="10">
        <f t="shared" si="27"/>
        <v>304615.38461538462</v>
      </c>
      <c r="L81" s="10">
        <f t="shared" si="28"/>
        <v>120000</v>
      </c>
      <c r="M81" s="10">
        <f t="shared" si="32"/>
        <v>2095384.6153846155</v>
      </c>
      <c r="N81" s="10">
        <f t="shared" si="29"/>
        <v>2520000</v>
      </c>
      <c r="O81" s="10">
        <f t="shared" si="33"/>
        <v>570685.12043512054</v>
      </c>
      <c r="P81" s="19" t="b">
        <f t="shared" si="34"/>
        <v>1</v>
      </c>
      <c r="Q81" s="11">
        <f t="shared" si="30"/>
        <v>120000</v>
      </c>
    </row>
    <row r="82" spans="1:17" x14ac:dyDescent="0.25">
      <c r="A82" s="7" t="s">
        <v>19</v>
      </c>
      <c r="B82" s="8">
        <v>620</v>
      </c>
      <c r="C82" s="9">
        <v>9000</v>
      </c>
      <c r="D82" s="9">
        <f t="shared" si="31"/>
        <v>4500</v>
      </c>
      <c r="E82" s="9">
        <f t="shared" si="23"/>
        <v>225</v>
      </c>
      <c r="F82" s="9">
        <v>14</v>
      </c>
      <c r="G82" s="10">
        <f t="shared" si="24"/>
        <v>321.42857142857144</v>
      </c>
      <c r="H82" s="9">
        <v>5</v>
      </c>
      <c r="I82" s="10">
        <f t="shared" si="25"/>
        <v>225</v>
      </c>
      <c r="J82" s="10">
        <f t="shared" si="26"/>
        <v>2790000</v>
      </c>
      <c r="K82" s="10">
        <f t="shared" si="27"/>
        <v>338785.71428571432</v>
      </c>
      <c r="L82" s="10">
        <f t="shared" si="28"/>
        <v>139500</v>
      </c>
      <c r="M82" s="10">
        <f t="shared" si="32"/>
        <v>2451214.2857142854</v>
      </c>
      <c r="N82" s="10">
        <f t="shared" si="29"/>
        <v>2929500</v>
      </c>
      <c r="O82" s="10">
        <f t="shared" si="33"/>
        <v>501899.40614940599</v>
      </c>
      <c r="P82" s="19" t="b">
        <f t="shared" si="34"/>
        <v>1</v>
      </c>
      <c r="Q82" s="11">
        <f t="shared" si="30"/>
        <v>139500</v>
      </c>
    </row>
    <row r="83" spans="1:17" x14ac:dyDescent="0.25">
      <c r="A83" s="7" t="s">
        <v>20</v>
      </c>
      <c r="B83" s="8">
        <v>640</v>
      </c>
      <c r="C83" s="9">
        <v>10000</v>
      </c>
      <c r="D83" s="9">
        <f t="shared" si="31"/>
        <v>5000</v>
      </c>
      <c r="E83" s="9">
        <f t="shared" si="23"/>
        <v>250</v>
      </c>
      <c r="F83" s="9">
        <v>15</v>
      </c>
      <c r="G83" s="10">
        <f t="shared" si="24"/>
        <v>333.33333333333331</v>
      </c>
      <c r="H83" s="9">
        <v>5</v>
      </c>
      <c r="I83" s="10">
        <f t="shared" si="25"/>
        <v>250</v>
      </c>
      <c r="J83" s="10">
        <f t="shared" si="26"/>
        <v>3200000</v>
      </c>
      <c r="K83" s="10">
        <f t="shared" si="27"/>
        <v>373333.33333333331</v>
      </c>
      <c r="L83" s="10">
        <f t="shared" si="28"/>
        <v>160000</v>
      </c>
      <c r="M83" s="10">
        <f t="shared" si="32"/>
        <v>2826666.6666666665</v>
      </c>
      <c r="N83" s="10">
        <f t="shared" si="29"/>
        <v>3360000</v>
      </c>
      <c r="O83" s="10">
        <f t="shared" si="33"/>
        <v>399066.0728160725</v>
      </c>
      <c r="P83" s="19" t="b">
        <f t="shared" si="34"/>
        <v>1</v>
      </c>
      <c r="Q83" s="11">
        <f t="shared" si="30"/>
        <v>160000</v>
      </c>
    </row>
    <row r="84" spans="1:17" x14ac:dyDescent="0.25">
      <c r="A84" s="7" t="s">
        <v>21</v>
      </c>
      <c r="B84" s="8">
        <v>660</v>
      </c>
      <c r="C84" s="9">
        <v>11000</v>
      </c>
      <c r="D84" s="9">
        <f t="shared" si="31"/>
        <v>5500</v>
      </c>
      <c r="E84" s="9">
        <f t="shared" si="23"/>
        <v>275</v>
      </c>
      <c r="F84" s="9">
        <v>16</v>
      </c>
      <c r="G84" s="10">
        <f t="shared" si="24"/>
        <v>343.75</v>
      </c>
      <c r="H84" s="9">
        <v>5</v>
      </c>
      <c r="I84" s="10">
        <f t="shared" si="25"/>
        <v>275</v>
      </c>
      <c r="J84" s="10">
        <f t="shared" si="26"/>
        <v>3630000</v>
      </c>
      <c r="K84" s="10">
        <f t="shared" si="27"/>
        <v>408375</v>
      </c>
      <c r="L84" s="10">
        <f t="shared" si="28"/>
        <v>181500</v>
      </c>
      <c r="M84" s="10">
        <f t="shared" si="32"/>
        <v>3221625</v>
      </c>
      <c r="N84" s="10">
        <f t="shared" si="29"/>
        <v>3811500</v>
      </c>
      <c r="O84" s="10">
        <f t="shared" si="33"/>
        <v>260691.0728160725</v>
      </c>
      <c r="P84" s="19" t="b">
        <f t="shared" si="34"/>
        <v>1</v>
      </c>
      <c r="Q84" s="11">
        <f t="shared" si="30"/>
        <v>181500</v>
      </c>
    </row>
    <row r="85" spans="1:17" x14ac:dyDescent="0.25">
      <c r="A85" s="7" t="s">
        <v>22</v>
      </c>
      <c r="B85" s="8">
        <v>720</v>
      </c>
      <c r="C85" s="9">
        <v>12000</v>
      </c>
      <c r="D85" s="9">
        <f t="shared" si="31"/>
        <v>6000</v>
      </c>
      <c r="E85" s="9">
        <f t="shared" si="23"/>
        <v>300</v>
      </c>
      <c r="F85" s="9">
        <v>17</v>
      </c>
      <c r="G85" s="10">
        <f t="shared" si="24"/>
        <v>352.94117647058823</v>
      </c>
      <c r="H85" s="9">
        <v>5</v>
      </c>
      <c r="I85" s="10">
        <f t="shared" si="25"/>
        <v>300</v>
      </c>
      <c r="J85" s="10">
        <f t="shared" si="26"/>
        <v>4320000</v>
      </c>
      <c r="K85" s="10">
        <f t="shared" si="27"/>
        <v>470117.6470588235</v>
      </c>
      <c r="L85" s="10">
        <f t="shared" si="28"/>
        <v>216000</v>
      </c>
      <c r="M85" s="10">
        <f t="shared" si="32"/>
        <v>3849882.3529411764</v>
      </c>
      <c r="N85" s="10">
        <f t="shared" si="29"/>
        <v>4536000</v>
      </c>
      <c r="O85" s="10">
        <f t="shared" si="33"/>
        <v>299073.42575724889</v>
      </c>
      <c r="P85" s="19" t="b">
        <f t="shared" si="34"/>
        <v>1</v>
      </c>
      <c r="Q85" s="11">
        <f t="shared" si="30"/>
        <v>216000</v>
      </c>
    </row>
    <row r="86" spans="1:17" x14ac:dyDescent="0.25">
      <c r="A86" s="7" t="s">
        <v>23</v>
      </c>
      <c r="B86" s="8">
        <v>740</v>
      </c>
      <c r="C86" s="9">
        <v>13000</v>
      </c>
      <c r="D86" s="9">
        <f t="shared" si="31"/>
        <v>6500</v>
      </c>
      <c r="E86" s="9">
        <f t="shared" si="23"/>
        <v>325</v>
      </c>
      <c r="F86" s="9">
        <v>18</v>
      </c>
      <c r="G86" s="10">
        <f t="shared" si="24"/>
        <v>361.11111111111109</v>
      </c>
      <c r="H86" s="9">
        <v>5</v>
      </c>
      <c r="I86" s="10">
        <f t="shared" si="25"/>
        <v>325</v>
      </c>
      <c r="J86" s="10">
        <f t="shared" si="26"/>
        <v>4810000</v>
      </c>
      <c r="K86" s="10">
        <f t="shared" si="27"/>
        <v>507722.22222222219</v>
      </c>
      <c r="L86" s="10">
        <f t="shared" si="28"/>
        <v>240500</v>
      </c>
      <c r="M86" s="10">
        <f t="shared" si="32"/>
        <v>4302277.777777778</v>
      </c>
      <c r="N86" s="10">
        <f t="shared" si="29"/>
        <v>5050500</v>
      </c>
      <c r="O86" s="10">
        <f t="shared" si="33"/>
        <v>65351.203535026871</v>
      </c>
      <c r="P86" s="19" t="b">
        <f t="shared" si="34"/>
        <v>1</v>
      </c>
      <c r="Q86" s="11">
        <f t="shared" si="30"/>
        <v>240500</v>
      </c>
    </row>
    <row r="87" spans="1:17" x14ac:dyDescent="0.25">
      <c r="A87" s="7" t="s">
        <v>24</v>
      </c>
      <c r="B87" s="8">
        <v>800</v>
      </c>
      <c r="C87" s="9">
        <v>14000</v>
      </c>
      <c r="D87" s="9">
        <f t="shared" si="31"/>
        <v>7000</v>
      </c>
      <c r="E87" s="9">
        <f t="shared" si="23"/>
        <v>350</v>
      </c>
      <c r="F87" s="9">
        <v>19</v>
      </c>
      <c r="G87" s="10">
        <f t="shared" si="24"/>
        <v>368.42105263157896</v>
      </c>
      <c r="H87" s="9">
        <v>5</v>
      </c>
      <c r="I87" s="10">
        <f t="shared" si="25"/>
        <v>350</v>
      </c>
      <c r="J87" s="10">
        <f t="shared" si="26"/>
        <v>5600000</v>
      </c>
      <c r="K87" s="10">
        <f t="shared" si="27"/>
        <v>574736.84210526315</v>
      </c>
      <c r="L87" s="10">
        <f t="shared" si="28"/>
        <v>280000</v>
      </c>
      <c r="M87" s="10">
        <f t="shared" si="32"/>
        <v>5025263.1578947371</v>
      </c>
      <c r="N87" s="10">
        <f t="shared" si="29"/>
        <v>5880000</v>
      </c>
      <c r="O87" s="10">
        <f t="shared" si="33"/>
        <v>40114.361429763958</v>
      </c>
      <c r="P87" s="19" t="b">
        <f t="shared" si="34"/>
        <v>1</v>
      </c>
      <c r="Q87" s="11">
        <f t="shared" si="30"/>
        <v>280000</v>
      </c>
    </row>
    <row r="88" spans="1:17" x14ac:dyDescent="0.25">
      <c r="A88" s="7" t="s">
        <v>25</v>
      </c>
      <c r="B88" s="8">
        <v>900</v>
      </c>
      <c r="C88" s="9">
        <v>15000</v>
      </c>
      <c r="D88" s="9">
        <f t="shared" si="31"/>
        <v>7500</v>
      </c>
      <c r="E88" s="9">
        <f t="shared" si="23"/>
        <v>375</v>
      </c>
      <c r="F88" s="9">
        <v>20</v>
      </c>
      <c r="G88" s="10">
        <f t="shared" si="24"/>
        <v>375</v>
      </c>
      <c r="H88" s="9">
        <v>5</v>
      </c>
      <c r="I88" s="10">
        <f t="shared" si="25"/>
        <v>375</v>
      </c>
      <c r="J88" s="10">
        <f t="shared" si="26"/>
        <v>6750000</v>
      </c>
      <c r="K88" s="10">
        <f t="shared" si="27"/>
        <v>675000</v>
      </c>
      <c r="L88" s="10">
        <f t="shared" si="28"/>
        <v>337500</v>
      </c>
      <c r="M88" s="10">
        <f t="shared" si="32"/>
        <v>6075000</v>
      </c>
      <c r="N88" s="10">
        <f t="shared" si="29"/>
        <v>7087500</v>
      </c>
      <c r="O88" s="10">
        <f t="shared" si="33"/>
        <v>235114.36142976396</v>
      </c>
      <c r="P88" s="19" t="b">
        <f t="shared" si="34"/>
        <v>1</v>
      </c>
      <c r="Q88" s="11">
        <f t="shared" si="30"/>
        <v>337500</v>
      </c>
    </row>
    <row r="89" spans="1:17" x14ac:dyDescent="0.25">
      <c r="A89" s="7" t="s">
        <v>26</v>
      </c>
      <c r="B89" s="8">
        <v>1000</v>
      </c>
      <c r="C89" s="9">
        <v>16000</v>
      </c>
      <c r="D89" s="9">
        <f t="shared" si="31"/>
        <v>8000</v>
      </c>
      <c r="E89" s="9">
        <f t="shared" si="23"/>
        <v>400</v>
      </c>
      <c r="F89" s="9">
        <v>21</v>
      </c>
      <c r="G89" s="10">
        <f t="shared" si="24"/>
        <v>380.95238095238096</v>
      </c>
      <c r="H89" s="9">
        <v>5</v>
      </c>
      <c r="I89" s="10">
        <f t="shared" si="25"/>
        <v>400</v>
      </c>
      <c r="J89" s="10">
        <f t="shared" si="26"/>
        <v>8000000</v>
      </c>
      <c r="K89" s="10">
        <f t="shared" si="27"/>
        <v>780952.38095238095</v>
      </c>
      <c r="L89" s="10">
        <f t="shared" si="28"/>
        <v>400000</v>
      </c>
      <c r="M89" s="10">
        <f t="shared" si="32"/>
        <v>7219047.6190476194</v>
      </c>
      <c r="N89" s="10">
        <f t="shared" si="29"/>
        <v>8400000</v>
      </c>
      <c r="O89" s="10">
        <f t="shared" si="33"/>
        <v>366661.98047738336</v>
      </c>
      <c r="P89" s="19" t="b">
        <f t="shared" si="34"/>
        <v>1</v>
      </c>
      <c r="Q89" s="11">
        <f t="shared" si="30"/>
        <v>400000</v>
      </c>
    </row>
    <row r="90" spans="1:17" x14ac:dyDescent="0.25">
      <c r="A90" s="7" t="s">
        <v>27</v>
      </c>
      <c r="B90" s="8">
        <v>1100</v>
      </c>
      <c r="C90" s="9">
        <v>17000</v>
      </c>
      <c r="D90" s="9">
        <f t="shared" si="31"/>
        <v>8500</v>
      </c>
      <c r="E90" s="9">
        <f t="shared" si="23"/>
        <v>425</v>
      </c>
      <c r="F90" s="9">
        <v>22</v>
      </c>
      <c r="G90" s="10">
        <f t="shared" si="24"/>
        <v>386.36363636363637</v>
      </c>
      <c r="H90" s="9">
        <v>5</v>
      </c>
      <c r="I90" s="10">
        <f t="shared" si="25"/>
        <v>425</v>
      </c>
      <c r="J90" s="10">
        <f t="shared" si="26"/>
        <v>9350000</v>
      </c>
      <c r="K90" s="10">
        <f t="shared" si="27"/>
        <v>892500</v>
      </c>
      <c r="L90" s="10">
        <f t="shared" si="28"/>
        <v>467500</v>
      </c>
      <c r="M90" s="10">
        <f t="shared" si="32"/>
        <v>8457500</v>
      </c>
      <c r="N90" s="10">
        <f t="shared" si="29"/>
        <v>9817500</v>
      </c>
      <c r="O90" s="10">
        <f t="shared" si="33"/>
        <v>424161.98047738336</v>
      </c>
      <c r="P90" s="19" t="b">
        <f t="shared" si="34"/>
        <v>1</v>
      </c>
      <c r="Q90" s="11">
        <f t="shared" si="30"/>
        <v>467500</v>
      </c>
    </row>
    <row r="91" spans="1:17" x14ac:dyDescent="0.25">
      <c r="A91" s="7" t="s">
        <v>28</v>
      </c>
      <c r="B91" s="8">
        <v>1200</v>
      </c>
      <c r="C91" s="9">
        <v>18000</v>
      </c>
      <c r="D91" s="9">
        <f t="shared" si="31"/>
        <v>9000</v>
      </c>
      <c r="E91" s="9">
        <f t="shared" si="23"/>
        <v>450</v>
      </c>
      <c r="F91" s="9">
        <v>23</v>
      </c>
      <c r="G91" s="10">
        <f t="shared" si="24"/>
        <v>391.30434782608694</v>
      </c>
      <c r="H91" s="9">
        <v>5</v>
      </c>
      <c r="I91" s="10">
        <f t="shared" si="25"/>
        <v>450</v>
      </c>
      <c r="J91" s="10">
        <f t="shared" si="26"/>
        <v>10800000</v>
      </c>
      <c r="K91" s="10">
        <f t="shared" si="27"/>
        <v>1009565.2173913043</v>
      </c>
      <c r="L91" s="10">
        <f t="shared" si="28"/>
        <v>540000</v>
      </c>
      <c r="M91" s="10">
        <f t="shared" si="32"/>
        <v>9790434.7826086953</v>
      </c>
      <c r="N91" s="10">
        <f t="shared" si="29"/>
        <v>11340000</v>
      </c>
      <c r="O91" s="10">
        <f t="shared" si="33"/>
        <v>397096.76308607869</v>
      </c>
      <c r="P91" s="19" t="b">
        <f t="shared" si="34"/>
        <v>1</v>
      </c>
      <c r="Q91" s="11">
        <f t="shared" si="30"/>
        <v>540000</v>
      </c>
    </row>
    <row r="92" spans="1:17" x14ac:dyDescent="0.25">
      <c r="A92" s="7" t="s">
        <v>29</v>
      </c>
      <c r="B92" s="8">
        <v>1300</v>
      </c>
      <c r="C92" s="9">
        <v>19000</v>
      </c>
      <c r="D92" s="9">
        <f t="shared" si="31"/>
        <v>9500</v>
      </c>
      <c r="E92" s="9">
        <f t="shared" si="23"/>
        <v>475</v>
      </c>
      <c r="F92" s="9">
        <v>24</v>
      </c>
      <c r="G92" s="10">
        <f t="shared" si="24"/>
        <v>395.83333333333331</v>
      </c>
      <c r="H92" s="9">
        <v>5</v>
      </c>
      <c r="I92" s="10">
        <f t="shared" si="25"/>
        <v>475</v>
      </c>
      <c r="J92" s="10">
        <f t="shared" si="26"/>
        <v>12350000</v>
      </c>
      <c r="K92" s="10">
        <f t="shared" si="27"/>
        <v>1132083.3333333333</v>
      </c>
      <c r="L92" s="10">
        <f t="shared" si="28"/>
        <v>617500</v>
      </c>
      <c r="M92" s="10">
        <f t="shared" si="32"/>
        <v>11217916.666666666</v>
      </c>
      <c r="N92" s="10">
        <f t="shared" si="29"/>
        <v>12967500</v>
      </c>
      <c r="O92" s="10">
        <f t="shared" si="33"/>
        <v>275013.42975274473</v>
      </c>
      <c r="P92" s="19" t="b">
        <f t="shared" si="34"/>
        <v>1</v>
      </c>
      <c r="Q92" s="11">
        <f t="shared" si="30"/>
        <v>617500</v>
      </c>
    </row>
    <row r="93" spans="1:17" x14ac:dyDescent="0.25">
      <c r="A93" s="7" t="s">
        <v>30</v>
      </c>
      <c r="B93" s="8">
        <v>1400</v>
      </c>
      <c r="C93" s="9">
        <v>20000</v>
      </c>
      <c r="D93" s="9">
        <f t="shared" si="31"/>
        <v>10000</v>
      </c>
      <c r="E93" s="9">
        <f t="shared" si="23"/>
        <v>500</v>
      </c>
      <c r="F93" s="9">
        <v>24</v>
      </c>
      <c r="G93" s="10">
        <f t="shared" si="24"/>
        <v>416.66666666666669</v>
      </c>
      <c r="H93" s="9">
        <v>5</v>
      </c>
      <c r="I93" s="10">
        <f t="shared" si="25"/>
        <v>500</v>
      </c>
      <c r="J93" s="10">
        <f t="shared" si="26"/>
        <v>14000000</v>
      </c>
      <c r="K93" s="10">
        <f t="shared" si="27"/>
        <v>1283333.3333333335</v>
      </c>
      <c r="L93" s="10">
        <f t="shared" si="28"/>
        <v>700000</v>
      </c>
      <c r="M93" s="10">
        <f t="shared" si="32"/>
        <v>12716666.666666666</v>
      </c>
      <c r="N93" s="10">
        <f t="shared" si="29"/>
        <v>14700000</v>
      </c>
      <c r="O93" s="10">
        <f t="shared" si="33"/>
        <v>24180.09641941078</v>
      </c>
      <c r="P93" s="19" t="b">
        <f t="shared" si="34"/>
        <v>1</v>
      </c>
      <c r="Q93" s="11">
        <f t="shared" si="30"/>
        <v>700000</v>
      </c>
    </row>
    <row r="94" spans="1:17" x14ac:dyDescent="0.25">
      <c r="A94" s="7" t="s">
        <v>31</v>
      </c>
      <c r="B94" s="8">
        <v>1600</v>
      </c>
      <c r="C94" s="9">
        <v>21000</v>
      </c>
      <c r="D94" s="9">
        <f t="shared" si="31"/>
        <v>10500</v>
      </c>
      <c r="E94" s="9">
        <f t="shared" si="23"/>
        <v>525</v>
      </c>
      <c r="F94" s="9">
        <v>24</v>
      </c>
      <c r="G94" s="10">
        <f t="shared" si="24"/>
        <v>437.5</v>
      </c>
      <c r="H94" s="9">
        <v>5</v>
      </c>
      <c r="I94" s="10">
        <f t="shared" si="25"/>
        <v>525</v>
      </c>
      <c r="J94" s="10">
        <f t="shared" si="26"/>
        <v>16800000</v>
      </c>
      <c r="K94" s="10">
        <f t="shared" si="27"/>
        <v>1540000</v>
      </c>
      <c r="L94" s="10">
        <f t="shared" si="28"/>
        <v>840000</v>
      </c>
      <c r="M94" s="10">
        <f t="shared" si="32"/>
        <v>15260000</v>
      </c>
      <c r="N94" s="10">
        <f t="shared" si="29"/>
        <v>17640000</v>
      </c>
      <c r="O94" s="10">
        <f t="shared" si="33"/>
        <v>584180.09641941078</v>
      </c>
      <c r="P94" s="19" t="b">
        <f t="shared" si="34"/>
        <v>1</v>
      </c>
      <c r="Q94" s="11">
        <f t="shared" si="30"/>
        <v>840000</v>
      </c>
    </row>
    <row r="95" spans="1:17" x14ac:dyDescent="0.25">
      <c r="A95" s="7" t="s">
        <v>32</v>
      </c>
      <c r="B95" s="8">
        <v>1800</v>
      </c>
      <c r="C95" s="9">
        <v>22000</v>
      </c>
      <c r="D95" s="9">
        <f t="shared" si="31"/>
        <v>11000</v>
      </c>
      <c r="E95" s="9">
        <f t="shared" si="23"/>
        <v>550</v>
      </c>
      <c r="F95" s="9">
        <v>24</v>
      </c>
      <c r="G95" s="10">
        <f t="shared" si="24"/>
        <v>458.33333333333331</v>
      </c>
      <c r="H95" s="9">
        <v>5</v>
      </c>
      <c r="I95" s="10">
        <f t="shared" si="25"/>
        <v>550</v>
      </c>
      <c r="J95" s="10">
        <f t="shared" si="26"/>
        <v>19800000</v>
      </c>
      <c r="K95" s="10">
        <f t="shared" si="27"/>
        <v>1815000</v>
      </c>
      <c r="L95" s="10">
        <f t="shared" si="28"/>
        <v>990000</v>
      </c>
      <c r="M95" s="10">
        <f t="shared" si="32"/>
        <v>17985000</v>
      </c>
      <c r="N95" s="10">
        <f t="shared" si="29"/>
        <v>20790000</v>
      </c>
      <c r="O95" s="10">
        <f t="shared" si="33"/>
        <v>929180.09641941078</v>
      </c>
      <c r="P95" s="19" t="b">
        <f t="shared" si="34"/>
        <v>1</v>
      </c>
      <c r="Q95" s="11">
        <f t="shared" si="30"/>
        <v>990000</v>
      </c>
    </row>
    <row r="96" spans="1:17" x14ac:dyDescent="0.25">
      <c r="A96" s="7" t="s">
        <v>33</v>
      </c>
      <c r="B96" s="8">
        <v>2000</v>
      </c>
      <c r="C96" s="9">
        <v>23000</v>
      </c>
      <c r="D96" s="9">
        <f t="shared" si="31"/>
        <v>11500</v>
      </c>
      <c r="E96" s="9">
        <f t="shared" si="23"/>
        <v>575</v>
      </c>
      <c r="F96" s="9">
        <v>24</v>
      </c>
      <c r="G96" s="10">
        <f t="shared" si="24"/>
        <v>479.16666666666669</v>
      </c>
      <c r="H96" s="9">
        <v>5</v>
      </c>
      <c r="I96" s="10">
        <f t="shared" si="25"/>
        <v>575</v>
      </c>
      <c r="J96" s="10">
        <f t="shared" si="26"/>
        <v>23000000</v>
      </c>
      <c r="K96" s="10">
        <f t="shared" si="27"/>
        <v>2108333.3333333335</v>
      </c>
      <c r="L96" s="10">
        <f t="shared" si="28"/>
        <v>1150000</v>
      </c>
      <c r="M96" s="10">
        <f t="shared" si="32"/>
        <v>20891666.666666668</v>
      </c>
      <c r="N96" s="10">
        <f t="shared" si="29"/>
        <v>24150000</v>
      </c>
      <c r="O96" s="10">
        <f t="shared" si="33"/>
        <v>1030846.7630860787</v>
      </c>
      <c r="P96" s="19" t="b">
        <f t="shared" si="34"/>
        <v>1</v>
      </c>
      <c r="Q96" s="11">
        <f t="shared" si="30"/>
        <v>1150000</v>
      </c>
    </row>
    <row r="97" spans="1:17" x14ac:dyDescent="0.25">
      <c r="A97" s="7" t="s">
        <v>44</v>
      </c>
      <c r="B97" s="8">
        <v>2200</v>
      </c>
      <c r="C97" s="9">
        <v>24000</v>
      </c>
      <c r="D97" s="9">
        <f t="shared" si="31"/>
        <v>12000</v>
      </c>
      <c r="E97" s="9">
        <f t="shared" si="23"/>
        <v>600</v>
      </c>
      <c r="F97" s="9">
        <v>24</v>
      </c>
      <c r="G97" s="10">
        <f t="shared" si="24"/>
        <v>500</v>
      </c>
      <c r="H97" s="9">
        <v>5</v>
      </c>
      <c r="I97" s="10">
        <f t="shared" si="25"/>
        <v>600</v>
      </c>
      <c r="J97" s="10">
        <f t="shared" si="26"/>
        <v>26400000</v>
      </c>
      <c r="K97" s="10">
        <f t="shared" si="27"/>
        <v>2420000</v>
      </c>
      <c r="L97" s="10">
        <f t="shared" si="28"/>
        <v>1320000</v>
      </c>
      <c r="M97" s="10">
        <f t="shared" si="32"/>
        <v>23980000</v>
      </c>
      <c r="N97" s="10">
        <f t="shared" si="29"/>
        <v>27720000</v>
      </c>
      <c r="O97" s="10">
        <f t="shared" si="33"/>
        <v>860846.76308607869</v>
      </c>
      <c r="P97" s="19" t="b">
        <f t="shared" si="34"/>
        <v>1</v>
      </c>
      <c r="Q97" s="11">
        <f t="shared" si="30"/>
        <v>1320000</v>
      </c>
    </row>
    <row r="98" spans="1:17" x14ac:dyDescent="0.25">
      <c r="A98" s="7" t="s">
        <v>45</v>
      </c>
      <c r="B98" s="8">
        <v>2400</v>
      </c>
      <c r="C98" s="9">
        <v>25000</v>
      </c>
      <c r="D98" s="9">
        <f t="shared" si="31"/>
        <v>12500</v>
      </c>
      <c r="E98" s="9">
        <f t="shared" si="23"/>
        <v>625</v>
      </c>
      <c r="F98" s="9">
        <v>24</v>
      </c>
      <c r="G98" s="10">
        <f t="shared" si="24"/>
        <v>520.83333333333337</v>
      </c>
      <c r="H98" s="9">
        <v>5</v>
      </c>
      <c r="I98" s="10">
        <f t="shared" si="25"/>
        <v>625</v>
      </c>
      <c r="J98" s="10">
        <f t="shared" si="26"/>
        <v>30000000</v>
      </c>
      <c r="K98" s="10">
        <f t="shared" si="27"/>
        <v>2750000</v>
      </c>
      <c r="L98" s="10">
        <f t="shared" si="28"/>
        <v>1500000</v>
      </c>
      <c r="M98" s="10">
        <f t="shared" si="32"/>
        <v>27250000</v>
      </c>
      <c r="N98" s="10">
        <f t="shared" si="29"/>
        <v>31500000</v>
      </c>
      <c r="O98" s="10">
        <f t="shared" si="33"/>
        <v>390846.76308607869</v>
      </c>
      <c r="P98" s="19" t="b">
        <f t="shared" si="34"/>
        <v>1</v>
      </c>
      <c r="Q98" s="11">
        <f t="shared" si="30"/>
        <v>1500000</v>
      </c>
    </row>
    <row r="99" spans="1:17" x14ac:dyDescent="0.25">
      <c r="A99" s="7" t="s">
        <v>46</v>
      </c>
      <c r="B99" s="8">
        <v>2800</v>
      </c>
      <c r="C99" s="9">
        <v>26000</v>
      </c>
      <c r="D99" s="9">
        <f t="shared" si="31"/>
        <v>13000</v>
      </c>
      <c r="E99" s="9">
        <f t="shared" si="23"/>
        <v>650</v>
      </c>
      <c r="F99" s="9">
        <v>24</v>
      </c>
      <c r="G99" s="10">
        <f t="shared" si="24"/>
        <v>541.66666666666663</v>
      </c>
      <c r="H99" s="9">
        <v>5</v>
      </c>
      <c r="I99" s="10">
        <f t="shared" si="25"/>
        <v>650</v>
      </c>
      <c r="J99" s="10">
        <f t="shared" si="26"/>
        <v>36400000</v>
      </c>
      <c r="K99" s="10">
        <f t="shared" si="27"/>
        <v>3336666.6666666665</v>
      </c>
      <c r="L99" s="10">
        <f t="shared" si="28"/>
        <v>1820000</v>
      </c>
      <c r="M99" s="10">
        <f t="shared" si="32"/>
        <v>33063333.333333332</v>
      </c>
      <c r="N99" s="10">
        <f t="shared" si="29"/>
        <v>38220000</v>
      </c>
      <c r="O99" s="10">
        <f t="shared" si="33"/>
        <v>1954180.0964194108</v>
      </c>
      <c r="P99" s="19" t="b">
        <f t="shared" si="34"/>
        <v>1</v>
      </c>
      <c r="Q99" s="11">
        <f t="shared" si="30"/>
        <v>1820000</v>
      </c>
    </row>
    <row r="100" spans="1:17" x14ac:dyDescent="0.25">
      <c r="A100" s="7" t="s">
        <v>47</v>
      </c>
      <c r="B100" s="8">
        <v>3000</v>
      </c>
      <c r="C100" s="9">
        <v>27000</v>
      </c>
      <c r="D100" s="9">
        <f t="shared" si="31"/>
        <v>13500</v>
      </c>
      <c r="E100" s="9">
        <f t="shared" si="23"/>
        <v>675</v>
      </c>
      <c r="F100" s="9">
        <v>24</v>
      </c>
      <c r="G100" s="10">
        <f t="shared" si="24"/>
        <v>562.5</v>
      </c>
      <c r="H100" s="9">
        <v>5</v>
      </c>
      <c r="I100" s="10">
        <f t="shared" si="25"/>
        <v>675</v>
      </c>
      <c r="J100" s="10">
        <f t="shared" si="26"/>
        <v>40500000</v>
      </c>
      <c r="K100" s="10">
        <f t="shared" si="27"/>
        <v>3712500</v>
      </c>
      <c r="L100" s="10">
        <f t="shared" si="28"/>
        <v>2025000</v>
      </c>
      <c r="M100" s="10">
        <f t="shared" si="32"/>
        <v>36787500</v>
      </c>
      <c r="N100" s="10">
        <f t="shared" si="29"/>
        <v>42525000</v>
      </c>
      <c r="O100" s="10">
        <f t="shared" si="33"/>
        <v>521680.09641941078</v>
      </c>
      <c r="P100" s="19" t="b">
        <f t="shared" si="34"/>
        <v>1</v>
      </c>
      <c r="Q100" s="11">
        <f t="shared" si="30"/>
        <v>2025000</v>
      </c>
    </row>
    <row r="101" spans="1:17" x14ac:dyDescent="0.25">
      <c r="A101" s="7" t="s">
        <v>48</v>
      </c>
      <c r="B101" s="8">
        <v>3500</v>
      </c>
      <c r="C101" s="9">
        <v>28000</v>
      </c>
      <c r="D101" s="9">
        <f t="shared" si="31"/>
        <v>14000</v>
      </c>
      <c r="E101" s="9">
        <f t="shared" si="23"/>
        <v>700</v>
      </c>
      <c r="F101" s="9">
        <v>24</v>
      </c>
      <c r="G101" s="10">
        <f t="shared" si="24"/>
        <v>583.33333333333337</v>
      </c>
      <c r="H101" s="9">
        <v>5</v>
      </c>
      <c r="I101" s="10">
        <f t="shared" si="25"/>
        <v>700</v>
      </c>
      <c r="J101" s="10">
        <f t="shared" si="26"/>
        <v>49000000</v>
      </c>
      <c r="K101" s="10">
        <f t="shared" si="27"/>
        <v>4491666.666666667</v>
      </c>
      <c r="L101" s="10">
        <f t="shared" si="28"/>
        <v>2450000</v>
      </c>
      <c r="M101" s="10">
        <f t="shared" si="32"/>
        <v>44508333.333333336</v>
      </c>
      <c r="N101" s="10">
        <f t="shared" si="29"/>
        <v>51450000</v>
      </c>
      <c r="O101" s="10">
        <f t="shared" si="33"/>
        <v>2505013.4297527466</v>
      </c>
      <c r="P101" s="19" t="b">
        <f t="shared" si="34"/>
        <v>1</v>
      </c>
      <c r="Q101" s="11">
        <f t="shared" si="30"/>
        <v>2450000</v>
      </c>
    </row>
    <row r="102" spans="1:17" x14ac:dyDescent="0.25">
      <c r="A102" s="7" t="s">
        <v>49</v>
      </c>
      <c r="B102" s="8">
        <v>4000</v>
      </c>
      <c r="C102" s="9">
        <v>29000</v>
      </c>
      <c r="D102" s="9">
        <f t="shared" si="31"/>
        <v>14500</v>
      </c>
      <c r="E102" s="9">
        <f t="shared" si="23"/>
        <v>725</v>
      </c>
      <c r="F102" s="9">
        <v>24</v>
      </c>
      <c r="G102" s="10">
        <f t="shared" si="24"/>
        <v>604.16666666666663</v>
      </c>
      <c r="H102" s="9">
        <v>5</v>
      </c>
      <c r="I102" s="10">
        <f t="shared" si="25"/>
        <v>725</v>
      </c>
      <c r="J102" s="10">
        <f t="shared" si="26"/>
        <v>58000000</v>
      </c>
      <c r="K102" s="10">
        <f t="shared" si="27"/>
        <v>5316666.666666666</v>
      </c>
      <c r="L102" s="10">
        <f t="shared" si="28"/>
        <v>2900000</v>
      </c>
      <c r="M102" s="10">
        <f t="shared" si="32"/>
        <v>52683333.333333336</v>
      </c>
      <c r="N102" s="10">
        <f t="shared" si="29"/>
        <v>60900000</v>
      </c>
      <c r="O102" s="10">
        <f t="shared" si="33"/>
        <v>3738346.7630860824</v>
      </c>
      <c r="P102" s="19" t="b">
        <f t="shared" si="34"/>
        <v>1</v>
      </c>
      <c r="Q102" s="11">
        <f t="shared" si="30"/>
        <v>2900000</v>
      </c>
    </row>
    <row r="103" spans="1:17" x14ac:dyDescent="0.25">
      <c r="A103" s="7" t="s">
        <v>50</v>
      </c>
      <c r="B103" s="8">
        <v>4500</v>
      </c>
      <c r="C103" s="9">
        <v>30000</v>
      </c>
      <c r="D103" s="9">
        <f t="shared" si="31"/>
        <v>15000</v>
      </c>
      <c r="E103" s="9">
        <f t="shared" si="23"/>
        <v>750</v>
      </c>
      <c r="F103" s="9">
        <v>24</v>
      </c>
      <c r="G103" s="10">
        <f t="shared" si="24"/>
        <v>625</v>
      </c>
      <c r="H103" s="9">
        <v>5</v>
      </c>
      <c r="I103" s="10">
        <f t="shared" si="25"/>
        <v>750</v>
      </c>
      <c r="J103" s="10">
        <f t="shared" si="26"/>
        <v>67500000</v>
      </c>
      <c r="K103" s="10">
        <f t="shared" si="27"/>
        <v>6187500</v>
      </c>
      <c r="L103" s="10">
        <f t="shared" si="28"/>
        <v>3375000</v>
      </c>
      <c r="M103" s="10">
        <f t="shared" si="32"/>
        <v>61312500</v>
      </c>
      <c r="N103" s="10">
        <f t="shared" si="29"/>
        <v>70875000</v>
      </c>
      <c r="O103" s="10">
        <f t="shared" si="33"/>
        <v>4150846.7630860824</v>
      </c>
      <c r="P103" s="19" t="b">
        <f t="shared" si="34"/>
        <v>1</v>
      </c>
      <c r="Q103" s="11">
        <f t="shared" si="30"/>
        <v>3375000</v>
      </c>
    </row>
    <row r="104" spans="1:17" x14ac:dyDescent="0.25">
      <c r="A104" s="7" t="s">
        <v>51</v>
      </c>
      <c r="B104" s="8">
        <v>5000</v>
      </c>
      <c r="C104" s="9">
        <v>31000</v>
      </c>
      <c r="D104" s="9">
        <f t="shared" si="31"/>
        <v>15500</v>
      </c>
      <c r="E104" s="9">
        <f t="shared" si="23"/>
        <v>775</v>
      </c>
      <c r="F104" s="9">
        <v>24</v>
      </c>
      <c r="G104" s="10">
        <f t="shared" si="24"/>
        <v>645.83333333333337</v>
      </c>
      <c r="H104" s="9">
        <v>5</v>
      </c>
      <c r="I104" s="10">
        <f t="shared" si="25"/>
        <v>775</v>
      </c>
      <c r="J104" s="10">
        <f t="shared" si="26"/>
        <v>77500000</v>
      </c>
      <c r="K104" s="10">
        <f t="shared" si="27"/>
        <v>7104166.666666667</v>
      </c>
      <c r="L104" s="10">
        <f t="shared" si="28"/>
        <v>3875000</v>
      </c>
      <c r="M104" s="10">
        <f t="shared" si="32"/>
        <v>70395833.333333328</v>
      </c>
      <c r="N104" s="10">
        <f t="shared" si="29"/>
        <v>81375000</v>
      </c>
      <c r="O104" s="10">
        <f t="shared" si="33"/>
        <v>3671680.0964194108</v>
      </c>
      <c r="P104" s="19" t="b">
        <f t="shared" si="34"/>
        <v>1</v>
      </c>
      <c r="Q104" s="11">
        <f t="shared" si="30"/>
        <v>3875000</v>
      </c>
    </row>
    <row r="105" spans="1:17" x14ac:dyDescent="0.25">
      <c r="A105" s="7" t="s">
        <v>52</v>
      </c>
      <c r="B105" s="8">
        <v>5500</v>
      </c>
      <c r="C105" s="9">
        <v>32000</v>
      </c>
      <c r="D105" s="9">
        <f t="shared" si="31"/>
        <v>16000</v>
      </c>
      <c r="E105" s="9">
        <f t="shared" si="23"/>
        <v>800</v>
      </c>
      <c r="F105" s="9">
        <v>24</v>
      </c>
      <c r="G105" s="10">
        <f t="shared" si="24"/>
        <v>666.66666666666663</v>
      </c>
      <c r="H105" s="9">
        <v>5</v>
      </c>
      <c r="I105" s="10">
        <f t="shared" si="25"/>
        <v>800</v>
      </c>
      <c r="J105" s="10">
        <f t="shared" si="26"/>
        <v>88000000</v>
      </c>
      <c r="K105" s="10">
        <f t="shared" si="27"/>
        <v>8066666.666666666</v>
      </c>
      <c r="L105" s="10">
        <f t="shared" si="28"/>
        <v>4400000</v>
      </c>
      <c r="M105" s="10">
        <f t="shared" si="32"/>
        <v>79933333.333333328</v>
      </c>
      <c r="N105" s="10">
        <f t="shared" si="29"/>
        <v>92400000</v>
      </c>
      <c r="O105" s="10">
        <f t="shared" si="33"/>
        <v>2230013.4297527391</v>
      </c>
      <c r="P105" s="19" t="b">
        <f t="shared" si="34"/>
        <v>1</v>
      </c>
      <c r="Q105" s="11">
        <f t="shared" si="30"/>
        <v>4400000</v>
      </c>
    </row>
    <row r="106" spans="1:17" ht="15.75" thickBot="1" x14ac:dyDescent="0.3">
      <c r="A106" s="12" t="s">
        <v>53</v>
      </c>
      <c r="B106" s="13">
        <v>6100</v>
      </c>
      <c r="C106" s="14">
        <v>33000</v>
      </c>
      <c r="D106" s="14">
        <f t="shared" si="31"/>
        <v>16500</v>
      </c>
      <c r="E106" s="14">
        <f t="shared" si="23"/>
        <v>825</v>
      </c>
      <c r="F106" s="14">
        <v>24</v>
      </c>
      <c r="G106" s="15">
        <f t="shared" si="24"/>
        <v>687.5</v>
      </c>
      <c r="H106" s="14">
        <v>5</v>
      </c>
      <c r="I106" s="15">
        <f t="shared" si="25"/>
        <v>825</v>
      </c>
      <c r="J106" s="15">
        <f t="shared" si="26"/>
        <v>100650000</v>
      </c>
      <c r="K106" s="15">
        <f t="shared" si="27"/>
        <v>9226250</v>
      </c>
      <c r="L106" s="15">
        <f t="shared" si="28"/>
        <v>5032500</v>
      </c>
      <c r="M106" s="15">
        <f t="shared" si="32"/>
        <v>91423750</v>
      </c>
      <c r="N106" s="15">
        <f t="shared" si="29"/>
        <v>105682500</v>
      </c>
      <c r="O106" s="15">
        <f t="shared" si="33"/>
        <v>1253763.4297527391</v>
      </c>
      <c r="P106" s="21" t="b">
        <f t="shared" si="34"/>
        <v>0</v>
      </c>
      <c r="Q106" s="16">
        <f t="shared" si="30"/>
        <v>5032500</v>
      </c>
    </row>
  </sheetData>
  <mergeCells count="48">
    <mergeCell ref="J2:J3"/>
    <mergeCell ref="F2:G2"/>
    <mergeCell ref="H2:I2"/>
    <mergeCell ref="B2:B3"/>
    <mergeCell ref="D2:D3"/>
    <mergeCell ref="E2:E3"/>
    <mergeCell ref="Q2:Q3"/>
    <mergeCell ref="A2:A3"/>
    <mergeCell ref="A1:Q1"/>
    <mergeCell ref="A37:Q37"/>
    <mergeCell ref="A38:A39"/>
    <mergeCell ref="B38:B39"/>
    <mergeCell ref="D38:D39"/>
    <mergeCell ref="E38:E39"/>
    <mergeCell ref="F38:G38"/>
    <mergeCell ref="H38:I38"/>
    <mergeCell ref="K2:K3"/>
    <mergeCell ref="M2:M3"/>
    <mergeCell ref="L2:L3"/>
    <mergeCell ref="N2:N3"/>
    <mergeCell ref="O2:O3"/>
    <mergeCell ref="P2:P3"/>
    <mergeCell ref="K38:K39"/>
    <mergeCell ref="L38:L39"/>
    <mergeCell ref="M38:M39"/>
    <mergeCell ref="N38:N39"/>
    <mergeCell ref="O38:O39"/>
    <mergeCell ref="E74:E75"/>
    <mergeCell ref="F74:G74"/>
    <mergeCell ref="H74:I74"/>
    <mergeCell ref="J74:J75"/>
    <mergeCell ref="J38:J39"/>
    <mergeCell ref="Q74:Q75"/>
    <mergeCell ref="C74:C75"/>
    <mergeCell ref="C2:C3"/>
    <mergeCell ref="C38:C39"/>
    <mergeCell ref="K74:K75"/>
    <mergeCell ref="L74:L75"/>
    <mergeCell ref="M74:M75"/>
    <mergeCell ref="N74:N75"/>
    <mergeCell ref="O74:O75"/>
    <mergeCell ref="P74:P75"/>
    <mergeCell ref="P38:P39"/>
    <mergeCell ref="Q38:Q39"/>
    <mergeCell ref="A73:Q73"/>
    <mergeCell ref="A74:A75"/>
    <mergeCell ref="B74:B75"/>
    <mergeCell ref="D74:D7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3"/>
  <sheetViews>
    <sheetView tabSelected="1" topLeftCell="A13" zoomScale="85" zoomScaleNormal="85" workbookViewId="0">
      <selection activeCell="B6" sqref="B6"/>
    </sheetView>
  </sheetViews>
  <sheetFormatPr defaultRowHeight="15" x14ac:dyDescent="0.25"/>
  <cols>
    <col min="2" max="2" width="40.7109375" customWidth="1"/>
    <col min="3" max="3" width="10.140625" customWidth="1"/>
    <col min="4" max="7" width="9.7109375" customWidth="1"/>
    <col min="8" max="8" width="10.42578125" customWidth="1"/>
    <col min="9" max="9" width="11" bestFit="1" customWidth="1"/>
    <col min="10" max="19" width="9.7109375" customWidth="1"/>
    <col min="20" max="148" width="5.7109375" customWidth="1"/>
  </cols>
  <sheetData>
    <row r="1" spans="1:19" s="23" customFormat="1" ht="15.75" thickBot="1" x14ac:dyDescent="0.3">
      <c r="A1" s="37"/>
      <c r="B1" s="30" t="s">
        <v>75</v>
      </c>
      <c r="C1" s="31">
        <v>41866</v>
      </c>
      <c r="D1" s="31">
        <v>41867</v>
      </c>
      <c r="E1" s="31">
        <v>41868</v>
      </c>
      <c r="F1" s="31">
        <v>41869</v>
      </c>
      <c r="G1" s="31">
        <v>41870</v>
      </c>
      <c r="H1" s="31">
        <v>41871</v>
      </c>
      <c r="I1" s="31">
        <v>41872</v>
      </c>
      <c r="J1" s="31">
        <v>41873</v>
      </c>
      <c r="K1" s="31">
        <v>41874</v>
      </c>
      <c r="L1" s="31">
        <v>41875</v>
      </c>
      <c r="M1" s="31">
        <v>41876</v>
      </c>
      <c r="N1" s="31">
        <v>41877</v>
      </c>
      <c r="O1" s="31">
        <v>41878</v>
      </c>
      <c r="P1" s="31">
        <v>41879</v>
      </c>
      <c r="Q1" s="31">
        <v>41880</v>
      </c>
      <c r="R1" s="31">
        <v>41881</v>
      </c>
      <c r="S1" s="31">
        <v>41882</v>
      </c>
    </row>
    <row r="2" spans="1:19" s="25" customFormat="1" ht="30" customHeight="1" x14ac:dyDescent="0.25">
      <c r="A2" s="63"/>
      <c r="B2" s="56" t="s">
        <v>66</v>
      </c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  <c r="S2" s="58"/>
    </row>
    <row r="3" spans="1:19" s="24" customFormat="1" ht="30" customHeight="1" x14ac:dyDescent="0.25">
      <c r="A3" s="63"/>
      <c r="B3" s="32" t="s">
        <v>79</v>
      </c>
      <c r="C3" s="27" t="str">
        <f>IF(C2&gt;0,C2,"Нет данных")</f>
        <v>Нет данных</v>
      </c>
      <c r="D3" s="27" t="str">
        <f>IF(D2&gt;0,D2-C2,"Нет данных")</f>
        <v>Нет данных</v>
      </c>
      <c r="E3" s="27" t="str">
        <f t="shared" ref="E3:Q3" si="0">IF(E2&gt;0,E2-D2,"Нет данных")</f>
        <v>Нет данных</v>
      </c>
      <c r="F3" s="27" t="str">
        <f t="shared" si="0"/>
        <v>Нет данных</v>
      </c>
      <c r="G3" s="27" t="str">
        <f t="shared" si="0"/>
        <v>Нет данных</v>
      </c>
      <c r="H3" s="27" t="str">
        <f t="shared" si="0"/>
        <v>Нет данных</v>
      </c>
      <c r="I3" s="27" t="str">
        <f t="shared" si="0"/>
        <v>Нет данных</v>
      </c>
      <c r="J3" s="27" t="str">
        <f t="shared" si="0"/>
        <v>Нет данных</v>
      </c>
      <c r="K3" s="27" t="str">
        <f t="shared" si="0"/>
        <v>Нет данных</v>
      </c>
      <c r="L3" s="27" t="str">
        <f t="shared" si="0"/>
        <v>Нет данных</v>
      </c>
      <c r="M3" s="27" t="str">
        <f t="shared" si="0"/>
        <v>Нет данных</v>
      </c>
      <c r="N3" s="27" t="str">
        <f t="shared" si="0"/>
        <v>Нет данных</v>
      </c>
      <c r="O3" s="27" t="str">
        <f t="shared" si="0"/>
        <v>Нет данных</v>
      </c>
      <c r="P3" s="27" t="str">
        <f t="shared" si="0"/>
        <v>Нет данных</v>
      </c>
      <c r="Q3" s="27" t="str">
        <f t="shared" si="0"/>
        <v>Нет данных</v>
      </c>
      <c r="R3" s="27" t="str">
        <f>IF(R2&gt;0,R2-Q2,"Нет данных")</f>
        <v>Нет данных</v>
      </c>
      <c r="S3" s="33" t="str">
        <f t="shared" ref="S3" si="1">IF(S2&gt;0,S2-R2,"Нет данных")</f>
        <v>Нет данных</v>
      </c>
    </row>
    <row r="4" spans="1:19" s="22" customFormat="1" ht="30" customHeight="1" x14ac:dyDescent="0.25">
      <c r="A4" s="64"/>
      <c r="B4" s="59" t="s">
        <v>81</v>
      </c>
      <c r="C4" s="60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  <c r="R4" s="60"/>
      <c r="S4" s="61"/>
    </row>
    <row r="5" spans="1:19" s="28" customFormat="1" ht="30" customHeight="1" thickBot="1" x14ac:dyDescent="0.3">
      <c r="A5" s="64"/>
      <c r="B5" s="34" t="s">
        <v>82</v>
      </c>
      <c r="C5" s="38" t="str">
        <f>IF(C2&gt;0,C4/(C2/100),"Нет данных")</f>
        <v>Нет данных</v>
      </c>
      <c r="D5" s="38" t="str">
        <f>IF(D2&gt;0,D4/(D2/100),"Нет данных")</f>
        <v>Нет данных</v>
      </c>
      <c r="E5" s="38" t="str">
        <f t="shared" ref="E5:S5" si="2">IF(E2&gt;0,E4/(E2/100),"Нет данных")</f>
        <v>Нет данных</v>
      </c>
      <c r="F5" s="38" t="str">
        <f t="shared" si="2"/>
        <v>Нет данных</v>
      </c>
      <c r="G5" s="38" t="str">
        <f t="shared" si="2"/>
        <v>Нет данных</v>
      </c>
      <c r="H5" s="38" t="str">
        <f t="shared" si="2"/>
        <v>Нет данных</v>
      </c>
      <c r="I5" s="38" t="str">
        <f t="shared" si="2"/>
        <v>Нет данных</v>
      </c>
      <c r="J5" s="38" t="str">
        <f t="shared" si="2"/>
        <v>Нет данных</v>
      </c>
      <c r="K5" s="38" t="str">
        <f t="shared" si="2"/>
        <v>Нет данных</v>
      </c>
      <c r="L5" s="38" t="str">
        <f t="shared" si="2"/>
        <v>Нет данных</v>
      </c>
      <c r="M5" s="38" t="str">
        <f t="shared" si="2"/>
        <v>Нет данных</v>
      </c>
      <c r="N5" s="38" t="str">
        <f t="shared" si="2"/>
        <v>Нет данных</v>
      </c>
      <c r="O5" s="38" t="str">
        <f t="shared" si="2"/>
        <v>Нет данных</v>
      </c>
      <c r="P5" s="38" t="str">
        <f t="shared" si="2"/>
        <v>Нет данных</v>
      </c>
      <c r="Q5" s="38" t="str">
        <f t="shared" si="2"/>
        <v>Нет данных</v>
      </c>
      <c r="R5" s="38" t="str">
        <f t="shared" si="2"/>
        <v>Нет данных</v>
      </c>
      <c r="S5" s="38" t="str">
        <f t="shared" si="2"/>
        <v>Нет данных</v>
      </c>
    </row>
    <row r="6" spans="1:19" s="25" customFormat="1" ht="30" customHeight="1" x14ac:dyDescent="0.25">
      <c r="A6" s="35"/>
      <c r="B6" s="55" t="s">
        <v>76</v>
      </c>
      <c r="C6" s="55"/>
      <c r="D6" s="55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</row>
    <row r="7" spans="1:19" s="25" customFormat="1" ht="30" customHeight="1" x14ac:dyDescent="0.25">
      <c r="A7" s="35"/>
      <c r="B7" s="26" t="s">
        <v>83</v>
      </c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</row>
    <row r="8" spans="1:19" s="25" customFormat="1" ht="30" customHeight="1" x14ac:dyDescent="0.25">
      <c r="A8" s="35"/>
      <c r="B8" s="26" t="s">
        <v>86</v>
      </c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</row>
    <row r="9" spans="1:19" s="22" customFormat="1" ht="30" customHeight="1" x14ac:dyDescent="0.25">
      <c r="A9" s="36"/>
      <c r="B9" s="26" t="s">
        <v>84</v>
      </c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</row>
    <row r="10" spans="1:19" s="22" customFormat="1" ht="30" customHeight="1" x14ac:dyDescent="0.25">
      <c r="A10" s="36"/>
      <c r="B10" s="26" t="s">
        <v>85</v>
      </c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</row>
    <row r="11" spans="1:19" s="25" customFormat="1" ht="30" customHeight="1" x14ac:dyDescent="0.25">
      <c r="A11" s="35"/>
      <c r="B11" s="53" t="s">
        <v>80</v>
      </c>
      <c r="C11" s="54"/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</row>
    <row r="12" spans="1:19" s="24" customFormat="1" ht="30" customHeight="1" x14ac:dyDescent="0.25">
      <c r="A12" s="35"/>
      <c r="B12" s="27" t="s">
        <v>77</v>
      </c>
      <c r="C12" s="27" t="str">
        <f t="shared" ref="C12:S12" si="3">IF(C6&gt;0,1000000000-(C6+C13),"Нет данных")</f>
        <v>Нет данных</v>
      </c>
      <c r="D12" s="27" t="str">
        <f t="shared" si="3"/>
        <v>Нет данных</v>
      </c>
      <c r="E12" s="27" t="str">
        <f t="shared" si="3"/>
        <v>Нет данных</v>
      </c>
      <c r="F12" s="27" t="str">
        <f t="shared" si="3"/>
        <v>Нет данных</v>
      </c>
      <c r="G12" s="27" t="str">
        <f t="shared" si="3"/>
        <v>Нет данных</v>
      </c>
      <c r="H12" s="27" t="str">
        <f t="shared" si="3"/>
        <v>Нет данных</v>
      </c>
      <c r="I12" s="27" t="str">
        <f t="shared" si="3"/>
        <v>Нет данных</v>
      </c>
      <c r="J12" s="27" t="str">
        <f t="shared" si="3"/>
        <v>Нет данных</v>
      </c>
      <c r="K12" s="27" t="str">
        <f t="shared" si="3"/>
        <v>Нет данных</v>
      </c>
      <c r="L12" s="27" t="str">
        <f t="shared" si="3"/>
        <v>Нет данных</v>
      </c>
      <c r="M12" s="27" t="str">
        <f t="shared" si="3"/>
        <v>Нет данных</v>
      </c>
      <c r="N12" s="27" t="str">
        <f t="shared" si="3"/>
        <v>Нет данных</v>
      </c>
      <c r="O12" s="27" t="str">
        <f t="shared" si="3"/>
        <v>Нет данных</v>
      </c>
      <c r="P12" s="27" t="str">
        <f t="shared" si="3"/>
        <v>Нет данных</v>
      </c>
      <c r="Q12" s="27" t="str">
        <f t="shared" si="3"/>
        <v>Нет данных</v>
      </c>
      <c r="R12" s="27" t="str">
        <f t="shared" si="3"/>
        <v>Нет данных</v>
      </c>
      <c r="S12" s="27" t="str">
        <f t="shared" si="3"/>
        <v>Нет данных</v>
      </c>
    </row>
    <row r="13" spans="1:19" s="24" customFormat="1" ht="30" customHeight="1" x14ac:dyDescent="0.25">
      <c r="A13" s="35"/>
      <c r="B13" s="27" t="s">
        <v>78</v>
      </c>
      <c r="C13" s="27" t="str">
        <f>IF(C11&gt;0,C11,"Нет данных")</f>
        <v>Нет данных</v>
      </c>
      <c r="D13" s="27" t="str">
        <f t="shared" ref="D13:S13" si="4">IF(D11&gt;0,C13+D11,"Нет данных")</f>
        <v>Нет данных</v>
      </c>
      <c r="E13" s="27" t="str">
        <f t="shared" si="4"/>
        <v>Нет данных</v>
      </c>
      <c r="F13" s="27" t="str">
        <f t="shared" si="4"/>
        <v>Нет данных</v>
      </c>
      <c r="G13" s="27" t="str">
        <f t="shared" si="4"/>
        <v>Нет данных</v>
      </c>
      <c r="H13" s="27" t="str">
        <f t="shared" si="4"/>
        <v>Нет данных</v>
      </c>
      <c r="I13" s="27" t="str">
        <f t="shared" si="4"/>
        <v>Нет данных</v>
      </c>
      <c r="J13" s="27" t="str">
        <f t="shared" si="4"/>
        <v>Нет данных</v>
      </c>
      <c r="K13" s="27" t="str">
        <f t="shared" si="4"/>
        <v>Нет данных</v>
      </c>
      <c r="L13" s="27" t="str">
        <f t="shared" si="4"/>
        <v>Нет данных</v>
      </c>
      <c r="M13" s="27" t="str">
        <f t="shared" si="4"/>
        <v>Нет данных</v>
      </c>
      <c r="N13" s="27" t="str">
        <f t="shared" si="4"/>
        <v>Нет данных</v>
      </c>
      <c r="O13" s="27" t="str">
        <f t="shared" si="4"/>
        <v>Нет данных</v>
      </c>
      <c r="P13" s="27" t="str">
        <f t="shared" si="4"/>
        <v>Нет данных</v>
      </c>
      <c r="Q13" s="27" t="str">
        <f t="shared" si="4"/>
        <v>Нет данных</v>
      </c>
      <c r="R13" s="27" t="str">
        <f t="shared" si="4"/>
        <v>Нет данных</v>
      </c>
      <c r="S13" s="27" t="str">
        <f t="shared" si="4"/>
        <v>Нет данных</v>
      </c>
    </row>
    <row r="14" spans="1:19" ht="30" customHeight="1" x14ac:dyDescent="0.25">
      <c r="A14" s="62"/>
      <c r="B14" s="25" t="s">
        <v>73</v>
      </c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</row>
    <row r="15" spans="1:19" ht="30" customHeight="1" x14ac:dyDescent="0.25">
      <c r="A15" s="62"/>
      <c r="B15" s="25" t="s">
        <v>70</v>
      </c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</row>
    <row r="16" spans="1:19" ht="30" customHeight="1" x14ac:dyDescent="0.25">
      <c r="A16" s="62"/>
      <c r="B16" s="25" t="s">
        <v>72</v>
      </c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</row>
    <row r="17" spans="1:19" ht="30" customHeight="1" x14ac:dyDescent="0.25">
      <c r="A17" s="62"/>
      <c r="B17" s="25" t="s">
        <v>71</v>
      </c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</row>
    <row r="18" spans="1:19" ht="30" customHeight="1" x14ac:dyDescent="0.25">
      <c r="A18" s="62"/>
      <c r="B18" s="25" t="s">
        <v>74</v>
      </c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</row>
    <row r="19" spans="1:19" ht="30" customHeight="1" x14ac:dyDescent="0.25">
      <c r="A19" s="62"/>
      <c r="B19" s="25" t="s">
        <v>69</v>
      </c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</row>
    <row r="20" spans="1:19" ht="30" customHeight="1" x14ac:dyDescent="0.25">
      <c r="A20" s="62"/>
      <c r="B20" s="25" t="s">
        <v>68</v>
      </c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</row>
    <row r="21" spans="1:19" ht="30" customHeight="1" x14ac:dyDescent="0.25">
      <c r="A21" s="62"/>
      <c r="B21" s="25" t="s">
        <v>67</v>
      </c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</row>
    <row r="22" spans="1:19" ht="30" customHeight="1" x14ac:dyDescent="0.25">
      <c r="B22" s="4"/>
    </row>
    <row r="23" spans="1:19" ht="30" customHeight="1" x14ac:dyDescent="0.25"/>
    <row r="24" spans="1:19" ht="30" customHeight="1" x14ac:dyDescent="0.25"/>
    <row r="25" spans="1:19" ht="30" customHeight="1" x14ac:dyDescent="0.25"/>
    <row r="26" spans="1:19" ht="30" customHeight="1" x14ac:dyDescent="0.25"/>
    <row r="27" spans="1:19" ht="30" customHeight="1" x14ac:dyDescent="0.25"/>
    <row r="28" spans="1:19" ht="30" customHeight="1" x14ac:dyDescent="0.25"/>
    <row r="29" spans="1:19" ht="30" customHeight="1" x14ac:dyDescent="0.25"/>
    <row r="30" spans="1:19" ht="30" customHeight="1" x14ac:dyDescent="0.25"/>
    <row r="31" spans="1:19" ht="30" customHeight="1" x14ac:dyDescent="0.25"/>
    <row r="32" spans="1:19" ht="30" customHeight="1" x14ac:dyDescent="0.25"/>
    <row r="33" ht="30" customHeight="1" x14ac:dyDescent="0.25"/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N35"/>
  <sheetViews>
    <sheetView topLeftCell="C3" workbookViewId="0">
      <selection activeCell="P23" sqref="P23"/>
    </sheetView>
  </sheetViews>
  <sheetFormatPr defaultRowHeight="15" x14ac:dyDescent="0.25"/>
  <cols>
    <col min="1" max="1" width="9.140625" style="1"/>
    <col min="2" max="2" width="12.85546875" style="1" customWidth="1"/>
    <col min="3" max="3" width="16.42578125" style="1" customWidth="1"/>
    <col min="4" max="4" width="11.85546875" style="1" customWidth="1"/>
    <col min="5" max="5" width="15.42578125" style="1" customWidth="1"/>
    <col min="6" max="6" width="13.7109375" style="1" customWidth="1"/>
    <col min="7" max="7" width="14.5703125" style="1" customWidth="1"/>
    <col min="8" max="8" width="12.85546875" style="1" customWidth="1"/>
    <col min="9" max="9" width="15.85546875" style="1" customWidth="1"/>
    <col min="10" max="10" width="12.85546875" style="1" customWidth="1"/>
    <col min="11" max="11" width="14" style="1" customWidth="1"/>
    <col min="12" max="12" width="13.140625" style="1" customWidth="1"/>
    <col min="13" max="13" width="12.85546875" style="1" customWidth="1"/>
    <col min="14" max="14" width="13.7109375" style="1" customWidth="1"/>
    <col min="15" max="16384" width="9.140625" style="1"/>
  </cols>
  <sheetData>
    <row r="4" spans="1:14" ht="42" customHeight="1" x14ac:dyDescent="0.25">
      <c r="B4" s="1" t="s">
        <v>7</v>
      </c>
      <c r="C4" s="1" t="s">
        <v>1</v>
      </c>
      <c r="D4" s="1" t="s">
        <v>2</v>
      </c>
      <c r="E4" s="1" t="s">
        <v>3</v>
      </c>
      <c r="F4" s="1" t="s">
        <v>4</v>
      </c>
      <c r="G4" s="1" t="s">
        <v>5</v>
      </c>
      <c r="H4" s="1" t="s">
        <v>6</v>
      </c>
      <c r="I4" s="3" t="s">
        <v>8</v>
      </c>
      <c r="J4" s="3" t="s">
        <v>9</v>
      </c>
      <c r="K4" s="3" t="s">
        <v>13</v>
      </c>
      <c r="L4" s="1" t="s">
        <v>10</v>
      </c>
      <c r="M4" s="1" t="s">
        <v>11</v>
      </c>
      <c r="N4" s="1" t="s">
        <v>12</v>
      </c>
    </row>
    <row r="5" spans="1:14" x14ac:dyDescent="0.25">
      <c r="A5" s="1" t="s">
        <v>0</v>
      </c>
      <c r="B5" s="1">
        <v>50</v>
      </c>
      <c r="C5" s="2">
        <v>1000</v>
      </c>
      <c r="D5" s="2">
        <v>500</v>
      </c>
      <c r="E5" s="2">
        <v>100</v>
      </c>
      <c r="F5" s="2">
        <f t="shared" ref="F5:F18" si="0">SUM((B5*C5)/100*5)</f>
        <v>2500</v>
      </c>
      <c r="G5" s="2">
        <f t="shared" ref="G5:G18" si="1">SUM((B5*D5)/100*5)</f>
        <v>1250</v>
      </c>
      <c r="H5" s="2">
        <f t="shared" ref="H5:H18" si="2">SUM((B5*E5)/100*5)</f>
        <v>250</v>
      </c>
      <c r="I5" s="2">
        <f>SUM(F5/100*20)</f>
        <v>500</v>
      </c>
      <c r="J5" s="2">
        <f t="shared" ref="J5:K5" si="3">SUM(G5/100*20)</f>
        <v>250</v>
      </c>
      <c r="K5" s="2">
        <f t="shared" si="3"/>
        <v>50</v>
      </c>
      <c r="L5" s="2">
        <f>SUM(F5-(I5*3))</f>
        <v>1000</v>
      </c>
      <c r="M5" s="2">
        <f t="shared" ref="M5:N5" si="4">SUM(G5-(J5*3))</f>
        <v>500</v>
      </c>
      <c r="N5" s="2">
        <f t="shared" si="4"/>
        <v>100</v>
      </c>
    </row>
    <row r="6" spans="1:14" x14ac:dyDescent="0.25">
      <c r="A6" s="1" t="s">
        <v>14</v>
      </c>
      <c r="B6" s="1">
        <v>100</v>
      </c>
      <c r="C6" s="2">
        <v>1000</v>
      </c>
      <c r="D6" s="2">
        <v>500</v>
      </c>
      <c r="E6" s="2">
        <v>100</v>
      </c>
      <c r="F6" s="2">
        <f t="shared" si="0"/>
        <v>5000</v>
      </c>
      <c r="G6" s="2">
        <f t="shared" si="1"/>
        <v>2500</v>
      </c>
      <c r="H6" s="2">
        <f t="shared" si="2"/>
        <v>500</v>
      </c>
      <c r="I6" s="2">
        <f t="shared" ref="I6:I11" si="5">SUM(F6/100*20)</f>
        <v>1000</v>
      </c>
      <c r="J6" s="2">
        <f t="shared" ref="J6:J11" si="6">SUM(G6/100*20)</f>
        <v>500</v>
      </c>
      <c r="K6" s="2">
        <f t="shared" ref="K6:K11" si="7">SUM(H6/100*20)</f>
        <v>100</v>
      </c>
      <c r="L6" s="2">
        <f t="shared" ref="L6:L11" si="8">SUM(F6-(I6*3))</f>
        <v>2000</v>
      </c>
      <c r="M6" s="2">
        <f t="shared" ref="M6:M11" si="9">SUM(G6-(J6*3))</f>
        <v>1000</v>
      </c>
      <c r="N6" s="2">
        <f t="shared" ref="N6:N11" si="10">SUM(H6-(K6*3))</f>
        <v>200</v>
      </c>
    </row>
    <row r="7" spans="1:14" x14ac:dyDescent="0.25">
      <c r="A7" s="1" t="s">
        <v>15</v>
      </c>
      <c r="B7" s="1">
        <v>200</v>
      </c>
      <c r="C7" s="2">
        <v>1000</v>
      </c>
      <c r="D7" s="2">
        <v>500</v>
      </c>
      <c r="E7" s="2">
        <v>100</v>
      </c>
      <c r="F7" s="2">
        <f t="shared" si="0"/>
        <v>10000</v>
      </c>
      <c r="G7" s="2">
        <f t="shared" si="1"/>
        <v>5000</v>
      </c>
      <c r="H7" s="2">
        <f t="shared" si="2"/>
        <v>1000</v>
      </c>
      <c r="I7" s="2">
        <f t="shared" si="5"/>
        <v>2000</v>
      </c>
      <c r="J7" s="2">
        <f t="shared" si="6"/>
        <v>1000</v>
      </c>
      <c r="K7" s="2">
        <f t="shared" si="7"/>
        <v>200</v>
      </c>
      <c r="L7" s="2">
        <f t="shared" si="8"/>
        <v>4000</v>
      </c>
      <c r="M7" s="2">
        <f t="shared" si="9"/>
        <v>2000</v>
      </c>
      <c r="N7" s="2">
        <f t="shared" si="10"/>
        <v>400</v>
      </c>
    </row>
    <row r="8" spans="1:14" x14ac:dyDescent="0.25">
      <c r="A8" s="1" t="s">
        <v>16</v>
      </c>
      <c r="B8" s="1">
        <v>300</v>
      </c>
      <c r="C8" s="2">
        <v>1000</v>
      </c>
      <c r="D8" s="2">
        <v>500</v>
      </c>
      <c r="E8" s="2">
        <v>100</v>
      </c>
      <c r="F8" s="2">
        <f t="shared" si="0"/>
        <v>15000</v>
      </c>
      <c r="G8" s="2">
        <f t="shared" si="1"/>
        <v>7500</v>
      </c>
      <c r="H8" s="2">
        <f t="shared" si="2"/>
        <v>1500</v>
      </c>
      <c r="I8" s="2">
        <f t="shared" si="5"/>
        <v>3000</v>
      </c>
      <c r="J8" s="2">
        <f t="shared" si="6"/>
        <v>1500</v>
      </c>
      <c r="K8" s="2">
        <f t="shared" si="7"/>
        <v>300</v>
      </c>
      <c r="L8" s="2">
        <f t="shared" si="8"/>
        <v>6000</v>
      </c>
      <c r="M8" s="2">
        <f t="shared" si="9"/>
        <v>3000</v>
      </c>
      <c r="N8" s="2">
        <f t="shared" si="10"/>
        <v>600</v>
      </c>
    </row>
    <row r="9" spans="1:14" x14ac:dyDescent="0.25">
      <c r="A9" s="1" t="s">
        <v>17</v>
      </c>
      <c r="B9" s="1">
        <v>400</v>
      </c>
      <c r="C9" s="2">
        <v>1000</v>
      </c>
      <c r="D9" s="2">
        <v>500</v>
      </c>
      <c r="E9" s="2">
        <v>100</v>
      </c>
      <c r="F9" s="2">
        <f t="shared" si="0"/>
        <v>20000</v>
      </c>
      <c r="G9" s="2">
        <f t="shared" si="1"/>
        <v>10000</v>
      </c>
      <c r="H9" s="2">
        <f t="shared" si="2"/>
        <v>2000</v>
      </c>
      <c r="I9" s="2">
        <f t="shared" si="5"/>
        <v>4000</v>
      </c>
      <c r="J9" s="2">
        <f t="shared" si="6"/>
        <v>2000</v>
      </c>
      <c r="K9" s="2">
        <f t="shared" si="7"/>
        <v>400</v>
      </c>
      <c r="L9" s="2">
        <f t="shared" si="8"/>
        <v>8000</v>
      </c>
      <c r="M9" s="2">
        <f t="shared" si="9"/>
        <v>4000</v>
      </c>
      <c r="N9" s="2">
        <f t="shared" si="10"/>
        <v>800</v>
      </c>
    </row>
    <row r="10" spans="1:14" x14ac:dyDescent="0.25">
      <c r="A10" s="1" t="s">
        <v>18</v>
      </c>
      <c r="B10" s="1">
        <v>500</v>
      </c>
      <c r="C10" s="2">
        <v>1000</v>
      </c>
      <c r="D10" s="2">
        <v>500</v>
      </c>
      <c r="E10" s="2">
        <v>100</v>
      </c>
      <c r="F10" s="2">
        <f t="shared" si="0"/>
        <v>25000</v>
      </c>
      <c r="G10" s="2">
        <f t="shared" si="1"/>
        <v>12500</v>
      </c>
      <c r="H10" s="2">
        <f t="shared" si="2"/>
        <v>2500</v>
      </c>
      <c r="I10" s="2">
        <f t="shared" si="5"/>
        <v>5000</v>
      </c>
      <c r="J10" s="2">
        <f t="shared" si="6"/>
        <v>2500</v>
      </c>
      <c r="K10" s="2">
        <f t="shared" si="7"/>
        <v>500</v>
      </c>
      <c r="L10" s="2">
        <f t="shared" si="8"/>
        <v>10000</v>
      </c>
      <c r="M10" s="2">
        <f t="shared" si="9"/>
        <v>5000</v>
      </c>
      <c r="N10" s="2">
        <f t="shared" si="10"/>
        <v>1000</v>
      </c>
    </row>
    <row r="11" spans="1:14" x14ac:dyDescent="0.25">
      <c r="A11" s="1" t="s">
        <v>19</v>
      </c>
      <c r="B11" s="1">
        <v>600</v>
      </c>
      <c r="C11" s="2">
        <v>1000</v>
      </c>
      <c r="D11" s="2">
        <v>500</v>
      </c>
      <c r="E11" s="2">
        <v>100</v>
      </c>
      <c r="F11" s="2">
        <f t="shared" si="0"/>
        <v>30000</v>
      </c>
      <c r="G11" s="2">
        <f t="shared" si="1"/>
        <v>15000</v>
      </c>
      <c r="H11" s="2">
        <f t="shared" si="2"/>
        <v>3000</v>
      </c>
      <c r="I11" s="2">
        <f t="shared" si="5"/>
        <v>6000</v>
      </c>
      <c r="J11" s="2">
        <f t="shared" si="6"/>
        <v>3000</v>
      </c>
      <c r="K11" s="2">
        <f t="shared" si="7"/>
        <v>600</v>
      </c>
      <c r="L11" s="2">
        <f t="shared" si="8"/>
        <v>12000</v>
      </c>
      <c r="M11" s="2">
        <f t="shared" si="9"/>
        <v>6000</v>
      </c>
      <c r="N11" s="2">
        <f t="shared" si="10"/>
        <v>1200</v>
      </c>
    </row>
    <row r="12" spans="1:14" x14ac:dyDescent="0.25">
      <c r="A12" s="1" t="s">
        <v>20</v>
      </c>
      <c r="B12" s="1">
        <v>700</v>
      </c>
      <c r="C12" s="2">
        <v>1000</v>
      </c>
      <c r="D12" s="2">
        <v>500</v>
      </c>
      <c r="E12" s="2">
        <v>100</v>
      </c>
      <c r="F12" s="2">
        <f t="shared" si="0"/>
        <v>35000</v>
      </c>
      <c r="G12" s="2">
        <f t="shared" si="1"/>
        <v>17500</v>
      </c>
      <c r="H12" s="2">
        <f t="shared" si="2"/>
        <v>3500</v>
      </c>
      <c r="I12" s="2">
        <f t="shared" ref="I12:I18" si="11">SUM(F12/100*20)</f>
        <v>7000</v>
      </c>
      <c r="J12" s="2">
        <f t="shared" ref="J12:J18" si="12">SUM(G12/100*20)</f>
        <v>3500</v>
      </c>
      <c r="K12" s="2">
        <f t="shared" ref="K12:K18" si="13">SUM(H12/100*20)</f>
        <v>700</v>
      </c>
      <c r="L12" s="2">
        <f t="shared" ref="L12:L18" si="14">SUM(F12-(I12*3))</f>
        <v>14000</v>
      </c>
      <c r="M12" s="2">
        <f t="shared" ref="M12:M18" si="15">SUM(G12-(J12*3))</f>
        <v>7000</v>
      </c>
      <c r="N12" s="2">
        <f t="shared" ref="N12:N18" si="16">SUM(H12-(K12*3))</f>
        <v>1400</v>
      </c>
    </row>
    <row r="13" spans="1:14" x14ac:dyDescent="0.25">
      <c r="A13" s="1" t="s">
        <v>21</v>
      </c>
      <c r="B13" s="1">
        <v>800</v>
      </c>
      <c r="C13" s="2">
        <v>1000</v>
      </c>
      <c r="D13" s="2">
        <v>500</v>
      </c>
      <c r="E13" s="2">
        <v>100</v>
      </c>
      <c r="F13" s="2">
        <f t="shared" si="0"/>
        <v>40000</v>
      </c>
      <c r="G13" s="2">
        <f t="shared" si="1"/>
        <v>20000</v>
      </c>
      <c r="H13" s="2">
        <f t="shared" si="2"/>
        <v>4000</v>
      </c>
      <c r="I13" s="2">
        <f t="shared" si="11"/>
        <v>8000</v>
      </c>
      <c r="J13" s="2">
        <f t="shared" si="12"/>
        <v>4000</v>
      </c>
      <c r="K13" s="2">
        <f t="shared" si="13"/>
        <v>800</v>
      </c>
      <c r="L13" s="2">
        <f t="shared" si="14"/>
        <v>16000</v>
      </c>
      <c r="M13" s="2">
        <f t="shared" si="15"/>
        <v>8000</v>
      </c>
      <c r="N13" s="2">
        <f t="shared" si="16"/>
        <v>1600</v>
      </c>
    </row>
    <row r="14" spans="1:14" x14ac:dyDescent="0.25">
      <c r="A14" s="1" t="s">
        <v>22</v>
      </c>
      <c r="B14" s="1">
        <v>900</v>
      </c>
      <c r="C14" s="2">
        <v>1000</v>
      </c>
      <c r="D14" s="2">
        <v>500</v>
      </c>
      <c r="E14" s="2">
        <v>100</v>
      </c>
      <c r="F14" s="2">
        <f t="shared" si="0"/>
        <v>45000</v>
      </c>
      <c r="G14" s="2">
        <f t="shared" si="1"/>
        <v>22500</v>
      </c>
      <c r="H14" s="2">
        <f t="shared" si="2"/>
        <v>4500</v>
      </c>
      <c r="I14" s="2">
        <f t="shared" si="11"/>
        <v>9000</v>
      </c>
      <c r="J14" s="2">
        <f t="shared" si="12"/>
        <v>4500</v>
      </c>
      <c r="K14" s="2">
        <f t="shared" si="13"/>
        <v>900</v>
      </c>
      <c r="L14" s="2">
        <f t="shared" si="14"/>
        <v>18000</v>
      </c>
      <c r="M14" s="2">
        <f t="shared" si="15"/>
        <v>9000</v>
      </c>
      <c r="N14" s="2">
        <f t="shared" si="16"/>
        <v>1800</v>
      </c>
    </row>
    <row r="15" spans="1:14" x14ac:dyDescent="0.25">
      <c r="A15" s="1" t="s">
        <v>23</v>
      </c>
      <c r="B15" s="1">
        <v>1000</v>
      </c>
      <c r="C15" s="2">
        <v>1000</v>
      </c>
      <c r="D15" s="2">
        <v>500</v>
      </c>
      <c r="E15" s="2">
        <v>100</v>
      </c>
      <c r="F15" s="2">
        <f t="shared" si="0"/>
        <v>50000</v>
      </c>
      <c r="G15" s="2">
        <f t="shared" si="1"/>
        <v>25000</v>
      </c>
      <c r="H15" s="2">
        <f t="shared" si="2"/>
        <v>5000</v>
      </c>
      <c r="I15" s="2">
        <f t="shared" si="11"/>
        <v>10000</v>
      </c>
      <c r="J15" s="2">
        <f t="shared" si="12"/>
        <v>5000</v>
      </c>
      <c r="K15" s="2">
        <f t="shared" si="13"/>
        <v>1000</v>
      </c>
      <c r="L15" s="2">
        <f t="shared" si="14"/>
        <v>20000</v>
      </c>
      <c r="M15" s="2">
        <f t="shared" si="15"/>
        <v>10000</v>
      </c>
      <c r="N15" s="2">
        <f t="shared" si="16"/>
        <v>2000</v>
      </c>
    </row>
    <row r="16" spans="1:14" x14ac:dyDescent="0.25">
      <c r="A16" s="1" t="s">
        <v>24</v>
      </c>
      <c r="B16" s="1">
        <v>1100</v>
      </c>
      <c r="C16" s="2">
        <v>1000</v>
      </c>
      <c r="D16" s="2">
        <v>500</v>
      </c>
      <c r="E16" s="2">
        <v>100</v>
      </c>
      <c r="F16" s="2">
        <f t="shared" si="0"/>
        <v>55000</v>
      </c>
      <c r="G16" s="2">
        <f t="shared" si="1"/>
        <v>27500</v>
      </c>
      <c r="H16" s="2">
        <f t="shared" si="2"/>
        <v>5500</v>
      </c>
      <c r="I16" s="2">
        <f t="shared" si="11"/>
        <v>11000</v>
      </c>
      <c r="J16" s="2">
        <f t="shared" si="12"/>
        <v>5500</v>
      </c>
      <c r="K16" s="2">
        <f t="shared" si="13"/>
        <v>1100</v>
      </c>
      <c r="L16" s="2">
        <f t="shared" si="14"/>
        <v>22000</v>
      </c>
      <c r="M16" s="2">
        <f t="shared" si="15"/>
        <v>11000</v>
      </c>
      <c r="N16" s="2">
        <f t="shared" si="16"/>
        <v>2200</v>
      </c>
    </row>
    <row r="17" spans="1:14" x14ac:dyDescent="0.25">
      <c r="A17" s="1" t="s">
        <v>25</v>
      </c>
      <c r="B17" s="1">
        <v>1200</v>
      </c>
      <c r="C17" s="2">
        <v>1000</v>
      </c>
      <c r="D17" s="2">
        <v>500</v>
      </c>
      <c r="E17" s="2">
        <v>100</v>
      </c>
      <c r="F17" s="2">
        <f t="shared" si="0"/>
        <v>60000</v>
      </c>
      <c r="G17" s="2">
        <f t="shared" si="1"/>
        <v>30000</v>
      </c>
      <c r="H17" s="2">
        <f t="shared" si="2"/>
        <v>6000</v>
      </c>
      <c r="I17" s="2">
        <f t="shared" si="11"/>
        <v>12000</v>
      </c>
      <c r="J17" s="2">
        <f t="shared" si="12"/>
        <v>6000</v>
      </c>
      <c r="K17" s="2">
        <f t="shared" si="13"/>
        <v>1200</v>
      </c>
      <c r="L17" s="2">
        <f t="shared" si="14"/>
        <v>24000</v>
      </c>
      <c r="M17" s="2">
        <f t="shared" si="15"/>
        <v>12000</v>
      </c>
      <c r="N17" s="2">
        <f t="shared" si="16"/>
        <v>2400</v>
      </c>
    </row>
    <row r="18" spans="1:14" x14ac:dyDescent="0.25">
      <c r="A18" s="1" t="s">
        <v>26</v>
      </c>
      <c r="B18" s="1">
        <v>1300</v>
      </c>
      <c r="C18" s="2">
        <v>1000</v>
      </c>
      <c r="D18" s="2">
        <v>500</v>
      </c>
      <c r="E18" s="2">
        <v>100</v>
      </c>
      <c r="F18" s="2">
        <f t="shared" si="0"/>
        <v>65000</v>
      </c>
      <c r="G18" s="2">
        <f t="shared" si="1"/>
        <v>32500</v>
      </c>
      <c r="H18" s="2">
        <f t="shared" si="2"/>
        <v>6500</v>
      </c>
      <c r="I18" s="2">
        <f t="shared" si="11"/>
        <v>13000</v>
      </c>
      <c r="J18" s="2">
        <f t="shared" si="12"/>
        <v>6500</v>
      </c>
      <c r="K18" s="2">
        <f t="shared" si="13"/>
        <v>1300</v>
      </c>
      <c r="L18" s="2">
        <f t="shared" si="14"/>
        <v>26000</v>
      </c>
      <c r="M18" s="2">
        <f t="shared" si="15"/>
        <v>13000</v>
      </c>
      <c r="N18" s="2">
        <f t="shared" si="16"/>
        <v>2600</v>
      </c>
    </row>
    <row r="19" spans="1:14" x14ac:dyDescent="0.25">
      <c r="A19" s="1" t="s">
        <v>27</v>
      </c>
      <c r="B19" s="1">
        <v>1400</v>
      </c>
      <c r="C19" s="2">
        <v>1000</v>
      </c>
      <c r="D19" s="2">
        <v>500</v>
      </c>
      <c r="E19" s="2">
        <v>100</v>
      </c>
      <c r="F19" s="2">
        <f t="shared" ref="F19:F21" si="17">SUM((B19*C19)/100*5)</f>
        <v>70000</v>
      </c>
      <c r="G19" s="2">
        <f t="shared" ref="G19:G21" si="18">SUM((B19*D19)/100*5)</f>
        <v>35000</v>
      </c>
      <c r="H19" s="2">
        <f t="shared" ref="H19:H21" si="19">SUM((B19*E19)/100*5)</f>
        <v>7000</v>
      </c>
      <c r="I19" s="2">
        <f t="shared" ref="I19:I21" si="20">SUM(F19/100*20)</f>
        <v>14000</v>
      </c>
      <c r="J19" s="2">
        <f t="shared" ref="J19:J21" si="21">SUM(G19/100*20)</f>
        <v>7000</v>
      </c>
      <c r="K19" s="2">
        <f t="shared" ref="K19:K21" si="22">SUM(H19/100*20)</f>
        <v>1400</v>
      </c>
      <c r="L19" s="2">
        <f t="shared" ref="L19:L21" si="23">SUM(F19-(I19*3))</f>
        <v>28000</v>
      </c>
      <c r="M19" s="2">
        <f t="shared" ref="M19:M21" si="24">SUM(G19-(J19*3))</f>
        <v>14000</v>
      </c>
      <c r="N19" s="2">
        <f t="shared" ref="N19:N21" si="25">SUM(H19-(K19*3))</f>
        <v>2800</v>
      </c>
    </row>
    <row r="20" spans="1:14" x14ac:dyDescent="0.25">
      <c r="A20" s="1" t="s">
        <v>28</v>
      </c>
      <c r="B20" s="1">
        <v>1500</v>
      </c>
      <c r="C20" s="2">
        <v>1000</v>
      </c>
      <c r="D20" s="2">
        <v>500</v>
      </c>
      <c r="E20" s="2">
        <v>100</v>
      </c>
      <c r="F20" s="2">
        <f t="shared" si="17"/>
        <v>75000</v>
      </c>
      <c r="G20" s="2">
        <f t="shared" si="18"/>
        <v>37500</v>
      </c>
      <c r="H20" s="2">
        <f t="shared" si="19"/>
        <v>7500</v>
      </c>
      <c r="I20" s="2">
        <f t="shared" si="20"/>
        <v>15000</v>
      </c>
      <c r="J20" s="2">
        <f t="shared" si="21"/>
        <v>7500</v>
      </c>
      <c r="K20" s="2">
        <f t="shared" si="22"/>
        <v>1500</v>
      </c>
      <c r="L20" s="2">
        <f t="shared" si="23"/>
        <v>30000</v>
      </c>
      <c r="M20" s="2">
        <f t="shared" si="24"/>
        <v>15000</v>
      </c>
      <c r="N20" s="2">
        <f t="shared" si="25"/>
        <v>3000</v>
      </c>
    </row>
    <row r="21" spans="1:14" x14ac:dyDescent="0.25">
      <c r="A21" s="1" t="s">
        <v>29</v>
      </c>
      <c r="B21" s="1">
        <v>1600</v>
      </c>
      <c r="C21" s="2">
        <v>1000</v>
      </c>
      <c r="D21" s="2">
        <v>500</v>
      </c>
      <c r="E21" s="2">
        <v>100</v>
      </c>
      <c r="F21" s="2">
        <f t="shared" si="17"/>
        <v>80000</v>
      </c>
      <c r="G21" s="2">
        <f t="shared" si="18"/>
        <v>40000</v>
      </c>
      <c r="H21" s="2">
        <f t="shared" si="19"/>
        <v>8000</v>
      </c>
      <c r="I21" s="2">
        <f t="shared" si="20"/>
        <v>16000</v>
      </c>
      <c r="J21" s="2">
        <f t="shared" si="21"/>
        <v>8000</v>
      </c>
      <c r="K21" s="2">
        <f t="shared" si="22"/>
        <v>1600</v>
      </c>
      <c r="L21" s="2">
        <f t="shared" si="23"/>
        <v>32000</v>
      </c>
      <c r="M21" s="2">
        <f t="shared" si="24"/>
        <v>16000</v>
      </c>
      <c r="N21" s="2">
        <f t="shared" si="25"/>
        <v>3200</v>
      </c>
    </row>
    <row r="22" spans="1:14" x14ac:dyDescent="0.25">
      <c r="A22" s="1" t="s">
        <v>30</v>
      </c>
      <c r="B22" s="1">
        <v>1700</v>
      </c>
      <c r="C22" s="2">
        <v>1000</v>
      </c>
      <c r="D22" s="2">
        <v>500</v>
      </c>
      <c r="E22" s="2">
        <v>101</v>
      </c>
      <c r="F22" s="2">
        <f t="shared" ref="F22:F35" si="26">SUM((B22*C22)/100*5)</f>
        <v>85000</v>
      </c>
      <c r="G22" s="2">
        <f t="shared" ref="G22:G35" si="27">SUM((B22*D22)/100*5)</f>
        <v>42500</v>
      </c>
      <c r="H22" s="2">
        <f t="shared" ref="H22:H35" si="28">SUM((B22*E22)/100*5)</f>
        <v>8585</v>
      </c>
      <c r="I22" s="2">
        <f t="shared" ref="I22:I35" si="29">SUM(F22/100*20)</f>
        <v>17000</v>
      </c>
      <c r="J22" s="2">
        <f t="shared" ref="J22:J35" si="30">SUM(G22/100*20)</f>
        <v>8500</v>
      </c>
      <c r="K22" s="2">
        <f t="shared" ref="K22:K35" si="31">SUM(H22/100*20)</f>
        <v>1717</v>
      </c>
      <c r="L22" s="2">
        <f t="shared" ref="L22:L35" si="32">SUM(F22-(I22*3))</f>
        <v>34000</v>
      </c>
      <c r="M22" s="2">
        <f t="shared" ref="M22:M35" si="33">SUM(G22-(J22*3))</f>
        <v>17000</v>
      </c>
      <c r="N22" s="2">
        <f t="shared" ref="N22:N35" si="34">SUM(H22-(K22*3))</f>
        <v>3434</v>
      </c>
    </row>
    <row r="23" spans="1:14" x14ac:dyDescent="0.25">
      <c r="A23" s="1" t="s">
        <v>31</v>
      </c>
      <c r="B23" s="1">
        <v>1800</v>
      </c>
      <c r="C23" s="2">
        <v>1000</v>
      </c>
      <c r="D23" s="2">
        <v>500</v>
      </c>
      <c r="E23" s="2">
        <v>102</v>
      </c>
      <c r="F23" s="2">
        <f t="shared" si="26"/>
        <v>90000</v>
      </c>
      <c r="G23" s="2">
        <f t="shared" si="27"/>
        <v>45000</v>
      </c>
      <c r="H23" s="2">
        <f t="shared" si="28"/>
        <v>9180</v>
      </c>
      <c r="I23" s="2">
        <f t="shared" si="29"/>
        <v>18000</v>
      </c>
      <c r="J23" s="2">
        <f t="shared" si="30"/>
        <v>9000</v>
      </c>
      <c r="K23" s="2">
        <f t="shared" si="31"/>
        <v>1836</v>
      </c>
      <c r="L23" s="2">
        <f t="shared" si="32"/>
        <v>36000</v>
      </c>
      <c r="M23" s="2">
        <f t="shared" si="33"/>
        <v>18000</v>
      </c>
      <c r="N23" s="2">
        <f t="shared" si="34"/>
        <v>3672</v>
      </c>
    </row>
    <row r="24" spans="1:14" x14ac:dyDescent="0.25">
      <c r="A24" s="1" t="s">
        <v>32</v>
      </c>
      <c r="B24" s="1">
        <v>1900</v>
      </c>
      <c r="C24" s="2">
        <v>1000</v>
      </c>
      <c r="D24" s="2">
        <v>500</v>
      </c>
      <c r="E24" s="2">
        <v>103</v>
      </c>
      <c r="F24" s="2">
        <f t="shared" si="26"/>
        <v>95000</v>
      </c>
      <c r="G24" s="2">
        <f t="shared" si="27"/>
        <v>47500</v>
      </c>
      <c r="H24" s="2">
        <f t="shared" si="28"/>
        <v>9785</v>
      </c>
      <c r="I24" s="2">
        <f t="shared" si="29"/>
        <v>19000</v>
      </c>
      <c r="J24" s="2">
        <f t="shared" si="30"/>
        <v>9500</v>
      </c>
      <c r="K24" s="2">
        <f t="shared" si="31"/>
        <v>1957</v>
      </c>
      <c r="L24" s="2">
        <f t="shared" si="32"/>
        <v>38000</v>
      </c>
      <c r="M24" s="2">
        <f t="shared" si="33"/>
        <v>19000</v>
      </c>
      <c r="N24" s="2">
        <f t="shared" si="34"/>
        <v>3914</v>
      </c>
    </row>
    <row r="25" spans="1:14" x14ac:dyDescent="0.25">
      <c r="A25" s="1" t="s">
        <v>33</v>
      </c>
      <c r="B25" s="1">
        <v>2000</v>
      </c>
      <c r="C25" s="2">
        <v>1000</v>
      </c>
      <c r="D25" s="2">
        <v>500</v>
      </c>
      <c r="E25" s="2">
        <v>104</v>
      </c>
      <c r="F25" s="2">
        <f t="shared" si="26"/>
        <v>100000</v>
      </c>
      <c r="G25" s="2">
        <f t="shared" si="27"/>
        <v>50000</v>
      </c>
      <c r="H25" s="2">
        <f t="shared" si="28"/>
        <v>10400</v>
      </c>
      <c r="I25" s="2">
        <f t="shared" si="29"/>
        <v>20000</v>
      </c>
      <c r="J25" s="2">
        <f t="shared" si="30"/>
        <v>10000</v>
      </c>
      <c r="K25" s="2">
        <f t="shared" si="31"/>
        <v>2080</v>
      </c>
      <c r="L25" s="2">
        <f t="shared" si="32"/>
        <v>40000</v>
      </c>
      <c r="M25" s="2">
        <f t="shared" si="33"/>
        <v>20000</v>
      </c>
      <c r="N25" s="2">
        <f t="shared" si="34"/>
        <v>4160</v>
      </c>
    </row>
    <row r="26" spans="1:14" x14ac:dyDescent="0.25">
      <c r="A26" s="1" t="s">
        <v>44</v>
      </c>
      <c r="B26" s="1">
        <v>2100</v>
      </c>
      <c r="C26" s="2">
        <v>1000</v>
      </c>
      <c r="D26" s="2">
        <v>500</v>
      </c>
      <c r="E26" s="2">
        <v>105</v>
      </c>
      <c r="F26" s="2">
        <f t="shared" si="26"/>
        <v>105000</v>
      </c>
      <c r="G26" s="2">
        <f t="shared" si="27"/>
        <v>52500</v>
      </c>
      <c r="H26" s="2">
        <f t="shared" si="28"/>
        <v>11025</v>
      </c>
      <c r="I26" s="2">
        <f t="shared" si="29"/>
        <v>21000</v>
      </c>
      <c r="J26" s="2">
        <f t="shared" si="30"/>
        <v>10500</v>
      </c>
      <c r="K26" s="2">
        <f t="shared" si="31"/>
        <v>2205</v>
      </c>
      <c r="L26" s="2">
        <f t="shared" si="32"/>
        <v>42000</v>
      </c>
      <c r="M26" s="2">
        <f t="shared" si="33"/>
        <v>21000</v>
      </c>
      <c r="N26" s="2">
        <f t="shared" si="34"/>
        <v>4410</v>
      </c>
    </row>
    <row r="27" spans="1:14" x14ac:dyDescent="0.25">
      <c r="A27" s="1" t="s">
        <v>45</v>
      </c>
      <c r="B27" s="1">
        <v>2200</v>
      </c>
      <c r="C27" s="2">
        <v>1000</v>
      </c>
      <c r="D27" s="2">
        <v>500</v>
      </c>
      <c r="E27" s="2">
        <v>106</v>
      </c>
      <c r="F27" s="2">
        <f t="shared" si="26"/>
        <v>110000</v>
      </c>
      <c r="G27" s="2">
        <f t="shared" si="27"/>
        <v>55000</v>
      </c>
      <c r="H27" s="2">
        <f t="shared" si="28"/>
        <v>11660</v>
      </c>
      <c r="I27" s="2">
        <f t="shared" si="29"/>
        <v>22000</v>
      </c>
      <c r="J27" s="2">
        <f t="shared" si="30"/>
        <v>11000</v>
      </c>
      <c r="K27" s="2">
        <f t="shared" si="31"/>
        <v>2332</v>
      </c>
      <c r="L27" s="2">
        <f t="shared" si="32"/>
        <v>44000</v>
      </c>
      <c r="M27" s="2">
        <f t="shared" si="33"/>
        <v>22000</v>
      </c>
      <c r="N27" s="2">
        <f t="shared" si="34"/>
        <v>4664</v>
      </c>
    </row>
    <row r="28" spans="1:14" x14ac:dyDescent="0.25">
      <c r="A28" s="1" t="s">
        <v>46</v>
      </c>
      <c r="B28" s="1">
        <v>2300</v>
      </c>
      <c r="C28" s="2">
        <v>1000</v>
      </c>
      <c r="D28" s="2">
        <v>500</v>
      </c>
      <c r="E28" s="2">
        <v>107</v>
      </c>
      <c r="F28" s="2">
        <f t="shared" si="26"/>
        <v>115000</v>
      </c>
      <c r="G28" s="2">
        <f t="shared" si="27"/>
        <v>57500</v>
      </c>
      <c r="H28" s="2">
        <f t="shared" si="28"/>
        <v>12305</v>
      </c>
      <c r="I28" s="2">
        <f t="shared" si="29"/>
        <v>23000</v>
      </c>
      <c r="J28" s="2">
        <f t="shared" si="30"/>
        <v>11500</v>
      </c>
      <c r="K28" s="2">
        <f t="shared" si="31"/>
        <v>2461</v>
      </c>
      <c r="L28" s="2">
        <f t="shared" si="32"/>
        <v>46000</v>
      </c>
      <c r="M28" s="2">
        <f t="shared" si="33"/>
        <v>23000</v>
      </c>
      <c r="N28" s="2">
        <f t="shared" si="34"/>
        <v>4922</v>
      </c>
    </row>
    <row r="29" spans="1:14" x14ac:dyDescent="0.25">
      <c r="A29" s="1" t="s">
        <v>47</v>
      </c>
      <c r="B29" s="1">
        <v>2400</v>
      </c>
      <c r="C29" s="2">
        <v>1000</v>
      </c>
      <c r="D29" s="2">
        <v>500</v>
      </c>
      <c r="E29" s="2">
        <v>108</v>
      </c>
      <c r="F29" s="2">
        <f t="shared" si="26"/>
        <v>120000</v>
      </c>
      <c r="G29" s="2">
        <f t="shared" si="27"/>
        <v>60000</v>
      </c>
      <c r="H29" s="2">
        <f t="shared" si="28"/>
        <v>12960</v>
      </c>
      <c r="I29" s="2">
        <f t="shared" si="29"/>
        <v>24000</v>
      </c>
      <c r="J29" s="2">
        <f t="shared" si="30"/>
        <v>12000</v>
      </c>
      <c r="K29" s="2">
        <f t="shared" si="31"/>
        <v>2592</v>
      </c>
      <c r="L29" s="2">
        <f t="shared" si="32"/>
        <v>48000</v>
      </c>
      <c r="M29" s="2">
        <f t="shared" si="33"/>
        <v>24000</v>
      </c>
      <c r="N29" s="2">
        <f t="shared" si="34"/>
        <v>5184</v>
      </c>
    </row>
    <row r="30" spans="1:14" x14ac:dyDescent="0.25">
      <c r="A30" s="1" t="s">
        <v>48</v>
      </c>
      <c r="B30" s="1">
        <v>2500</v>
      </c>
      <c r="C30" s="2">
        <v>1000</v>
      </c>
      <c r="D30" s="2">
        <v>500</v>
      </c>
      <c r="E30" s="2">
        <v>109</v>
      </c>
      <c r="F30" s="2">
        <f t="shared" si="26"/>
        <v>125000</v>
      </c>
      <c r="G30" s="2">
        <f t="shared" si="27"/>
        <v>62500</v>
      </c>
      <c r="H30" s="2">
        <f t="shared" si="28"/>
        <v>13625</v>
      </c>
      <c r="I30" s="2">
        <f t="shared" si="29"/>
        <v>25000</v>
      </c>
      <c r="J30" s="2">
        <f t="shared" si="30"/>
        <v>12500</v>
      </c>
      <c r="K30" s="2">
        <f t="shared" si="31"/>
        <v>2725</v>
      </c>
      <c r="L30" s="2">
        <f t="shared" si="32"/>
        <v>50000</v>
      </c>
      <c r="M30" s="2">
        <f t="shared" si="33"/>
        <v>25000</v>
      </c>
      <c r="N30" s="2">
        <f t="shared" si="34"/>
        <v>5450</v>
      </c>
    </row>
    <row r="31" spans="1:14" x14ac:dyDescent="0.25">
      <c r="A31" s="1" t="s">
        <v>49</v>
      </c>
      <c r="B31" s="1">
        <v>2600</v>
      </c>
      <c r="C31" s="2">
        <v>1000</v>
      </c>
      <c r="D31" s="2">
        <v>500</v>
      </c>
      <c r="E31" s="2">
        <v>110</v>
      </c>
      <c r="F31" s="2">
        <f t="shared" si="26"/>
        <v>130000</v>
      </c>
      <c r="G31" s="2">
        <f t="shared" si="27"/>
        <v>65000</v>
      </c>
      <c r="H31" s="2">
        <f t="shared" si="28"/>
        <v>14300</v>
      </c>
      <c r="I31" s="2">
        <f t="shared" si="29"/>
        <v>26000</v>
      </c>
      <c r="J31" s="2">
        <f t="shared" si="30"/>
        <v>13000</v>
      </c>
      <c r="K31" s="2">
        <f t="shared" si="31"/>
        <v>2860</v>
      </c>
      <c r="L31" s="2">
        <f t="shared" si="32"/>
        <v>52000</v>
      </c>
      <c r="M31" s="2">
        <f t="shared" si="33"/>
        <v>26000</v>
      </c>
      <c r="N31" s="2">
        <f t="shared" si="34"/>
        <v>5720</v>
      </c>
    </row>
    <row r="32" spans="1:14" x14ac:dyDescent="0.25">
      <c r="A32" s="1" t="s">
        <v>50</v>
      </c>
      <c r="B32" s="1">
        <v>2700</v>
      </c>
      <c r="C32" s="2">
        <v>1000</v>
      </c>
      <c r="D32" s="2">
        <v>500</v>
      </c>
      <c r="E32" s="2">
        <v>111</v>
      </c>
      <c r="F32" s="2">
        <f t="shared" si="26"/>
        <v>135000</v>
      </c>
      <c r="G32" s="2">
        <f t="shared" si="27"/>
        <v>67500</v>
      </c>
      <c r="H32" s="2">
        <f t="shared" si="28"/>
        <v>14985</v>
      </c>
      <c r="I32" s="2">
        <f t="shared" si="29"/>
        <v>27000</v>
      </c>
      <c r="J32" s="2">
        <f t="shared" si="30"/>
        <v>13500</v>
      </c>
      <c r="K32" s="2">
        <f t="shared" si="31"/>
        <v>2997</v>
      </c>
      <c r="L32" s="2">
        <f t="shared" si="32"/>
        <v>54000</v>
      </c>
      <c r="M32" s="2">
        <f t="shared" si="33"/>
        <v>27000</v>
      </c>
      <c r="N32" s="2">
        <f t="shared" si="34"/>
        <v>5994</v>
      </c>
    </row>
    <row r="33" spans="1:14" x14ac:dyDescent="0.25">
      <c r="A33" s="1" t="s">
        <v>51</v>
      </c>
      <c r="B33" s="1">
        <v>2800</v>
      </c>
      <c r="C33" s="2">
        <v>1000</v>
      </c>
      <c r="D33" s="2">
        <v>500</v>
      </c>
      <c r="E33" s="2">
        <v>112</v>
      </c>
      <c r="F33" s="2">
        <f t="shared" si="26"/>
        <v>140000</v>
      </c>
      <c r="G33" s="2">
        <f t="shared" si="27"/>
        <v>70000</v>
      </c>
      <c r="H33" s="2">
        <f t="shared" si="28"/>
        <v>15680</v>
      </c>
      <c r="I33" s="2">
        <f t="shared" si="29"/>
        <v>28000</v>
      </c>
      <c r="J33" s="2">
        <f t="shared" si="30"/>
        <v>14000</v>
      </c>
      <c r="K33" s="2">
        <f t="shared" si="31"/>
        <v>3136</v>
      </c>
      <c r="L33" s="2">
        <f t="shared" si="32"/>
        <v>56000</v>
      </c>
      <c r="M33" s="2">
        <f t="shared" si="33"/>
        <v>28000</v>
      </c>
      <c r="N33" s="2">
        <f t="shared" si="34"/>
        <v>6272</v>
      </c>
    </row>
    <row r="34" spans="1:14" x14ac:dyDescent="0.25">
      <c r="A34" s="1" t="s">
        <v>52</v>
      </c>
      <c r="B34" s="1">
        <v>2900</v>
      </c>
      <c r="C34" s="2">
        <v>1000</v>
      </c>
      <c r="D34" s="2">
        <v>500</v>
      </c>
      <c r="E34" s="2">
        <v>113</v>
      </c>
      <c r="F34" s="2">
        <f t="shared" si="26"/>
        <v>145000</v>
      </c>
      <c r="G34" s="2">
        <f t="shared" si="27"/>
        <v>72500</v>
      </c>
      <c r="H34" s="2">
        <f t="shared" si="28"/>
        <v>16385</v>
      </c>
      <c r="I34" s="2">
        <f t="shared" si="29"/>
        <v>29000</v>
      </c>
      <c r="J34" s="2">
        <f t="shared" si="30"/>
        <v>14500</v>
      </c>
      <c r="K34" s="2">
        <f t="shared" si="31"/>
        <v>3277</v>
      </c>
      <c r="L34" s="2">
        <f t="shared" si="32"/>
        <v>58000</v>
      </c>
      <c r="M34" s="2">
        <f t="shared" si="33"/>
        <v>29000</v>
      </c>
      <c r="N34" s="2">
        <f t="shared" si="34"/>
        <v>6554</v>
      </c>
    </row>
    <row r="35" spans="1:14" x14ac:dyDescent="0.25">
      <c r="A35" s="1" t="s">
        <v>53</v>
      </c>
      <c r="B35" s="1">
        <v>3000</v>
      </c>
      <c r="C35" s="2">
        <v>1000</v>
      </c>
      <c r="D35" s="2">
        <v>500</v>
      </c>
      <c r="E35" s="2">
        <v>114</v>
      </c>
      <c r="F35" s="2">
        <f t="shared" si="26"/>
        <v>150000</v>
      </c>
      <c r="G35" s="2">
        <f t="shared" si="27"/>
        <v>75000</v>
      </c>
      <c r="H35" s="2">
        <f t="shared" si="28"/>
        <v>17100</v>
      </c>
      <c r="I35" s="2">
        <f t="shared" si="29"/>
        <v>30000</v>
      </c>
      <c r="J35" s="2">
        <f t="shared" si="30"/>
        <v>15000</v>
      </c>
      <c r="K35" s="2">
        <f t="shared" si="31"/>
        <v>3420</v>
      </c>
      <c r="L35" s="2">
        <f t="shared" si="32"/>
        <v>60000</v>
      </c>
      <c r="M35" s="2">
        <f t="shared" si="33"/>
        <v>30000</v>
      </c>
      <c r="N35" s="2">
        <f t="shared" si="34"/>
        <v>6840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МОДЕЛЬ</vt:lpstr>
      <vt:lpstr>ОТЧЕТЫ</vt:lpstr>
      <vt:lpstr>РАСХОДЫ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2014-08-15T19:15:12Z</dcterms:modified>
</cp:coreProperties>
</file>