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TTEN" sheetId="3" r:id="rId1"/>
    <sheet name="SALARY STMNT" sheetId="2" r:id="rId2"/>
    <sheet name="HR WPS" sheetId="4" r:id="rId3"/>
  </sheets>
  <calcPr calcId="124519"/>
</workbook>
</file>

<file path=xl/calcChain.xml><?xml version="1.0" encoding="utf-8"?>
<calcChain xmlns="http://schemas.openxmlformats.org/spreadsheetml/2006/main">
  <c r="O9" i="2"/>
  <c r="O8"/>
  <c r="O7"/>
  <c r="AC12" i="4"/>
  <c r="AC10"/>
  <c r="AC8"/>
  <c r="AC7"/>
  <c r="AC6"/>
  <c r="AC4"/>
  <c r="AC19"/>
  <c r="AC20"/>
  <c r="W19"/>
  <c r="AH19"/>
  <c r="AJ19"/>
  <c r="AK19"/>
  <c r="AH20"/>
  <c r="AJ20"/>
  <c r="AK20"/>
  <c r="O19"/>
  <c r="O20"/>
  <c r="Q19" l="1"/>
  <c r="Q20"/>
  <c r="D12" i="2"/>
  <c r="E12"/>
  <c r="AI20" i="3"/>
  <c r="AJ20"/>
  <c r="AK20"/>
  <c r="AL20"/>
  <c r="AM20"/>
  <c r="AN20"/>
  <c r="AI21"/>
  <c r="AJ21"/>
  <c r="AK21"/>
  <c r="AL21"/>
  <c r="AN21" s="1"/>
  <c r="AM21"/>
  <c r="AI5"/>
  <c r="AJ5"/>
  <c r="AK5"/>
  <c r="AL5"/>
  <c r="AM5"/>
  <c r="AI6"/>
  <c r="AJ6"/>
  <c r="AK6"/>
  <c r="AL6"/>
  <c r="AM6"/>
  <c r="AI7"/>
  <c r="AJ7"/>
  <c r="AK7"/>
  <c r="AL7"/>
  <c r="AM7"/>
  <c r="AI8"/>
  <c r="AJ8"/>
  <c r="AK8"/>
  <c r="AL8"/>
  <c r="AM8"/>
  <c r="AI9"/>
  <c r="AJ9"/>
  <c r="AK9"/>
  <c r="AL9"/>
  <c r="AM9"/>
  <c r="AI10"/>
  <c r="AJ10"/>
  <c r="AK10"/>
  <c r="AL10"/>
  <c r="AM10"/>
  <c r="AI11"/>
  <c r="AJ11"/>
  <c r="AK11"/>
  <c r="AL11"/>
  <c r="AM11"/>
  <c r="AI12"/>
  <c r="AJ12"/>
  <c r="AK12"/>
  <c r="AL12"/>
  <c r="AM12"/>
  <c r="AI13"/>
  <c r="AJ13"/>
  <c r="AK13"/>
  <c r="AL13"/>
  <c r="AM13"/>
  <c r="AI14"/>
  <c r="AJ14"/>
  <c r="AK14"/>
  <c r="AL14"/>
  <c r="AM14"/>
  <c r="AI15"/>
  <c r="AJ15"/>
  <c r="AK15"/>
  <c r="AL15"/>
  <c r="AM15"/>
  <c r="AI16"/>
  <c r="AJ16"/>
  <c r="AK16"/>
  <c r="AL16"/>
  <c r="AM16"/>
  <c r="AI17"/>
  <c r="AJ17"/>
  <c r="AK17"/>
  <c r="AL17"/>
  <c r="AM17"/>
  <c r="AI18"/>
  <c r="AJ18"/>
  <c r="AK18"/>
  <c r="AL18"/>
  <c r="AM18"/>
  <c r="AI19"/>
  <c r="AJ19"/>
  <c r="AK19"/>
  <c r="AL19"/>
  <c r="AM19"/>
  <c r="F12" i="2" l="1"/>
  <c r="N19" i="4"/>
  <c r="N20"/>
  <c r="Y12" i="2"/>
  <c r="Z12"/>
  <c r="AA12"/>
  <c r="AL21" i="4"/>
  <c r="AM21"/>
  <c r="AN21"/>
  <c r="AH10"/>
  <c r="X21"/>
  <c r="Y21"/>
  <c r="Z21"/>
  <c r="AA21"/>
  <c r="AB21"/>
  <c r="AD21"/>
  <c r="H13" i="2"/>
  <c r="W20" i="4" l="1"/>
  <c r="AK4"/>
  <c r="AK5"/>
  <c r="AK6"/>
  <c r="AK7"/>
  <c r="AK8"/>
  <c r="AK9"/>
  <c r="AK10"/>
  <c r="AK11"/>
  <c r="AK12"/>
  <c r="AK13"/>
  <c r="AK14"/>
  <c r="AK15"/>
  <c r="AK16"/>
  <c r="AK17"/>
  <c r="AK18"/>
  <c r="AK3"/>
  <c r="AJ4"/>
  <c r="AJ5"/>
  <c r="AJ6"/>
  <c r="AJ7"/>
  <c r="AJ8"/>
  <c r="AJ9"/>
  <c r="AJ10"/>
  <c r="AJ11"/>
  <c r="AJ12"/>
  <c r="AJ13"/>
  <c r="AJ14"/>
  <c r="AJ15"/>
  <c r="AJ16"/>
  <c r="AJ17"/>
  <c r="AJ18"/>
  <c r="AJ3"/>
  <c r="AK21" l="1"/>
  <c r="AJ21"/>
  <c r="AH4"/>
  <c r="AH5"/>
  <c r="AH6"/>
  <c r="AH7"/>
  <c r="AH8"/>
  <c r="AH9"/>
  <c r="AH11"/>
  <c r="AH12"/>
  <c r="AH13"/>
  <c r="AH14"/>
  <c r="AH15"/>
  <c r="AH16"/>
  <c r="AH17"/>
  <c r="AH18"/>
  <c r="AH3"/>
  <c r="AF10"/>
  <c r="AF11"/>
  <c r="AF14"/>
  <c r="AF15"/>
  <c r="AC5"/>
  <c r="AC9"/>
  <c r="AC11"/>
  <c r="AC13"/>
  <c r="AC14"/>
  <c r="AC15"/>
  <c r="AC16"/>
  <c r="AC17"/>
  <c r="AC18"/>
  <c r="AC3"/>
  <c r="P3"/>
  <c r="L12" i="2"/>
  <c r="M12"/>
  <c r="AI3"/>
  <c r="AC21" i="4" l="1"/>
  <c r="AH21"/>
  <c r="O12" i="2"/>
  <c r="P12"/>
  <c r="Q12"/>
  <c r="T12"/>
  <c r="V12"/>
  <c r="I12"/>
  <c r="O14" l="1"/>
  <c r="AL4" i="3"/>
  <c r="D5" i="2" s="1"/>
  <c r="N3" i="4" s="1"/>
  <c r="K6" i="2"/>
  <c r="W4" i="4" s="1"/>
  <c r="K7" i="2"/>
  <c r="W5" i="4" s="1"/>
  <c r="K8" i="2"/>
  <c r="W6" i="4" s="1"/>
  <c r="K9" i="2"/>
  <c r="W7" i="4" s="1"/>
  <c r="K10" i="2"/>
  <c r="W8" i="4" s="1"/>
  <c r="K11" i="2"/>
  <c r="W9" i="4" s="1"/>
  <c r="W10"/>
  <c r="W11"/>
  <c r="W12"/>
  <c r="W13"/>
  <c r="W14"/>
  <c r="W15"/>
  <c r="W16"/>
  <c r="W17"/>
  <c r="W18"/>
  <c r="AM4" i="3" l="1"/>
  <c r="AJ4"/>
  <c r="N17" i="4"/>
  <c r="N16"/>
  <c r="N15"/>
  <c r="N13"/>
  <c r="N10"/>
  <c r="D11" i="2"/>
  <c r="D10"/>
  <c r="D9"/>
  <c r="D8"/>
  <c r="D7"/>
  <c r="D6"/>
  <c r="AK4" i="3"/>
  <c r="K5" i="2"/>
  <c r="W3" i="4" s="1"/>
  <c r="W21" s="1"/>
  <c r="Q17" l="1"/>
  <c r="Q14"/>
  <c r="AN17" i="3"/>
  <c r="Q18" i="4"/>
  <c r="N6"/>
  <c r="N5"/>
  <c r="N9"/>
  <c r="N11"/>
  <c r="AN11" i="3"/>
  <c r="Q10" i="4"/>
  <c r="N7"/>
  <c r="N8"/>
  <c r="N4"/>
  <c r="N12"/>
  <c r="N14"/>
  <c r="N18"/>
  <c r="AN15" i="3"/>
  <c r="D13" i="2"/>
  <c r="K12"/>
  <c r="AI4" i="3"/>
  <c r="AN18" l="1"/>
  <c r="Q16" i="4"/>
  <c r="AN19" i="3"/>
  <c r="AN5"/>
  <c r="E6" i="2"/>
  <c r="Q4" i="4" s="1"/>
  <c r="AN6" i="3"/>
  <c r="E7" i="2"/>
  <c r="Q5" i="4" s="1"/>
  <c r="E9" i="2"/>
  <c r="AN8" i="3"/>
  <c r="AN14"/>
  <c r="AN13"/>
  <c r="AN10"/>
  <c r="E11" i="2"/>
  <c r="Q9" i="4" s="1"/>
  <c r="E10" i="2"/>
  <c r="F10" s="1"/>
  <c r="G10" s="1"/>
  <c r="AN9" i="3"/>
  <c r="AN12"/>
  <c r="N21" i="4"/>
  <c r="E8" i="2"/>
  <c r="F8" s="1"/>
  <c r="G8" s="1"/>
  <c r="AN7" i="3"/>
  <c r="E5" i="2"/>
  <c r="F5" s="1"/>
  <c r="J5" s="1"/>
  <c r="N5" s="1"/>
  <c r="R5" s="1"/>
  <c r="AN4" i="3"/>
  <c r="Q15" i="4"/>
  <c r="AN16" i="3"/>
  <c r="O14" i="4"/>
  <c r="V20" l="1"/>
  <c r="V19"/>
  <c r="F7" i="2"/>
  <c r="G7" s="1"/>
  <c r="O5" i="4" s="1"/>
  <c r="O17"/>
  <c r="F11" i="2"/>
  <c r="G11" s="1"/>
  <c r="O9" i="4" s="1"/>
  <c r="V14"/>
  <c r="Q12"/>
  <c r="Q8"/>
  <c r="F6" i="2"/>
  <c r="G6" s="1"/>
  <c r="O4" i="4" s="1"/>
  <c r="Q11"/>
  <c r="Q7"/>
  <c r="F9" i="2"/>
  <c r="Q6" i="4"/>
  <c r="J8" i="2"/>
  <c r="O6" i="4"/>
  <c r="AF19"/>
  <c r="AI19" s="1"/>
  <c r="AF20"/>
  <c r="AI20" s="1"/>
  <c r="V18"/>
  <c r="O18"/>
  <c r="J10" i="2"/>
  <c r="V8" i="4" s="1"/>
  <c r="O8"/>
  <c r="V12"/>
  <c r="O12"/>
  <c r="V10"/>
  <c r="O10"/>
  <c r="G5" i="2"/>
  <c r="E13"/>
  <c r="Q3" i="4"/>
  <c r="Q13"/>
  <c r="T20" l="1"/>
  <c r="AE20"/>
  <c r="T19"/>
  <c r="AE19"/>
  <c r="AF17"/>
  <c r="AG17"/>
  <c r="J7" i="2"/>
  <c r="V5" i="4" s="1"/>
  <c r="N8" i="2"/>
  <c r="V6" i="4"/>
  <c r="T6" s="1"/>
  <c r="J11" i="2"/>
  <c r="N11" s="1"/>
  <c r="R11" s="1"/>
  <c r="V16" i="4"/>
  <c r="O16"/>
  <c r="V15"/>
  <c r="AE15" s="1"/>
  <c r="O15"/>
  <c r="J6" i="2"/>
  <c r="V4" i="4" s="1"/>
  <c r="V17"/>
  <c r="AI17" s="1"/>
  <c r="AG14"/>
  <c r="AG20"/>
  <c r="AO20" s="1"/>
  <c r="O11"/>
  <c r="V11"/>
  <c r="G9" i="2"/>
  <c r="O7" i="4" s="1"/>
  <c r="J9" i="2"/>
  <c r="V7" i="4" s="1"/>
  <c r="AE18"/>
  <c r="T18"/>
  <c r="AE14"/>
  <c r="T14"/>
  <c r="AI14"/>
  <c r="N10" i="2"/>
  <c r="R10" s="1"/>
  <c r="F13"/>
  <c r="O13" i="4"/>
  <c r="Q21"/>
  <c r="AF12" l="1"/>
  <c r="AI12" s="1"/>
  <c r="AF18"/>
  <c r="AI18" s="1"/>
  <c r="S8" i="2"/>
  <c r="AF6" i="4" s="1"/>
  <c r="AI6" s="1"/>
  <c r="AG6"/>
  <c r="N7" i="2"/>
  <c r="V9" i="4"/>
  <c r="AE9" s="1"/>
  <c r="AG19"/>
  <c r="AO19" s="1"/>
  <c r="AP19" s="1"/>
  <c r="T15"/>
  <c r="AI15"/>
  <c r="G13" i="2"/>
  <c r="T17" i="4"/>
  <c r="AG8"/>
  <c r="AF8"/>
  <c r="AI8" s="1"/>
  <c r="S7" i="2"/>
  <c r="AF5" i="4" s="1"/>
  <c r="AI5" s="1"/>
  <c r="AF16"/>
  <c r="AG9"/>
  <c r="AF9"/>
  <c r="AP20"/>
  <c r="AE17"/>
  <c r="N6" i="2"/>
  <c r="AE6" i="4"/>
  <c r="AO17"/>
  <c r="AG15"/>
  <c r="AO15" s="1"/>
  <c r="AP15" s="1"/>
  <c r="AO14"/>
  <c r="AP14" s="1"/>
  <c r="N9" i="2"/>
  <c r="R9" s="1"/>
  <c r="AE10" i="4"/>
  <c r="T10"/>
  <c r="AI10"/>
  <c r="AE8"/>
  <c r="T8"/>
  <c r="AE4"/>
  <c r="T4"/>
  <c r="V13"/>
  <c r="AE16"/>
  <c r="T16"/>
  <c r="AE12"/>
  <c r="T12"/>
  <c r="AE5"/>
  <c r="T5"/>
  <c r="V3"/>
  <c r="J12" i="2"/>
  <c r="N12" s="1"/>
  <c r="O3" i="4"/>
  <c r="O21" s="1"/>
  <c r="AO6" l="1"/>
  <c r="AP6" s="1"/>
  <c r="AB8" i="2" s="1"/>
  <c r="R12"/>
  <c r="W8"/>
  <c r="X8" s="1"/>
  <c r="T9" i="4"/>
  <c r="AI9"/>
  <c r="AO9" s="1"/>
  <c r="AP9" s="1"/>
  <c r="AB11" i="2" s="1"/>
  <c r="W11"/>
  <c r="X11" s="1"/>
  <c r="AO8" i="4"/>
  <c r="AP8" s="1"/>
  <c r="AB10" i="2" s="1"/>
  <c r="AF13" i="4"/>
  <c r="AI13" s="1"/>
  <c r="W10" i="2"/>
  <c r="X10" s="1"/>
  <c r="S6"/>
  <c r="AF4" i="4" s="1"/>
  <c r="AG3"/>
  <c r="AG7"/>
  <c r="AF7"/>
  <c r="AI7" s="1"/>
  <c r="AG16"/>
  <c r="AO16" s="1"/>
  <c r="AP16" s="1"/>
  <c r="AP17"/>
  <c r="AG12"/>
  <c r="AO12" s="1"/>
  <c r="AP12" s="1"/>
  <c r="AG18"/>
  <c r="AO18" s="1"/>
  <c r="AP18" s="1"/>
  <c r="U12" i="2"/>
  <c r="T11" i="4"/>
  <c r="AE11"/>
  <c r="AI11"/>
  <c r="T7"/>
  <c r="AE7"/>
  <c r="AE13"/>
  <c r="T13"/>
  <c r="AG10"/>
  <c r="AE3"/>
  <c r="V21"/>
  <c r="T3"/>
  <c r="R3" s="1"/>
  <c r="S3" s="1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AC8" i="2" l="1"/>
  <c r="W7"/>
  <c r="X7" s="1"/>
  <c r="AG5" i="4"/>
  <c r="AO5" s="1"/>
  <c r="AP5" s="1"/>
  <c r="AB7" i="2" s="1"/>
  <c r="AC11"/>
  <c r="AO7" i="4"/>
  <c r="AP7" s="1"/>
  <c r="AB9" i="2" s="1"/>
  <c r="AC10"/>
  <c r="W9"/>
  <c r="X9" s="1"/>
  <c r="AG13" i="4"/>
  <c r="AO13" s="1"/>
  <c r="AP13" s="1"/>
  <c r="AF3"/>
  <c r="S12" i="2"/>
  <c r="AG4" i="4"/>
  <c r="AO4" s="1"/>
  <c r="AP4" s="1"/>
  <c r="AB6" i="2" s="1"/>
  <c r="W6"/>
  <c r="X6" s="1"/>
  <c r="W5"/>
  <c r="X5" s="1"/>
  <c r="AE21" i="4"/>
  <c r="AO10"/>
  <c r="AP10" s="1"/>
  <c r="AG11"/>
  <c r="AO11" s="1"/>
  <c r="AP11" s="1"/>
  <c r="AC7" i="2" l="1"/>
  <c r="AC9"/>
  <c r="AF21" i="4"/>
  <c r="AI3"/>
  <c r="AG21"/>
  <c r="W12" i="2"/>
  <c r="X12"/>
  <c r="AI21" i="4" l="1"/>
  <c r="AO3"/>
  <c r="AP3" l="1"/>
  <c r="AO21"/>
  <c r="AP21" l="1"/>
  <c r="AB5" i="2"/>
  <c r="AB12" l="1"/>
  <c r="AC5"/>
  <c r="AC12" s="1"/>
</calcChain>
</file>

<file path=xl/sharedStrings.xml><?xml version="1.0" encoding="utf-8"?>
<sst xmlns="http://schemas.openxmlformats.org/spreadsheetml/2006/main" count="443" uniqueCount="146">
  <si>
    <t>Sl No</t>
  </si>
  <si>
    <t>Designation</t>
  </si>
  <si>
    <t>DA</t>
  </si>
  <si>
    <t>Days of attendance</t>
  </si>
  <si>
    <t>Leave wages</t>
  </si>
  <si>
    <t>Bonus</t>
  </si>
  <si>
    <t>Maternity Benefit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</si>
  <si>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</si>
  <si>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</si>
  <si>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</si>
  <si>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</si>
  <si>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</si>
  <si>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</si>
  <si>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</si>
  <si>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</si>
  <si>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Other Deduction</t>
  </si>
  <si>
    <t>Total Deduction</t>
  </si>
  <si>
    <t>Net wages paid</t>
  </si>
  <si>
    <t>Remarks</t>
  </si>
  <si>
    <t>Sex</t>
  </si>
  <si>
    <t>Date of Birth</t>
  </si>
  <si>
    <t>Date of joining</t>
  </si>
  <si>
    <t>Bank Name</t>
  </si>
  <si>
    <t>IFSC Code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</si>
  <si>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</si>
  <si>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</si>
  <si>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</si>
  <si>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</si>
  <si>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</si>
  <si>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</si>
  <si>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</si>
  <si>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</si>
  <si>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</si>
  <si>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</si>
  <si>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</si>
  <si>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</si>
  <si>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</si>
  <si>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</si>
  <si>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</si>
  <si>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</si>
  <si>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</si>
  <si>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</si>
  <si>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</si>
  <si>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</si>
  <si>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</si>
  <si>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</si>
  <si>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</si>
  <si>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</si>
  <si>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</si>
  <si>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</si>
  <si>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</si>
  <si>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</si>
  <si>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LP</t>
  </si>
  <si>
    <t>Line short</t>
  </si>
  <si>
    <t>Driver</t>
  </si>
  <si>
    <t xml:space="preserve">Accountant </t>
  </si>
  <si>
    <t>TOTAL</t>
  </si>
  <si>
    <t>Employee
code</t>
  </si>
  <si>
    <t>Employee name</t>
  </si>
  <si>
    <t>Name of father
/husband</t>
  </si>
  <si>
    <t>Designation code/ grade as in Government Order</t>
  </si>
  <si>
    <t>Mobile Number</t>
  </si>
  <si>
    <t>E-mail ID</t>
  </si>
  <si>
    <t>Bank 
Account Number</t>
  </si>
  <si>
    <t>Loss of pay days</t>
  </si>
  <si>
    <t>Number of weekly off granted</t>
  </si>
  <si>
    <t>Number of Leave granted</t>
  </si>
  <si>
    <t>Basic</t>
  </si>
  <si>
    <t>HRA</t>
  </si>
  <si>
    <t>city Compensation allowances</t>
  </si>
  <si>
    <t>Gross Monthly Wages</t>
  </si>
  <si>
    <t>Overtime wages</t>
  </si>
  <si>
    <t>National &amp; Festival Holidays wages</t>
  </si>
  <si>
    <t>Arrear paid</t>
  </si>
  <si>
    <t>Other Allowances</t>
  </si>
  <si>
    <t>Employees Provident Fund</t>
  </si>
  <si>
    <t>Employees State Insurance</t>
  </si>
  <si>
    <t>Tax Deductedat Source</t>
  </si>
  <si>
    <t>Deduction of Fine</t>
  </si>
  <si>
    <t>Deduction  for  Loss &amp; Damages</t>
  </si>
  <si>
    <t xml:space="preserve">Date of payment
</t>
  </si>
  <si>
    <t>Male</t>
  </si>
  <si>
    <t xml:space="preserve">State Bank of Travancore </t>
  </si>
  <si>
    <t>SBTR0001217</t>
  </si>
  <si>
    <t>Muhammed</t>
  </si>
  <si>
    <t>Female</t>
  </si>
  <si>
    <t>Sales Officer</t>
  </si>
  <si>
    <t>Loss of Pay Days</t>
  </si>
  <si>
    <t>No of working day during the month</t>
  </si>
  <si>
    <t>Date of  Payment</t>
  </si>
  <si>
    <t>WPS</t>
  </si>
  <si>
    <t>Defrance</t>
  </si>
  <si>
    <t>Sales Man</t>
  </si>
  <si>
    <t xml:space="preserve">Security Guard </t>
  </si>
  <si>
    <t>Area Sales Officer</t>
  </si>
  <si>
    <t>Harismon C K</t>
  </si>
  <si>
    <t>Hakimsha</t>
  </si>
  <si>
    <t xml:space="preserve">Rasheed </t>
  </si>
  <si>
    <t>Afsal K M</t>
  </si>
  <si>
    <t>Jamshid T K</t>
  </si>
  <si>
    <t>Shoukathali T K</t>
  </si>
  <si>
    <t>Muhammed Akhinus</t>
  </si>
  <si>
    <t>Ajil K R</t>
  </si>
  <si>
    <t>Esha Thomas</t>
  </si>
  <si>
    <t>Nissar  v</t>
  </si>
  <si>
    <t>Baranch in charge</t>
  </si>
  <si>
    <t xml:space="preserve">Sales Man </t>
  </si>
  <si>
    <t>LM/WE/001</t>
  </si>
  <si>
    <t>Ummer C K</t>
  </si>
  <si>
    <t>LM/WE/002</t>
  </si>
  <si>
    <t>K M Pareed</t>
  </si>
  <si>
    <t>LM/WE/008</t>
  </si>
  <si>
    <t xml:space="preserve">Muhammed </t>
  </si>
  <si>
    <t>LM/WE/010</t>
  </si>
  <si>
    <t>Moideenkutty</t>
  </si>
  <si>
    <t>LM/WE/011</t>
  </si>
  <si>
    <t>Abdul Azeez</t>
  </si>
  <si>
    <t>LM/WE/012</t>
  </si>
  <si>
    <t>LM/WE/016</t>
  </si>
  <si>
    <t>Khaja Hussain</t>
  </si>
  <si>
    <t>LM/WE/019</t>
  </si>
  <si>
    <t>Roy K P</t>
  </si>
  <si>
    <t>LM/HO/047</t>
  </si>
  <si>
    <t>Thomas</t>
  </si>
  <si>
    <t>LM/WE/020</t>
  </si>
  <si>
    <t xml:space="preserve">Moammed </t>
  </si>
  <si>
    <t>State Bank of India</t>
  </si>
  <si>
    <t>SBIN0008662</t>
  </si>
  <si>
    <t>LM/WE/021</t>
  </si>
  <si>
    <t>Ayammed kutty</t>
  </si>
  <si>
    <t>Nithin Raj T</t>
  </si>
  <si>
    <t>Shafeeque</t>
  </si>
  <si>
    <t>Sameer</t>
  </si>
  <si>
    <t>Jithin</t>
  </si>
  <si>
    <t>Saneesh</t>
  </si>
  <si>
    <t>Janardhanan</t>
  </si>
  <si>
    <t>Praveen</t>
  </si>
  <si>
    <t>LIMAR ENTERPRISES - BRANCH KANHANGAD</t>
  </si>
  <si>
    <t>SALARY STATEMENT FOR THE MONTH OF DECEMBER 2017</t>
  </si>
  <si>
    <t>FRI</t>
  </si>
  <si>
    <t>SAT</t>
  </si>
  <si>
    <t>SUN</t>
  </si>
  <si>
    <t>MON</t>
  </si>
  <si>
    <t>TUE</t>
  </si>
  <si>
    <t>WED</t>
  </si>
  <si>
    <t>THU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</si>
</sst>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B050"/>
      <name val="Century Gothic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9"/>
      <color rgb="FFFF0000"/>
      <name val="Arial"/>
      <family val="2"/>
    </font>
    <font>
      <sz val="11"/>
      <color indexed="10"/>
      <name val="A\ham"/>
      <charset val="1"/>
    </font>
    <font>
      <sz val="11"/>
      <color indexed="8"/>
      <name val="A\ham"/>
      <charset val="1"/>
    </font>
    <font>
      <sz val="11"/>
      <color indexed="8"/>
      <name val="Calibri"/>
      <family val="2"/>
      <charset val="1"/>
    </font>
    <font>
      <sz val="11"/>
      <name val="A\ham"/>
    </font>
    <font>
      <sz val="11"/>
      <color indexed="8"/>
      <name val="Arial"/>
      <family val="2"/>
      <charset val="1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b/>
      <sz val="11"/>
      <color indexed="8"/>
      <name val="A\ham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i/>
      <sz val="8"/>
      <color theme="1"/>
      <name val="Arial Narrow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 Narrow"/>
      <family val="2"/>
    </font>
    <font>
      <sz val="11"/>
      <name val="Calibri"/>
      <family val="2"/>
      <scheme val="minor"/>
    </font>
    <font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9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 applyProtection="1">
      <alignment vertical="center"/>
    </xf>
    <xf numFmtId="164" fontId="13" fillId="2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right"/>
    </xf>
    <xf numFmtId="1" fontId="5" fillId="4" borderId="1" xfId="3" applyNumberFormat="1" applyFont="1" applyFill="1" applyBorder="1" applyAlignment="1">
      <alignment horizontal="right"/>
    </xf>
    <xf numFmtId="43" fontId="2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14" fillId="2" borderId="1" xfId="0" applyFont="1" applyFill="1" applyBorder="1"/>
    <xf numFmtId="0" fontId="0" fillId="2" borderId="0" xfId="0" applyFill="1" applyBorder="1"/>
    <xf numFmtId="0" fontId="8" fillId="2" borderId="0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>
      <alignment vertical="center" wrapText="1"/>
    </xf>
    <xf numFmtId="1" fontId="16" fillId="0" borderId="1" xfId="0" applyNumberFormat="1" applyFont="1" applyFill="1" applyBorder="1" applyAlignment="1">
      <alignment horizontal="right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 wrapText="1"/>
    </xf>
    <xf numFmtId="0" fontId="6" fillId="0" borderId="9" xfId="0" applyFont="1" applyBorder="1"/>
    <xf numFmtId="4" fontId="23" fillId="0" borderId="1" xfId="0" applyNumberFormat="1" applyFont="1" applyBorder="1" applyAlignment="1">
      <alignment horizontal="right"/>
    </xf>
    <xf numFmtId="0" fontId="18" fillId="5" borderId="9" xfId="0" applyFont="1" applyFill="1" applyBorder="1" applyAlignment="1">
      <alignment horizontal="center" vertical="center" wrapText="1"/>
    </xf>
    <xf numFmtId="0" fontId="6" fillId="5" borderId="12" xfId="0" applyFont="1" applyFill="1" applyBorder="1"/>
    <xf numFmtId="2" fontId="22" fillId="5" borderId="1" xfId="0" applyNumberFormat="1" applyFont="1" applyFill="1" applyBorder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17" fillId="5" borderId="9" xfId="0" applyFont="1" applyFill="1" applyBorder="1" applyAlignment="1">
      <alignment horizontal="center" vertical="center" wrapText="1"/>
    </xf>
    <xf numFmtId="164" fontId="22" fillId="5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vertical="center" wrapText="1"/>
    </xf>
    <xf numFmtId="43" fontId="2" fillId="0" borderId="3" xfId="1" applyFont="1" applyBorder="1" applyAlignment="1">
      <alignment vertical="center" wrapText="1"/>
    </xf>
    <xf numFmtId="0" fontId="5" fillId="0" borderId="3" xfId="0" applyFont="1" applyFill="1" applyBorder="1"/>
    <xf numFmtId="1" fontId="16" fillId="0" borderId="3" xfId="0" applyNumberFormat="1" applyFont="1" applyFill="1" applyBorder="1" applyAlignment="1">
      <alignment horizontal="right"/>
    </xf>
    <xf numFmtId="0" fontId="5" fillId="0" borderId="3" xfId="0" applyFont="1" applyBorder="1"/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3" fontId="23" fillId="5" borderId="1" xfId="1" applyNumberFormat="1" applyFont="1" applyFill="1" applyBorder="1" applyAlignment="1">
      <alignment horizontal="center" vertical="center" wrapText="1"/>
    </xf>
    <xf numFmtId="43" fontId="0" fillId="5" borderId="0" xfId="0" applyNumberFormat="1" applyFill="1"/>
    <xf numFmtId="0" fontId="17" fillId="5" borderId="9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 wrapText="1"/>
    </xf>
    <xf numFmtId="4" fontId="22" fillId="5" borderId="1" xfId="0" applyNumberFormat="1" applyFont="1" applyFill="1" applyBorder="1" applyAlignment="1">
      <alignment horizontal="right"/>
    </xf>
    <xf numFmtId="2" fontId="22" fillId="5" borderId="1" xfId="0" applyNumberFormat="1" applyFont="1" applyFill="1" applyBorder="1"/>
    <xf numFmtId="43" fontId="23" fillId="5" borderId="1" xfId="0" applyNumberFormat="1" applyFont="1" applyFill="1" applyBorder="1" applyAlignment="1">
      <alignment horizontal="center" vertical="center" wrapText="1"/>
    </xf>
    <xf numFmtId="2" fontId="23" fillId="5" borderId="1" xfId="0" applyNumberFormat="1" applyFont="1" applyFill="1" applyBorder="1"/>
    <xf numFmtId="0" fontId="19" fillId="5" borderId="9" xfId="0" applyFont="1" applyFill="1" applyBorder="1" applyAlignment="1">
      <alignment vertical="center" wrapText="1"/>
    </xf>
    <xf numFmtId="0" fontId="22" fillId="5" borderId="1" xfId="0" applyFont="1" applyFill="1" applyBorder="1"/>
    <xf numFmtId="14" fontId="23" fillId="5" borderId="13" xfId="0" applyNumberFormat="1" applyFont="1" applyFill="1" applyBorder="1"/>
    <xf numFmtId="14" fontId="23" fillId="5" borderId="9" xfId="0" applyNumberFormat="1" applyFont="1" applyFill="1" applyBorder="1" applyAlignment="1">
      <alignment horizontal="left"/>
    </xf>
    <xf numFmtId="0" fontId="24" fillId="5" borderId="1" xfId="0" applyFont="1" applyFill="1" applyBorder="1"/>
    <xf numFmtId="4" fontId="23" fillId="5" borderId="1" xfId="0" applyNumberFormat="1" applyFont="1" applyFill="1" applyBorder="1" applyAlignment="1">
      <alignment horizontal="right"/>
    </xf>
    <xf numFmtId="0" fontId="18" fillId="5" borderId="10" xfId="0" applyFont="1" applyFill="1" applyBorder="1" applyAlignment="1">
      <alignment vertical="center" wrapText="1"/>
    </xf>
    <xf numFmtId="0" fontId="18" fillId="5" borderId="11" xfId="0" applyFont="1" applyFill="1" applyBorder="1" applyAlignment="1">
      <alignment vertical="center" wrapText="1"/>
    </xf>
    <xf numFmtId="0" fontId="21" fillId="5" borderId="9" xfId="0" applyFont="1" applyFill="1" applyBorder="1" applyAlignment="1">
      <alignment vertical="center" wrapText="1"/>
    </xf>
    <xf numFmtId="0" fontId="21" fillId="5" borderId="9" xfId="0" applyFont="1" applyFill="1" applyBorder="1" applyAlignment="1">
      <alignment vertical="center"/>
    </xf>
    <xf numFmtId="0" fontId="6" fillId="5" borderId="20" xfId="0" applyFont="1" applyFill="1" applyBorder="1"/>
    <xf numFmtId="4" fontId="22" fillId="5" borderId="21" xfId="0" applyNumberFormat="1" applyFont="1" applyFill="1" applyBorder="1" applyAlignment="1">
      <alignment horizontal="right"/>
    </xf>
    <xf numFmtId="0" fontId="19" fillId="5" borderId="12" xfId="0" applyFont="1" applyFill="1" applyBorder="1" applyAlignment="1">
      <alignment vertical="center" wrapText="1" shrinkToFit="1"/>
    </xf>
    <xf numFmtId="0" fontId="6" fillId="5" borderId="1" xfId="0" applyFont="1" applyFill="1" applyBorder="1"/>
    <xf numFmtId="43" fontId="0" fillId="5" borderId="1" xfId="0" applyNumberFormat="1" applyFill="1" applyBorder="1"/>
    <xf numFmtId="0" fontId="6" fillId="5" borderId="22" xfId="0" applyFont="1" applyFill="1" applyBorder="1"/>
    <xf numFmtId="4" fontId="22" fillId="5" borderId="23" xfId="0" applyNumberFormat="1" applyFont="1" applyFill="1" applyBorder="1" applyAlignment="1">
      <alignment horizontal="right"/>
    </xf>
    <xf numFmtId="4" fontId="22" fillId="5" borderId="1" xfId="0" applyNumberFormat="1" applyFont="1" applyFill="1" applyBorder="1"/>
    <xf numFmtId="0" fontId="22" fillId="6" borderId="1" xfId="0" applyFont="1" applyFill="1" applyBorder="1"/>
    <xf numFmtId="14" fontId="23" fillId="6" borderId="9" xfId="0" applyNumberFormat="1" applyFont="1" applyFill="1" applyBorder="1" applyAlignment="1">
      <alignment horizontal="left"/>
    </xf>
    <xf numFmtId="14" fontId="23" fillId="6" borderId="13" xfId="0" applyNumberFormat="1" applyFont="1" applyFill="1" applyBorder="1"/>
    <xf numFmtId="164" fontId="22" fillId="6" borderId="1" xfId="0" applyNumberFormat="1" applyFont="1" applyFill="1" applyBorder="1" applyAlignment="1">
      <alignment horizontal="right"/>
    </xf>
    <xf numFmtId="2" fontId="22" fillId="6" borderId="1" xfId="0" applyNumberFormat="1" applyFont="1" applyFill="1" applyBorder="1" applyAlignment="1">
      <alignment horizontal="right"/>
    </xf>
    <xf numFmtId="4" fontId="22" fillId="6" borderId="1" xfId="0" applyNumberFormat="1" applyFont="1" applyFill="1" applyBorder="1" applyAlignment="1">
      <alignment horizontal="right"/>
    </xf>
    <xf numFmtId="43" fontId="23" fillId="6" borderId="1" xfId="1" applyNumberFormat="1" applyFont="1" applyFill="1" applyBorder="1" applyAlignment="1">
      <alignment horizontal="center" vertical="center" wrapText="1"/>
    </xf>
    <xf numFmtId="4" fontId="23" fillId="6" borderId="1" xfId="0" applyNumberFormat="1" applyFont="1" applyFill="1" applyBorder="1" applyAlignment="1">
      <alignment horizontal="right"/>
    </xf>
    <xf numFmtId="4" fontId="22" fillId="6" borderId="21" xfId="0" applyNumberFormat="1" applyFont="1" applyFill="1" applyBorder="1" applyAlignment="1">
      <alignment horizontal="right"/>
    </xf>
    <xf numFmtId="43" fontId="0" fillId="6" borderId="1" xfId="0" applyNumberFormat="1" applyFill="1" applyBorder="1"/>
    <xf numFmtId="4" fontId="22" fillId="6" borderId="23" xfId="0" applyNumberFormat="1" applyFont="1" applyFill="1" applyBorder="1" applyAlignment="1">
      <alignment horizontal="right"/>
    </xf>
    <xf numFmtId="0" fontId="0" fillId="6" borderId="0" xfId="0" applyFill="1"/>
    <xf numFmtId="0" fontId="24" fillId="6" borderId="1" xfId="0" applyFont="1" applyFill="1" applyBorder="1"/>
    <xf numFmtId="2" fontId="22" fillId="6" borderId="1" xfId="0" applyNumberFormat="1" applyFont="1" applyFill="1" applyBorder="1"/>
    <xf numFmtId="43" fontId="23" fillId="6" borderId="1" xfId="0" applyNumberFormat="1" applyFont="1" applyFill="1" applyBorder="1" applyAlignment="1">
      <alignment horizontal="center" vertical="center" wrapText="1"/>
    </xf>
    <xf numFmtId="0" fontId="6" fillId="5" borderId="9" xfId="0" applyFont="1" applyFill="1" applyBorder="1"/>
    <xf numFmtId="0" fontId="18" fillId="5" borderId="9" xfId="0" applyFont="1" applyFill="1" applyBorder="1" applyAlignment="1">
      <alignment vertical="center" wrapText="1"/>
    </xf>
    <xf numFmtId="0" fontId="8" fillId="7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/>
    <xf numFmtId="43" fontId="26" fillId="5" borderId="0" xfId="0" applyNumberFormat="1" applyFont="1" applyFill="1"/>
    <xf numFmtId="43" fontId="27" fillId="5" borderId="0" xfId="0" applyNumberFormat="1" applyFont="1" applyFill="1"/>
    <xf numFmtId="0" fontId="2" fillId="0" borderId="2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/>
    <xf numFmtId="0" fontId="28" fillId="2" borderId="1" xfId="0" applyFont="1" applyFill="1" applyBorder="1"/>
    <xf numFmtId="0" fontId="3" fillId="0" borderId="35" xfId="0" applyFont="1" applyBorder="1" applyAlignment="1">
      <alignment horizontal="center" vertical="center" wrapText="1"/>
    </xf>
    <xf numFmtId="164" fontId="9" fillId="2" borderId="2" xfId="0" applyNumberFormat="1" applyFont="1" applyFill="1" applyBorder="1" applyAlignment="1" applyProtection="1">
      <alignment vertical="center"/>
    </xf>
    <xf numFmtId="164" fontId="13" fillId="2" borderId="2" xfId="0" applyNumberFormat="1" applyFont="1" applyFill="1" applyBorder="1" applyAlignment="1" applyProtection="1">
      <alignment vertical="center"/>
    </xf>
    <xf numFmtId="164" fontId="0" fillId="0" borderId="1" xfId="0" applyNumberFormat="1" applyBorder="1"/>
    <xf numFmtId="0" fontId="0" fillId="0" borderId="1" xfId="0" applyBorder="1"/>
    <xf numFmtId="43" fontId="2" fillId="0" borderId="1" xfId="1" applyNumberFormat="1" applyFont="1" applyBorder="1" applyAlignment="1">
      <alignment vertical="center" wrapText="1"/>
    </xf>
    <xf numFmtId="0" fontId="29" fillId="2" borderId="34" xfId="0" applyFont="1" applyFill="1" applyBorder="1" applyAlignment="1">
      <alignment vertical="center"/>
    </xf>
    <xf numFmtId="0" fontId="29" fillId="2" borderId="35" xfId="0" applyFont="1" applyFill="1" applyBorder="1" applyAlignment="1">
      <alignment vertical="center"/>
    </xf>
    <xf numFmtId="0" fontId="23" fillId="2" borderId="1" xfId="0" applyFont="1" applyFill="1" applyBorder="1"/>
    <xf numFmtId="14" fontId="23" fillId="2" borderId="1" xfId="0" applyNumberFormat="1" applyFont="1" applyFill="1" applyBorder="1" applyAlignment="1">
      <alignment horizontal="left"/>
    </xf>
    <xf numFmtId="14" fontId="23" fillId="2" borderId="1" xfId="0" applyNumberFormat="1" applyFont="1" applyFill="1" applyBorder="1"/>
    <xf numFmtId="0" fontId="22" fillId="2" borderId="1" xfId="0" applyFont="1" applyFill="1" applyBorder="1"/>
    <xf numFmtId="0" fontId="24" fillId="2" borderId="1" xfId="0" applyFont="1" applyFill="1" applyBorder="1"/>
    <xf numFmtId="14" fontId="23" fillId="2" borderId="1" xfId="0" applyNumberFormat="1" applyFont="1" applyFill="1" applyBorder="1" applyAlignment="1">
      <alignment horizontal="left" vertical="top" wrapText="1"/>
    </xf>
    <xf numFmtId="0" fontId="23" fillId="2" borderId="2" xfId="0" applyFont="1" applyFill="1" applyBorder="1"/>
    <xf numFmtId="14" fontId="23" fillId="2" borderId="2" xfId="0" applyNumberFormat="1" applyFont="1" applyFill="1" applyBorder="1" applyAlignment="1">
      <alignment horizontal="left" vertical="top" wrapText="1"/>
    </xf>
    <xf numFmtId="14" fontId="23" fillId="2" borderId="2" xfId="0" applyNumberFormat="1" applyFont="1" applyFill="1" applyBorder="1"/>
    <xf numFmtId="0" fontId="22" fillId="2" borderId="2" xfId="0" applyFont="1" applyFill="1" applyBorder="1"/>
    <xf numFmtId="0" fontId="24" fillId="2" borderId="2" xfId="0" applyFont="1" applyFill="1" applyBorder="1"/>
    <xf numFmtId="0" fontId="30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6" fillId="0" borderId="10" xfId="0" applyFont="1" applyBorder="1"/>
    <xf numFmtId="14" fontId="23" fillId="0" borderId="21" xfId="0" applyNumberFormat="1" applyFont="1" applyBorder="1" applyAlignment="1">
      <alignment horizontal="right"/>
    </xf>
    <xf numFmtId="14" fontId="23" fillId="6" borderId="21" xfId="0" applyNumberFormat="1" applyFont="1" applyFill="1" applyBorder="1" applyAlignment="1">
      <alignment horizontal="right"/>
    </xf>
    <xf numFmtId="0" fontId="18" fillId="0" borderId="12" xfId="0" applyFont="1" applyBorder="1" applyAlignment="1">
      <alignment vertical="center" wrapText="1"/>
    </xf>
    <xf numFmtId="0" fontId="6" fillId="0" borderId="1" xfId="0" applyFont="1" applyBorder="1"/>
    <xf numFmtId="0" fontId="0" fillId="2" borderId="0" xfId="0" applyFill="1"/>
    <xf numFmtId="0" fontId="23" fillId="0" borderId="1" xfId="0" applyFont="1" applyBorder="1"/>
    <xf numFmtId="0" fontId="31" fillId="0" borderId="1" xfId="0" applyFont="1" applyBorder="1"/>
    <xf numFmtId="0" fontId="30" fillId="2" borderId="35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right"/>
    </xf>
    <xf numFmtId="14" fontId="23" fillId="0" borderId="1" xfId="0" applyNumberFormat="1" applyFont="1" applyBorder="1" applyAlignment="1">
      <alignment horizontal="left"/>
    </xf>
    <xf numFmtId="14" fontId="23" fillId="0" borderId="1" xfId="0" applyNumberFormat="1" applyFont="1" applyBorder="1"/>
    <xf numFmtId="0" fontId="23" fillId="2" borderId="0" xfId="0" applyFont="1" applyFill="1" applyBorder="1" applyAlignment="1">
      <alignment horizontal="right"/>
    </xf>
    <xf numFmtId="0" fontId="23" fillId="2" borderId="1" xfId="0" applyNumberFormat="1" applyFont="1" applyFill="1" applyBorder="1" applyAlignment="1">
      <alignment horizontal="right"/>
    </xf>
    <xf numFmtId="14" fontId="23" fillId="2" borderId="9" xfId="0" applyNumberFormat="1" applyFont="1" applyFill="1" applyBorder="1" applyAlignment="1">
      <alignment horizontal="left"/>
    </xf>
    <xf numFmtId="14" fontId="23" fillId="2" borderId="13" xfId="0" applyNumberFormat="1" applyFont="1" applyFill="1" applyBorder="1"/>
    <xf numFmtId="0" fontId="30" fillId="2" borderId="1" xfId="0" applyFont="1" applyFill="1" applyBorder="1" applyAlignment="1">
      <alignment vertical="center"/>
    </xf>
    <xf numFmtId="14" fontId="31" fillId="0" borderId="1" xfId="0" applyNumberFormat="1" applyFont="1" applyBorder="1" applyAlignment="1">
      <alignment horizontal="left"/>
    </xf>
    <xf numFmtId="14" fontId="31" fillId="0" borderId="1" xfId="0" applyNumberFormat="1" applyFont="1" applyBorder="1" applyAlignment="1">
      <alignment horizontal="right"/>
    </xf>
    <xf numFmtId="0" fontId="32" fillId="2" borderId="2" xfId="0" applyFont="1" applyFill="1" applyBorder="1"/>
    <xf numFmtId="14" fontId="33" fillId="0" borderId="1" xfId="0" applyNumberFormat="1" applyFont="1" applyBorder="1"/>
    <xf numFmtId="0" fontId="33" fillId="0" borderId="1" xfId="0" applyFont="1" applyBorder="1"/>
    <xf numFmtId="0" fontId="33" fillId="2" borderId="1" xfId="0" applyFont="1" applyFill="1" applyBorder="1"/>
    <xf numFmtId="0" fontId="8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0" fontId="11" fillId="0" borderId="1" xfId="0" applyFont="1" applyFill="1" applyBorder="1"/>
    <xf numFmtId="0" fontId="34" fillId="0" borderId="1" xfId="0" applyFont="1" applyFill="1" applyBorder="1"/>
    <xf numFmtId="0" fontId="8" fillId="0" borderId="1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34" fillId="0" borderId="2" xfId="0" applyFont="1" applyFill="1" applyBorder="1"/>
    <xf numFmtId="0" fontId="8" fillId="0" borderId="2" xfId="0" applyFont="1" applyFill="1" applyBorder="1" applyAlignment="1" applyProtection="1">
      <alignment vertical="center"/>
      <protection locked="0"/>
    </xf>
    <xf numFmtId="0" fontId="9" fillId="7" borderId="1" xfId="0" applyFont="1" applyFill="1" applyBorder="1" applyAlignment="1">
      <alignment horizontal="center"/>
    </xf>
    <xf numFmtId="0" fontId="34" fillId="7" borderId="1" xfId="0" applyFont="1" applyFill="1" applyBorder="1"/>
    <xf numFmtId="0" fontId="8" fillId="7" borderId="1" xfId="0" applyFont="1" applyFill="1" applyBorder="1" applyAlignment="1" applyProtection="1">
      <alignment vertical="center"/>
      <protection locked="0"/>
    </xf>
    <xf numFmtId="0" fontId="9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3" fontId="35" fillId="0" borderId="3" xfId="1" applyFont="1" applyBorder="1" applyAlignment="1">
      <alignment vertical="center" wrapText="1"/>
    </xf>
    <xf numFmtId="43" fontId="35" fillId="0" borderId="1" xfId="1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16" fillId="0" borderId="3" xfId="0" applyFont="1" applyBorder="1"/>
    <xf numFmtId="0" fontId="16" fillId="0" borderId="1" xfId="0" applyFont="1" applyBorder="1"/>
    <xf numFmtId="164" fontId="10" fillId="3" borderId="1" xfId="0" applyNumberFormat="1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3" fillId="0" borderId="31" xfId="0" applyNumberFormat="1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N22"/>
  <sheetViews>
    <sheetView topLeftCell="F1" workbookViewId="0">
      <pane ySplit="3" topLeftCell="A4" activePane="bottomLeft" state="frozen"/>
      <selection activeCell="D1" sqref="D1"/>
      <selection pane="bottomLeft" activeCell="X11" sqref="X11"/>
    </sheetView>
  </sheetViews>
  <sheetFormatPr defaultRowHeight="15"/>
  <cols>
    <col min="1" max="1" width="7.5703125" customWidth="1"/>
    <col min="2" max="2" width="21.42578125" customWidth="1"/>
    <col min="3" max="3" width="21.140625" customWidth="1"/>
    <col min="4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40">
      <c r="A2" s="171" t="s">
        <v>0</v>
      </c>
      <c r="B2" s="173" t="s">
        <v>46</v>
      </c>
      <c r="C2" s="175" t="s">
        <v>47</v>
      </c>
      <c r="D2" s="11">
        <v>1</v>
      </c>
      <c r="E2" s="11">
        <v>2</v>
      </c>
      <c r="F2" s="158">
        <v>3</v>
      </c>
      <c r="G2" s="11">
        <v>4</v>
      </c>
      <c r="H2" s="161">
        <v>5</v>
      </c>
      <c r="I2" s="161">
        <v>6</v>
      </c>
      <c r="J2" s="161">
        <v>7</v>
      </c>
      <c r="K2" s="161">
        <v>8</v>
      </c>
      <c r="L2" s="162">
        <v>9</v>
      </c>
      <c r="M2" s="158">
        <v>10</v>
      </c>
      <c r="N2" s="161">
        <v>11</v>
      </c>
      <c r="O2" s="161">
        <v>12</v>
      </c>
      <c r="P2" s="161">
        <v>13</v>
      </c>
      <c r="Q2" s="161">
        <v>14</v>
      </c>
      <c r="R2" s="161">
        <v>15</v>
      </c>
      <c r="S2" s="161">
        <v>16</v>
      </c>
      <c r="T2" s="158">
        <v>17</v>
      </c>
      <c r="U2" s="161">
        <v>18</v>
      </c>
      <c r="V2" s="161">
        <v>19</v>
      </c>
      <c r="W2" s="161">
        <v>20</v>
      </c>
      <c r="X2" s="161">
        <v>21</v>
      </c>
      <c r="Y2" s="161">
        <v>22</v>
      </c>
      <c r="Z2" s="161">
        <v>23</v>
      </c>
      <c r="AA2" s="158">
        <v>24</v>
      </c>
      <c r="AB2" s="161">
        <v>25</v>
      </c>
      <c r="AC2" s="161">
        <v>26</v>
      </c>
      <c r="AD2" s="161">
        <v>27</v>
      </c>
      <c r="AE2" s="161">
        <v>28</v>
      </c>
      <c r="AF2" s="161">
        <v>29</v>
      </c>
      <c r="AG2" s="161">
        <v>30</v>
      </c>
      <c r="AH2" s="158">
        <v>31</v>
      </c>
      <c r="AI2" s="168" t="s">
        <v>48</v>
      </c>
      <c r="AJ2" s="168" t="s">
        <v>49</v>
      </c>
      <c r="AK2" s="168" t="s">
        <v>50</v>
      </c>
      <c r="AL2" s="168" t="s">
        <v>51</v>
      </c>
      <c r="AM2" s="169" t="s">
        <v>52</v>
      </c>
    </row>
    <row r="3" spans="1:40">
      <c r="A3" s="172"/>
      <c r="B3" s="174"/>
      <c r="C3" s="175"/>
      <c r="D3" s="13" t="s">
        <v>139</v>
      </c>
      <c r="E3" s="12" t="s">
        <v>140</v>
      </c>
      <c r="F3" s="158" t="s">
        <v>141</v>
      </c>
      <c r="G3" s="12" t="s">
        <v>142</v>
      </c>
      <c r="H3" s="161" t="s">
        <v>143</v>
      </c>
      <c r="I3" s="162" t="s">
        <v>144</v>
      </c>
      <c r="J3" s="161" t="s">
        <v>145</v>
      </c>
      <c r="K3" s="162" t="s">
        <v>139</v>
      </c>
      <c r="L3" s="162" t="s">
        <v>140</v>
      </c>
      <c r="M3" s="158" t="s">
        <v>141</v>
      </c>
      <c r="N3" s="12" t="s">
        <v>142</v>
      </c>
      <c r="O3" s="161" t="s">
        <v>143</v>
      </c>
      <c r="P3" s="162" t="s">
        <v>144</v>
      </c>
      <c r="Q3" s="161" t="s">
        <v>145</v>
      </c>
      <c r="R3" s="162" t="s">
        <v>139</v>
      </c>
      <c r="S3" s="162" t="s">
        <v>140</v>
      </c>
      <c r="T3" s="158" t="s">
        <v>141</v>
      </c>
      <c r="U3" s="12" t="s">
        <v>142</v>
      </c>
      <c r="V3" s="161" t="s">
        <v>143</v>
      </c>
      <c r="W3" s="162" t="s">
        <v>144</v>
      </c>
      <c r="X3" s="161" t="s">
        <v>145</v>
      </c>
      <c r="Y3" s="162" t="s">
        <v>139</v>
      </c>
      <c r="Z3" s="162" t="s">
        <v>140</v>
      </c>
      <c r="AA3" s="158" t="s">
        <v>141</v>
      </c>
      <c r="AB3" s="12" t="s">
        <v>142</v>
      </c>
      <c r="AC3" s="161" t="s">
        <v>143</v>
      </c>
      <c r="AD3" s="162" t="s">
        <v>144</v>
      </c>
      <c r="AE3" s="161" t="s">
        <v>145</v>
      </c>
      <c r="AF3" s="162" t="s">
        <v>139</v>
      </c>
      <c r="AG3" s="162" t="s">
        <v>140</v>
      </c>
      <c r="AH3" s="158" t="s">
        <v>141</v>
      </c>
      <c r="AI3" s="168"/>
      <c r="AJ3" s="168"/>
      <c r="AK3" s="168"/>
      <c r="AL3" s="168"/>
      <c r="AM3" s="170"/>
    </row>
    <row r="4" spans="1:40">
      <c r="A4" s="98">
        <v>1</v>
      </c>
      <c r="B4" s="113" t="s">
        <v>130</v>
      </c>
      <c r="C4" s="113" t="s">
        <v>105</v>
      </c>
      <c r="D4" s="150" t="s">
        <v>51</v>
      </c>
      <c r="E4" s="150" t="s">
        <v>51</v>
      </c>
      <c r="F4" s="91" t="s">
        <v>50</v>
      </c>
      <c r="G4" s="150" t="s">
        <v>51</v>
      </c>
      <c r="H4" s="150" t="s">
        <v>51</v>
      </c>
      <c r="I4" s="150" t="s">
        <v>51</v>
      </c>
      <c r="J4" s="150" t="s">
        <v>51</v>
      </c>
      <c r="K4" s="150" t="s">
        <v>51</v>
      </c>
      <c r="L4" s="152" t="s">
        <v>51</v>
      </c>
      <c r="M4" s="159" t="s">
        <v>50</v>
      </c>
      <c r="N4" s="153" t="s">
        <v>51</v>
      </c>
      <c r="O4" s="150" t="s">
        <v>51</v>
      </c>
      <c r="P4" s="150" t="s">
        <v>51</v>
      </c>
      <c r="Q4" s="153" t="s">
        <v>51</v>
      </c>
      <c r="R4" s="150" t="s">
        <v>51</v>
      </c>
      <c r="S4" s="150" t="s">
        <v>48</v>
      </c>
      <c r="T4" s="159" t="s">
        <v>50</v>
      </c>
      <c r="U4" s="150" t="s">
        <v>48</v>
      </c>
      <c r="V4" s="150" t="s">
        <v>48</v>
      </c>
      <c r="W4" s="150" t="s">
        <v>51</v>
      </c>
      <c r="X4" s="153" t="s">
        <v>51</v>
      </c>
      <c r="Y4" s="150" t="s">
        <v>51</v>
      </c>
      <c r="Z4" s="150" t="s">
        <v>51</v>
      </c>
      <c r="AA4" s="159" t="s">
        <v>50</v>
      </c>
      <c r="AB4" s="150" t="s">
        <v>51</v>
      </c>
      <c r="AC4" s="150" t="s">
        <v>51</v>
      </c>
      <c r="AD4" s="150" t="s">
        <v>51</v>
      </c>
      <c r="AE4" s="153" t="s">
        <v>51</v>
      </c>
      <c r="AF4" s="150" t="s">
        <v>51</v>
      </c>
      <c r="AG4" s="150" t="s">
        <v>51</v>
      </c>
      <c r="AH4" s="160" t="s">
        <v>50</v>
      </c>
      <c r="AI4" s="14">
        <f>COUNTIF($D4:$AG4,"CL")+(COUNTIF($B4:$AE4,"HCL")/2)</f>
        <v>3</v>
      </c>
      <c r="AJ4" s="14">
        <f t="shared" ref="AJ4:AJ21" si="0">COUNTIF($D4:$AG4,"SL")+(COUNTIF($C4:$AE4,"HSL")/2)</f>
        <v>0</v>
      </c>
      <c r="AK4" s="14">
        <f t="shared" ref="AK4:AK21" si="1">COUNTIF($D4:$AG4,"H")+(COUNTIF($D4:$AE4,"H/S"))</f>
        <v>4</v>
      </c>
      <c r="AL4" s="14">
        <f>COUNTIF($D4:$AH4,"P")+(COUNTIF($D4:$AE4,"P/S"))</f>
        <v>23</v>
      </c>
      <c r="AM4" s="15">
        <f>COUNTIF($D4:$AH4,"LP")+(COUNTIF($D4:$AE4,"LP/S"))</f>
        <v>0</v>
      </c>
      <c r="AN4" s="92">
        <f>AI4+AJ4+AK4+AL4+AM4</f>
        <v>30</v>
      </c>
    </row>
    <row r="5" spans="1:40">
      <c r="A5" s="98">
        <v>2</v>
      </c>
      <c r="B5" s="133" t="s">
        <v>131</v>
      </c>
      <c r="C5" s="113" t="s">
        <v>94</v>
      </c>
      <c r="D5" s="150" t="s">
        <v>51</v>
      </c>
      <c r="E5" s="150" t="s">
        <v>48</v>
      </c>
      <c r="F5" s="91" t="s">
        <v>50</v>
      </c>
      <c r="G5" s="150" t="s">
        <v>48</v>
      </c>
      <c r="H5" s="150" t="s">
        <v>51</v>
      </c>
      <c r="I5" s="150" t="s">
        <v>51</v>
      </c>
      <c r="J5" s="150" t="s">
        <v>51</v>
      </c>
      <c r="K5" s="150" t="s">
        <v>51</v>
      </c>
      <c r="L5" s="152" t="s">
        <v>48</v>
      </c>
      <c r="M5" s="159" t="s">
        <v>50</v>
      </c>
      <c r="N5" s="153" t="s">
        <v>51</v>
      </c>
      <c r="O5" s="150" t="s">
        <v>51</v>
      </c>
      <c r="P5" s="150" t="s">
        <v>51</v>
      </c>
      <c r="Q5" s="153" t="s">
        <v>51</v>
      </c>
      <c r="R5" s="150" t="s">
        <v>51</v>
      </c>
      <c r="S5" s="150" t="s">
        <v>51</v>
      </c>
      <c r="T5" s="159" t="s">
        <v>50</v>
      </c>
      <c r="U5" s="150" t="s">
        <v>48</v>
      </c>
      <c r="V5" s="150" t="s">
        <v>51</v>
      </c>
      <c r="W5" s="150" t="s">
        <v>51</v>
      </c>
      <c r="X5" s="153" t="s">
        <v>51</v>
      </c>
      <c r="Y5" s="150" t="s">
        <v>51</v>
      </c>
      <c r="Z5" s="150" t="s">
        <v>51</v>
      </c>
      <c r="AA5" s="159" t="s">
        <v>50</v>
      </c>
      <c r="AB5" s="150" t="s">
        <v>51</v>
      </c>
      <c r="AC5" s="150" t="s">
        <v>51</v>
      </c>
      <c r="AD5" s="150" t="s">
        <v>51</v>
      </c>
      <c r="AE5" s="153" t="s">
        <v>51</v>
      </c>
      <c r="AF5" s="150" t="s">
        <v>51</v>
      </c>
      <c r="AG5" s="150" t="s">
        <v>51</v>
      </c>
      <c r="AH5" s="160" t="s">
        <v>50</v>
      </c>
      <c r="AI5" s="14">
        <f t="shared" ref="AI5:AI21" si="2">COUNTIF($D5:$AG5,"CL")+(COUNTIF($B5:$AE5,"HCL")/2)</f>
        <v>4</v>
      </c>
      <c r="AJ5" s="14">
        <f t="shared" si="0"/>
        <v>0</v>
      </c>
      <c r="AK5" s="14">
        <f t="shared" si="1"/>
        <v>4</v>
      </c>
      <c r="AL5" s="14">
        <f t="shared" ref="AL5:AL21" si="3">COUNTIF($D5:$AH5,"P")+(COUNTIF($D5:$AE5,"P/S"))</f>
        <v>22</v>
      </c>
      <c r="AM5" s="15">
        <f t="shared" ref="AM5:AM21" si="4">COUNTIF($D5:$AH5,"LP")+(COUNTIF($D5:$AE5,"LP/S"))</f>
        <v>0</v>
      </c>
      <c r="AN5" s="92">
        <f t="shared" ref="AN5:AN19" si="5">AI5+AJ5+AK5+AL5+AM5</f>
        <v>30</v>
      </c>
    </row>
    <row r="6" spans="1:40">
      <c r="A6" s="98">
        <v>3</v>
      </c>
      <c r="B6" s="133" t="s">
        <v>132</v>
      </c>
      <c r="C6" s="113" t="s">
        <v>92</v>
      </c>
      <c r="D6" s="150" t="s">
        <v>51</v>
      </c>
      <c r="E6" s="150" t="s">
        <v>48</v>
      </c>
      <c r="F6" s="91" t="s">
        <v>50</v>
      </c>
      <c r="G6" s="150" t="s">
        <v>48</v>
      </c>
      <c r="H6" s="150" t="s">
        <v>48</v>
      </c>
      <c r="I6" s="150" t="s">
        <v>52</v>
      </c>
      <c r="J6" s="150" t="s">
        <v>52</v>
      </c>
      <c r="K6" s="150" t="s">
        <v>51</v>
      </c>
      <c r="L6" s="153" t="s">
        <v>51</v>
      </c>
      <c r="M6" s="159" t="s">
        <v>50</v>
      </c>
      <c r="N6" s="153" t="s">
        <v>51</v>
      </c>
      <c r="O6" s="150" t="s">
        <v>51</v>
      </c>
      <c r="P6" s="150" t="s">
        <v>51</v>
      </c>
      <c r="Q6" s="153" t="s">
        <v>51</v>
      </c>
      <c r="R6" s="150" t="s">
        <v>51</v>
      </c>
      <c r="S6" s="150" t="s">
        <v>51</v>
      </c>
      <c r="T6" s="159" t="s">
        <v>50</v>
      </c>
      <c r="U6" s="150" t="s">
        <v>51</v>
      </c>
      <c r="V6" s="150" t="s">
        <v>51</v>
      </c>
      <c r="W6" s="150" t="s">
        <v>51</v>
      </c>
      <c r="X6" s="153" t="s">
        <v>51</v>
      </c>
      <c r="Y6" s="150" t="s">
        <v>51</v>
      </c>
      <c r="Z6" s="150" t="s">
        <v>51</v>
      </c>
      <c r="AA6" s="159" t="s">
        <v>50</v>
      </c>
      <c r="AB6" s="150" t="s">
        <v>51</v>
      </c>
      <c r="AC6" s="150" t="s">
        <v>51</v>
      </c>
      <c r="AD6" s="150" t="s">
        <v>51</v>
      </c>
      <c r="AE6" s="153" t="s">
        <v>51</v>
      </c>
      <c r="AF6" s="150" t="s">
        <v>51</v>
      </c>
      <c r="AG6" s="150" t="s">
        <v>51</v>
      </c>
      <c r="AH6" s="160" t="s">
        <v>50</v>
      </c>
      <c r="AI6" s="14">
        <f t="shared" si="2"/>
        <v>3</v>
      </c>
      <c r="AJ6" s="14">
        <f t="shared" si="0"/>
        <v>0</v>
      </c>
      <c r="AK6" s="14">
        <f t="shared" si="1"/>
        <v>4</v>
      </c>
      <c r="AL6" s="14">
        <f t="shared" si="3"/>
        <v>21</v>
      </c>
      <c r="AM6" s="15">
        <f t="shared" si="4"/>
        <v>2</v>
      </c>
      <c r="AN6" s="92">
        <f t="shared" si="5"/>
        <v>30</v>
      </c>
    </row>
    <row r="7" spans="1:40">
      <c r="A7" s="98">
        <v>4</v>
      </c>
      <c r="B7" s="133" t="s">
        <v>133</v>
      </c>
      <c r="C7" s="113" t="s">
        <v>92</v>
      </c>
      <c r="D7" s="150" t="s">
        <v>51</v>
      </c>
      <c r="E7" s="150" t="s">
        <v>51</v>
      </c>
      <c r="F7" s="91" t="s">
        <v>50</v>
      </c>
      <c r="G7" s="150" t="s">
        <v>51</v>
      </c>
      <c r="H7" s="150" t="s">
        <v>51</v>
      </c>
      <c r="I7" s="150" t="s">
        <v>51</v>
      </c>
      <c r="J7" s="150" t="s">
        <v>51</v>
      </c>
      <c r="K7" s="150" t="s">
        <v>51</v>
      </c>
      <c r="L7" s="153" t="s">
        <v>51</v>
      </c>
      <c r="M7" s="159" t="s">
        <v>50</v>
      </c>
      <c r="N7" s="153" t="s">
        <v>51</v>
      </c>
      <c r="O7" s="150" t="s">
        <v>51</v>
      </c>
      <c r="P7" s="150" t="s">
        <v>51</v>
      </c>
      <c r="Q7" s="153" t="s">
        <v>51</v>
      </c>
      <c r="R7" s="150" t="s">
        <v>51</v>
      </c>
      <c r="S7" s="150" t="s">
        <v>51</v>
      </c>
      <c r="T7" s="159" t="s">
        <v>50</v>
      </c>
      <c r="U7" s="150" t="s">
        <v>51</v>
      </c>
      <c r="V7" s="150" t="s">
        <v>51</v>
      </c>
      <c r="W7" s="150" t="s">
        <v>51</v>
      </c>
      <c r="X7" s="153" t="s">
        <v>51</v>
      </c>
      <c r="Y7" s="150" t="s">
        <v>51</v>
      </c>
      <c r="Z7" s="150" t="s">
        <v>51</v>
      </c>
      <c r="AA7" s="159" t="s">
        <v>50</v>
      </c>
      <c r="AB7" s="150" t="s">
        <v>51</v>
      </c>
      <c r="AC7" s="150" t="s">
        <v>48</v>
      </c>
      <c r="AD7" s="150" t="s">
        <v>48</v>
      </c>
      <c r="AE7" s="153" t="s">
        <v>48</v>
      </c>
      <c r="AF7" s="150" t="s">
        <v>51</v>
      </c>
      <c r="AG7" s="150" t="s">
        <v>51</v>
      </c>
      <c r="AH7" s="160" t="s">
        <v>50</v>
      </c>
      <c r="AI7" s="14">
        <f t="shared" si="2"/>
        <v>3</v>
      </c>
      <c r="AJ7" s="14">
        <f t="shared" si="0"/>
        <v>0</v>
      </c>
      <c r="AK7" s="14">
        <f t="shared" si="1"/>
        <v>4</v>
      </c>
      <c r="AL7" s="14">
        <f t="shared" si="3"/>
        <v>23</v>
      </c>
      <c r="AM7" s="15">
        <f t="shared" si="4"/>
        <v>0</v>
      </c>
      <c r="AN7" s="92">
        <f t="shared" si="5"/>
        <v>30</v>
      </c>
    </row>
    <row r="8" spans="1:40">
      <c r="A8" s="98">
        <v>5</v>
      </c>
      <c r="B8" s="133" t="s">
        <v>134</v>
      </c>
      <c r="C8" s="113" t="s">
        <v>92</v>
      </c>
      <c r="D8" s="150" t="s">
        <v>51</v>
      </c>
      <c r="E8" s="150" t="s">
        <v>51</v>
      </c>
      <c r="F8" s="91" t="s">
        <v>50</v>
      </c>
      <c r="G8" s="150" t="s">
        <v>51</v>
      </c>
      <c r="H8" s="150" t="s">
        <v>51</v>
      </c>
      <c r="I8" s="150" t="s">
        <v>51</v>
      </c>
      <c r="J8" s="150" t="s">
        <v>51</v>
      </c>
      <c r="K8" s="150" t="s">
        <v>51</v>
      </c>
      <c r="L8" s="153" t="s">
        <v>51</v>
      </c>
      <c r="M8" s="159" t="s">
        <v>50</v>
      </c>
      <c r="N8" s="153" t="s">
        <v>51</v>
      </c>
      <c r="O8" s="150" t="s">
        <v>51</v>
      </c>
      <c r="P8" s="150" t="s">
        <v>51</v>
      </c>
      <c r="Q8" s="153" t="s">
        <v>51</v>
      </c>
      <c r="R8" s="150" t="s">
        <v>51</v>
      </c>
      <c r="S8" s="150" t="s">
        <v>48</v>
      </c>
      <c r="T8" s="159" t="s">
        <v>50</v>
      </c>
      <c r="U8" s="150" t="s">
        <v>51</v>
      </c>
      <c r="V8" s="150" t="s">
        <v>51</v>
      </c>
      <c r="W8" s="150" t="s">
        <v>51</v>
      </c>
      <c r="X8" s="153" t="s">
        <v>51</v>
      </c>
      <c r="Y8" s="150" t="s">
        <v>51</v>
      </c>
      <c r="Z8" s="150" t="s">
        <v>51</v>
      </c>
      <c r="AA8" s="159" t="s">
        <v>50</v>
      </c>
      <c r="AB8" s="150" t="s">
        <v>51</v>
      </c>
      <c r="AC8" s="150" t="s">
        <v>51</v>
      </c>
      <c r="AD8" s="150" t="s">
        <v>51</v>
      </c>
      <c r="AE8" s="153" t="s">
        <v>52</v>
      </c>
      <c r="AF8" s="150" t="s">
        <v>52</v>
      </c>
      <c r="AG8" s="150" t="s">
        <v>51</v>
      </c>
      <c r="AH8" s="160" t="s">
        <v>50</v>
      </c>
      <c r="AI8" s="14">
        <f t="shared" si="2"/>
        <v>1</v>
      </c>
      <c r="AJ8" s="14">
        <f t="shared" si="0"/>
        <v>0</v>
      </c>
      <c r="AK8" s="14">
        <f t="shared" si="1"/>
        <v>4</v>
      </c>
      <c r="AL8" s="14">
        <f t="shared" si="3"/>
        <v>23</v>
      </c>
      <c r="AM8" s="15">
        <f t="shared" si="4"/>
        <v>2</v>
      </c>
      <c r="AN8" s="92">
        <f t="shared" si="5"/>
        <v>30</v>
      </c>
    </row>
    <row r="9" spans="1:40">
      <c r="A9" s="98">
        <v>6</v>
      </c>
      <c r="B9" s="133" t="s">
        <v>135</v>
      </c>
      <c r="C9" s="133" t="s">
        <v>92</v>
      </c>
      <c r="D9" s="150" t="s">
        <v>51</v>
      </c>
      <c r="E9" s="150" t="s">
        <v>52</v>
      </c>
      <c r="F9" s="91" t="s">
        <v>50</v>
      </c>
      <c r="G9" s="150" t="s">
        <v>51</v>
      </c>
      <c r="H9" s="150" t="s">
        <v>51</v>
      </c>
      <c r="I9" s="150" t="s">
        <v>51</v>
      </c>
      <c r="J9" s="150" t="s">
        <v>51</v>
      </c>
      <c r="K9" s="150" t="s">
        <v>51</v>
      </c>
      <c r="L9" s="152" t="s">
        <v>51</v>
      </c>
      <c r="M9" s="159" t="s">
        <v>50</v>
      </c>
      <c r="N9" s="153" t="s">
        <v>51</v>
      </c>
      <c r="O9" s="150" t="s">
        <v>51</v>
      </c>
      <c r="P9" s="150" t="s">
        <v>52</v>
      </c>
      <c r="Q9" s="153" t="s">
        <v>51</v>
      </c>
      <c r="R9" s="150" t="s">
        <v>51</v>
      </c>
      <c r="S9" s="150" t="s">
        <v>51</v>
      </c>
      <c r="T9" s="159" t="s">
        <v>50</v>
      </c>
      <c r="U9" s="150" t="s">
        <v>51</v>
      </c>
      <c r="V9" s="150" t="s">
        <v>51</v>
      </c>
      <c r="W9" s="150" t="s">
        <v>51</v>
      </c>
      <c r="X9" s="153" t="s">
        <v>51</v>
      </c>
      <c r="Y9" s="150" t="s">
        <v>51</v>
      </c>
      <c r="Z9" s="150" t="s">
        <v>51</v>
      </c>
      <c r="AA9" s="159" t="s">
        <v>50</v>
      </c>
      <c r="AB9" s="150" t="s">
        <v>51</v>
      </c>
      <c r="AC9" s="150" t="s">
        <v>51</v>
      </c>
      <c r="AD9" s="150" t="s">
        <v>51</v>
      </c>
      <c r="AE9" s="153" t="s">
        <v>51</v>
      </c>
      <c r="AF9" s="150" t="s">
        <v>51</v>
      </c>
      <c r="AG9" s="150" t="s">
        <v>51</v>
      </c>
      <c r="AH9" s="160" t="s">
        <v>50</v>
      </c>
      <c r="AI9" s="14">
        <f t="shared" si="2"/>
        <v>0</v>
      </c>
      <c r="AJ9" s="14">
        <f t="shared" si="0"/>
        <v>0</v>
      </c>
      <c r="AK9" s="14">
        <f t="shared" si="1"/>
        <v>4</v>
      </c>
      <c r="AL9" s="14">
        <f t="shared" si="3"/>
        <v>24</v>
      </c>
      <c r="AM9" s="15">
        <f t="shared" si="4"/>
        <v>2</v>
      </c>
      <c r="AN9" s="92">
        <f t="shared" si="5"/>
        <v>30</v>
      </c>
    </row>
    <row r="10" spans="1:40">
      <c r="A10" s="98">
        <v>7</v>
      </c>
      <c r="B10" s="133" t="s">
        <v>136</v>
      </c>
      <c r="C10" s="133" t="s">
        <v>92</v>
      </c>
      <c r="D10" s="150" t="s">
        <v>51</v>
      </c>
      <c r="E10" s="150" t="s">
        <v>51</v>
      </c>
      <c r="F10" s="91" t="s">
        <v>50</v>
      </c>
      <c r="G10" s="150" t="s">
        <v>51</v>
      </c>
      <c r="H10" s="150" t="s">
        <v>51</v>
      </c>
      <c r="I10" s="150" t="s">
        <v>51</v>
      </c>
      <c r="J10" s="150" t="s">
        <v>51</v>
      </c>
      <c r="K10" s="150" t="s">
        <v>51</v>
      </c>
      <c r="L10" s="152" t="s">
        <v>51</v>
      </c>
      <c r="M10" s="159" t="s">
        <v>50</v>
      </c>
      <c r="N10" s="153" t="s">
        <v>51</v>
      </c>
      <c r="O10" s="150" t="s">
        <v>51</v>
      </c>
      <c r="P10" s="150" t="s">
        <v>51</v>
      </c>
      <c r="Q10" s="153" t="s">
        <v>51</v>
      </c>
      <c r="R10" s="150" t="s">
        <v>51</v>
      </c>
      <c r="S10" s="150" t="s">
        <v>51</v>
      </c>
      <c r="T10" s="159" t="s">
        <v>50</v>
      </c>
      <c r="U10" s="150" t="s">
        <v>51</v>
      </c>
      <c r="V10" s="150" t="s">
        <v>51</v>
      </c>
      <c r="W10" s="150" t="s">
        <v>51</v>
      </c>
      <c r="X10" s="153" t="s">
        <v>52</v>
      </c>
      <c r="Y10" s="150" t="s">
        <v>51</v>
      </c>
      <c r="Z10" s="150" t="s">
        <v>51</v>
      </c>
      <c r="AA10" s="159" t="s">
        <v>50</v>
      </c>
      <c r="AB10" s="150" t="s">
        <v>51</v>
      </c>
      <c r="AC10" s="150" t="s">
        <v>51</v>
      </c>
      <c r="AD10" s="150" t="s">
        <v>51</v>
      </c>
      <c r="AE10" s="153" t="s">
        <v>51</v>
      </c>
      <c r="AF10" s="150" t="s">
        <v>51</v>
      </c>
      <c r="AG10" s="150" t="s">
        <v>51</v>
      </c>
      <c r="AH10" s="160" t="s">
        <v>50</v>
      </c>
      <c r="AI10" s="14">
        <f t="shared" si="2"/>
        <v>0</v>
      </c>
      <c r="AJ10" s="14">
        <f t="shared" si="0"/>
        <v>0</v>
      </c>
      <c r="AK10" s="14">
        <f t="shared" si="1"/>
        <v>4</v>
      </c>
      <c r="AL10" s="14">
        <f t="shared" si="3"/>
        <v>25</v>
      </c>
      <c r="AM10" s="15">
        <f t="shared" si="4"/>
        <v>1</v>
      </c>
      <c r="AN10" s="92">
        <f t="shared" si="5"/>
        <v>30</v>
      </c>
    </row>
    <row r="11" spans="1:40">
      <c r="A11" s="98">
        <v>8</v>
      </c>
      <c r="B11" s="133"/>
      <c r="C11" s="133"/>
      <c r="D11" s="150"/>
      <c r="E11" s="150"/>
      <c r="F11" s="150"/>
      <c r="G11" s="150"/>
      <c r="H11" s="150"/>
      <c r="I11" s="150"/>
      <c r="J11" s="150"/>
      <c r="K11" s="150"/>
      <c r="L11" s="152"/>
      <c r="M11" s="153"/>
      <c r="N11" s="153"/>
      <c r="O11" s="153"/>
      <c r="P11" s="153"/>
      <c r="Q11" s="153"/>
      <c r="R11" s="150"/>
      <c r="S11" s="153"/>
      <c r="T11" s="153"/>
      <c r="U11" s="153"/>
      <c r="V11" s="153"/>
      <c r="W11" s="153"/>
      <c r="X11" s="153"/>
      <c r="Y11" s="150"/>
      <c r="Z11" s="153"/>
      <c r="AA11" s="153"/>
      <c r="AB11" s="153"/>
      <c r="AC11" s="153"/>
      <c r="AD11" s="153"/>
      <c r="AE11" s="153"/>
      <c r="AF11" s="150"/>
      <c r="AG11" s="153"/>
      <c r="AH11" s="154"/>
      <c r="AI11" s="14">
        <f t="shared" si="2"/>
        <v>0</v>
      </c>
      <c r="AJ11" s="14">
        <f t="shared" si="0"/>
        <v>0</v>
      </c>
      <c r="AK11" s="14">
        <f t="shared" si="1"/>
        <v>0</v>
      </c>
      <c r="AL11" s="14">
        <f t="shared" si="3"/>
        <v>0</v>
      </c>
      <c r="AM11" s="15">
        <f t="shared" si="4"/>
        <v>0</v>
      </c>
      <c r="AN11" s="92">
        <f t="shared" si="5"/>
        <v>0</v>
      </c>
    </row>
    <row r="12" spans="1:40">
      <c r="A12" s="98">
        <v>9</v>
      </c>
      <c r="B12" s="116"/>
      <c r="C12" s="116"/>
      <c r="D12" s="150"/>
      <c r="E12" s="150"/>
      <c r="F12" s="150"/>
      <c r="G12" s="150"/>
      <c r="H12" s="150"/>
      <c r="I12" s="150"/>
      <c r="J12" s="150"/>
      <c r="K12" s="150"/>
      <c r="L12" s="152"/>
      <c r="M12" s="153"/>
      <c r="N12" s="153"/>
      <c r="O12" s="153"/>
      <c r="P12" s="153"/>
      <c r="Q12" s="153"/>
      <c r="R12" s="150"/>
      <c r="S12" s="153"/>
      <c r="T12" s="153"/>
      <c r="U12" s="153"/>
      <c r="V12" s="153"/>
      <c r="W12" s="153"/>
      <c r="X12" s="153"/>
      <c r="Y12" s="150"/>
      <c r="Z12" s="153"/>
      <c r="AA12" s="153"/>
      <c r="AB12" s="153"/>
      <c r="AC12" s="153"/>
      <c r="AD12" s="153"/>
      <c r="AE12" s="153"/>
      <c r="AF12" s="150"/>
      <c r="AG12" s="153"/>
      <c r="AH12" s="154"/>
      <c r="AI12" s="14">
        <f t="shared" si="2"/>
        <v>0</v>
      </c>
      <c r="AJ12" s="14">
        <f t="shared" si="0"/>
        <v>0</v>
      </c>
      <c r="AK12" s="14">
        <f t="shared" si="1"/>
        <v>0</v>
      </c>
      <c r="AL12" s="14">
        <f t="shared" si="3"/>
        <v>0</v>
      </c>
      <c r="AM12" s="15">
        <f t="shared" si="4"/>
        <v>0</v>
      </c>
      <c r="AN12" s="92">
        <f t="shared" si="5"/>
        <v>0</v>
      </c>
    </row>
    <row r="13" spans="1:40">
      <c r="A13" s="98">
        <v>10</v>
      </c>
      <c r="B13" s="134"/>
      <c r="C13" s="134"/>
      <c r="D13" s="150"/>
      <c r="E13" s="150"/>
      <c r="F13" s="150"/>
      <c r="G13" s="150"/>
      <c r="H13" s="150"/>
      <c r="I13" s="150"/>
      <c r="J13" s="150"/>
      <c r="K13" s="150"/>
      <c r="L13" s="152"/>
      <c r="M13" s="153"/>
      <c r="N13" s="153"/>
      <c r="O13" s="153"/>
      <c r="P13" s="153"/>
      <c r="Q13" s="153"/>
      <c r="R13" s="150"/>
      <c r="S13" s="153"/>
      <c r="T13" s="153"/>
      <c r="U13" s="153"/>
      <c r="V13" s="153"/>
      <c r="W13" s="153"/>
      <c r="X13" s="153"/>
      <c r="Y13" s="150"/>
      <c r="Z13" s="153"/>
      <c r="AA13" s="153"/>
      <c r="AB13" s="153"/>
      <c r="AC13" s="153"/>
      <c r="AD13" s="153"/>
      <c r="AE13" s="153"/>
      <c r="AF13" s="150"/>
      <c r="AG13" s="153"/>
      <c r="AH13" s="154"/>
      <c r="AI13" s="14">
        <f t="shared" si="2"/>
        <v>0</v>
      </c>
      <c r="AJ13" s="14">
        <f t="shared" si="0"/>
        <v>0</v>
      </c>
      <c r="AK13" s="14">
        <f t="shared" si="1"/>
        <v>0</v>
      </c>
      <c r="AL13" s="14">
        <f t="shared" si="3"/>
        <v>0</v>
      </c>
      <c r="AM13" s="15">
        <f t="shared" si="4"/>
        <v>0</v>
      </c>
      <c r="AN13" s="92">
        <f t="shared" si="5"/>
        <v>0</v>
      </c>
    </row>
    <row r="14" spans="1:40">
      <c r="A14" s="98">
        <v>11</v>
      </c>
      <c r="B14" s="109"/>
      <c r="C14" s="113"/>
      <c r="D14" s="150"/>
      <c r="E14" s="150"/>
      <c r="F14" s="150"/>
      <c r="G14" s="150"/>
      <c r="H14" s="150"/>
      <c r="I14" s="150"/>
      <c r="J14" s="150"/>
      <c r="K14" s="150"/>
      <c r="L14" s="153"/>
      <c r="M14" s="153"/>
      <c r="N14" s="153"/>
      <c r="O14" s="153"/>
      <c r="P14" s="153"/>
      <c r="Q14" s="153"/>
      <c r="R14" s="150"/>
      <c r="S14" s="153"/>
      <c r="T14" s="153"/>
      <c r="U14" s="153"/>
      <c r="V14" s="153"/>
      <c r="W14" s="153"/>
      <c r="X14" s="153"/>
      <c r="Y14" s="150"/>
      <c r="Z14" s="153"/>
      <c r="AA14" s="153"/>
      <c r="AB14" s="153"/>
      <c r="AC14" s="153"/>
      <c r="AD14" s="153"/>
      <c r="AE14" s="153"/>
      <c r="AF14" s="150"/>
      <c r="AG14" s="153"/>
      <c r="AH14" s="154"/>
      <c r="AI14" s="14">
        <f t="shared" si="2"/>
        <v>0</v>
      </c>
      <c r="AJ14" s="14">
        <f t="shared" si="0"/>
        <v>0</v>
      </c>
      <c r="AK14" s="14">
        <f t="shared" si="1"/>
        <v>0</v>
      </c>
      <c r="AL14" s="14">
        <f t="shared" si="3"/>
        <v>0</v>
      </c>
      <c r="AM14" s="15">
        <f t="shared" si="4"/>
        <v>0</v>
      </c>
      <c r="AN14" s="92">
        <f t="shared" si="5"/>
        <v>0</v>
      </c>
    </row>
    <row r="15" spans="1:40">
      <c r="A15" s="98">
        <v>12</v>
      </c>
      <c r="B15" s="101"/>
      <c r="C15" s="100"/>
      <c r="D15" s="150"/>
      <c r="E15" s="150"/>
      <c r="F15" s="150"/>
      <c r="G15" s="150"/>
      <c r="H15" s="150"/>
      <c r="I15" s="150"/>
      <c r="J15" s="150"/>
      <c r="K15" s="150"/>
      <c r="L15" s="153"/>
      <c r="M15" s="153"/>
      <c r="N15" s="153"/>
      <c r="O15" s="153"/>
      <c r="P15" s="153"/>
      <c r="Q15" s="153"/>
      <c r="R15" s="150"/>
      <c r="S15" s="153"/>
      <c r="T15" s="153"/>
      <c r="U15" s="153"/>
      <c r="V15" s="153"/>
      <c r="W15" s="153"/>
      <c r="X15" s="153"/>
      <c r="Y15" s="150"/>
      <c r="Z15" s="153"/>
      <c r="AA15" s="153"/>
      <c r="AB15" s="153"/>
      <c r="AC15" s="153"/>
      <c r="AD15" s="153"/>
      <c r="AE15" s="153"/>
      <c r="AF15" s="150"/>
      <c r="AG15" s="153"/>
      <c r="AH15" s="154"/>
      <c r="AI15" s="14">
        <f t="shared" si="2"/>
        <v>0</v>
      </c>
      <c r="AJ15" s="14">
        <f t="shared" si="0"/>
        <v>0</v>
      </c>
      <c r="AK15" s="14">
        <f t="shared" si="1"/>
        <v>0</v>
      </c>
      <c r="AL15" s="14">
        <f t="shared" si="3"/>
        <v>0</v>
      </c>
      <c r="AM15" s="15">
        <f t="shared" si="4"/>
        <v>0</v>
      </c>
      <c r="AN15" s="92">
        <f t="shared" si="5"/>
        <v>0</v>
      </c>
    </row>
    <row r="16" spans="1:40">
      <c r="A16" s="98">
        <v>13</v>
      </c>
      <c r="B16" s="99"/>
      <c r="C16" s="100"/>
      <c r="D16" s="150"/>
      <c r="E16" s="150"/>
      <c r="F16" s="150"/>
      <c r="G16" s="150"/>
      <c r="H16" s="150"/>
      <c r="I16" s="150"/>
      <c r="J16" s="150"/>
      <c r="K16" s="150"/>
      <c r="L16" s="153"/>
      <c r="M16" s="153"/>
      <c r="N16" s="153"/>
      <c r="O16" s="153"/>
      <c r="P16" s="153"/>
      <c r="Q16" s="153"/>
      <c r="R16" s="150"/>
      <c r="S16" s="153"/>
      <c r="T16" s="153"/>
      <c r="U16" s="153"/>
      <c r="V16" s="153"/>
      <c r="W16" s="153"/>
      <c r="X16" s="153"/>
      <c r="Y16" s="150"/>
      <c r="Z16" s="153"/>
      <c r="AA16" s="153"/>
      <c r="AB16" s="153"/>
      <c r="AC16" s="153"/>
      <c r="AD16" s="153"/>
      <c r="AE16" s="152"/>
      <c r="AF16" s="150"/>
      <c r="AG16" s="153"/>
      <c r="AH16" s="154"/>
      <c r="AI16" s="14">
        <f t="shared" si="2"/>
        <v>0</v>
      </c>
      <c r="AJ16" s="14">
        <f t="shared" si="0"/>
        <v>0</v>
      </c>
      <c r="AK16" s="14">
        <f t="shared" si="1"/>
        <v>0</v>
      </c>
      <c r="AL16" s="14">
        <f t="shared" si="3"/>
        <v>0</v>
      </c>
      <c r="AM16" s="15">
        <f t="shared" si="4"/>
        <v>0</v>
      </c>
      <c r="AN16" s="92">
        <f t="shared" si="5"/>
        <v>0</v>
      </c>
    </row>
    <row r="17" spans="1:40">
      <c r="A17" s="98">
        <v>14</v>
      </c>
      <c r="B17" s="101"/>
      <c r="C17" s="100"/>
      <c r="D17" s="150"/>
      <c r="E17" s="150"/>
      <c r="F17" s="150"/>
      <c r="G17" s="150"/>
      <c r="H17" s="150"/>
      <c r="I17" s="150"/>
      <c r="J17" s="150"/>
      <c r="K17" s="150"/>
      <c r="L17" s="153"/>
      <c r="M17" s="153"/>
      <c r="N17" s="153"/>
      <c r="O17" s="153"/>
      <c r="P17" s="153"/>
      <c r="Q17" s="153"/>
      <c r="R17" s="150"/>
      <c r="S17" s="153"/>
      <c r="T17" s="153"/>
      <c r="U17" s="153"/>
      <c r="V17" s="153"/>
      <c r="W17" s="153"/>
      <c r="X17" s="153"/>
      <c r="Y17" s="150"/>
      <c r="Z17" s="153"/>
      <c r="AA17" s="153"/>
      <c r="AB17" s="153"/>
      <c r="AC17" s="153"/>
      <c r="AD17" s="153"/>
      <c r="AE17" s="153"/>
      <c r="AF17" s="150"/>
      <c r="AG17" s="153"/>
      <c r="AH17" s="154"/>
      <c r="AI17" s="14">
        <f t="shared" si="2"/>
        <v>0</v>
      </c>
      <c r="AJ17" s="14">
        <f t="shared" si="0"/>
        <v>0</v>
      </c>
      <c r="AK17" s="14">
        <f t="shared" si="1"/>
        <v>0</v>
      </c>
      <c r="AL17" s="14">
        <f t="shared" si="3"/>
        <v>0</v>
      </c>
      <c r="AM17" s="15">
        <f t="shared" si="4"/>
        <v>0</v>
      </c>
      <c r="AN17" s="92">
        <f t="shared" si="5"/>
        <v>0</v>
      </c>
    </row>
    <row r="18" spans="1:40">
      <c r="A18" s="105">
        <v>15</v>
      </c>
      <c r="B18" s="102"/>
      <c r="C18" s="103"/>
      <c r="D18" s="155"/>
      <c r="E18" s="150"/>
      <c r="F18" s="150"/>
      <c r="G18" s="150"/>
      <c r="H18" s="150"/>
      <c r="I18" s="150"/>
      <c r="J18" s="150"/>
      <c r="K18" s="155"/>
      <c r="L18" s="156"/>
      <c r="M18" s="156"/>
      <c r="N18" s="156"/>
      <c r="O18" s="156"/>
      <c r="P18" s="156"/>
      <c r="Q18" s="156"/>
      <c r="R18" s="155"/>
      <c r="S18" s="156"/>
      <c r="T18" s="156"/>
      <c r="U18" s="156"/>
      <c r="V18" s="156"/>
      <c r="W18" s="156"/>
      <c r="X18" s="156"/>
      <c r="Y18" s="155"/>
      <c r="Z18" s="156"/>
      <c r="AA18" s="156"/>
      <c r="AB18" s="156"/>
      <c r="AC18" s="156"/>
      <c r="AD18" s="156"/>
      <c r="AE18" s="156"/>
      <c r="AF18" s="155"/>
      <c r="AG18" s="156"/>
      <c r="AH18" s="157"/>
      <c r="AI18" s="106">
        <f t="shared" si="2"/>
        <v>0</v>
      </c>
      <c r="AJ18" s="106">
        <f t="shared" si="0"/>
        <v>0</v>
      </c>
      <c r="AK18" s="106">
        <f t="shared" si="1"/>
        <v>0</v>
      </c>
      <c r="AL18" s="106">
        <f t="shared" si="3"/>
        <v>0</v>
      </c>
      <c r="AM18" s="107">
        <f t="shared" si="4"/>
        <v>0</v>
      </c>
      <c r="AN18" s="92">
        <f t="shared" si="5"/>
        <v>0</v>
      </c>
    </row>
    <row r="19" spans="1:40">
      <c r="A19" s="20">
        <v>16</v>
      </c>
      <c r="B19" s="104"/>
      <c r="C19" s="23"/>
      <c r="D19" s="150"/>
      <c r="E19" s="150"/>
      <c r="F19" s="150"/>
      <c r="G19" s="150"/>
      <c r="H19" s="150"/>
      <c r="I19" s="150"/>
      <c r="J19" s="150"/>
      <c r="K19" s="150"/>
      <c r="L19" s="153"/>
      <c r="M19" s="153"/>
      <c r="N19" s="153"/>
      <c r="O19" s="153"/>
      <c r="P19" s="153"/>
      <c r="Q19" s="153"/>
      <c r="R19" s="150"/>
      <c r="S19" s="153"/>
      <c r="T19" s="153"/>
      <c r="U19" s="153"/>
      <c r="V19" s="153"/>
      <c r="W19" s="153"/>
      <c r="X19" s="153"/>
      <c r="Y19" s="150"/>
      <c r="Z19" s="153"/>
      <c r="AA19" s="153"/>
      <c r="AB19" s="153"/>
      <c r="AC19" s="153"/>
      <c r="AD19" s="153"/>
      <c r="AE19" s="153"/>
      <c r="AF19" s="150"/>
      <c r="AG19" s="153"/>
      <c r="AH19" s="154"/>
      <c r="AI19" s="14">
        <f t="shared" si="2"/>
        <v>0</v>
      </c>
      <c r="AJ19" s="14">
        <f t="shared" si="0"/>
        <v>0</v>
      </c>
      <c r="AK19" s="14">
        <f t="shared" si="1"/>
        <v>0</v>
      </c>
      <c r="AL19" s="14">
        <f t="shared" si="3"/>
        <v>0</v>
      </c>
      <c r="AM19" s="15">
        <f t="shared" si="4"/>
        <v>0</v>
      </c>
      <c r="AN19" s="108">
        <f t="shared" si="5"/>
        <v>0</v>
      </c>
    </row>
    <row r="20" spans="1:40">
      <c r="A20" s="109"/>
      <c r="B20" s="109"/>
      <c r="C20" s="22"/>
      <c r="D20" s="21"/>
      <c r="E20" s="151"/>
      <c r="F20" s="22"/>
      <c r="G20" s="22"/>
      <c r="H20" s="22"/>
      <c r="I20" s="22"/>
      <c r="J20" s="22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4">
        <f t="shared" si="2"/>
        <v>0</v>
      </c>
      <c r="AJ20" s="14">
        <f t="shared" si="0"/>
        <v>0</v>
      </c>
      <c r="AK20" s="14">
        <f t="shared" si="1"/>
        <v>0</v>
      </c>
      <c r="AL20" s="14">
        <f t="shared" si="3"/>
        <v>0</v>
      </c>
      <c r="AM20" s="15">
        <f t="shared" si="4"/>
        <v>0</v>
      </c>
      <c r="AN20" s="108">
        <f t="shared" ref="AN20:AN21" si="6">AI20+AJ20+AK20+AL20+AM20</f>
        <v>0</v>
      </c>
    </row>
    <row r="21" spans="1:40">
      <c r="A21" s="109"/>
      <c r="B21" s="109"/>
      <c r="C21" s="22"/>
      <c r="D21" s="21"/>
      <c r="E21" s="151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4">
        <f t="shared" si="2"/>
        <v>0</v>
      </c>
      <c r="AJ21" s="14">
        <f t="shared" si="0"/>
        <v>0</v>
      </c>
      <c r="AK21" s="14">
        <f t="shared" si="1"/>
        <v>0</v>
      </c>
      <c r="AL21" s="14">
        <f t="shared" si="3"/>
        <v>0</v>
      </c>
      <c r="AM21" s="15">
        <f t="shared" si="4"/>
        <v>0</v>
      </c>
      <c r="AN21" s="108">
        <f t="shared" si="6"/>
        <v>0</v>
      </c>
    </row>
    <row r="22" spans="1:40">
      <c r="C22" s="24"/>
      <c r="D22" s="25"/>
    </row>
  </sheetData>
  <mergeCells count="8"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21">
    <cfRule type="cellIs" dxfId="0" priority="1" stopIfTrue="1" operator="greaterThan">
      <formula>6</formula>
    </cfRule>
  </conditionalFormatting>
  <dataValidations count="1">
    <dataValidation type="textLength" operator="greaterThanOrEqual" showInputMessage="1" showErrorMessage="1" sqref="AF11:AF19 K4:K19 AH4:AH19 Y11:Y19 R4:R19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7"/>
  <sheetViews>
    <sheetView showGridLines="0" tabSelected="1" topLeftCell="B1" zoomScale="115" zoomScaleNormal="115" workbookViewId="0">
      <pane xSplit="1" ySplit="3" topLeftCell="I7" activePane="bottomRight" state="frozen"/>
      <selection activeCell="B1" sqref="B1"/>
      <selection pane="topRight" activeCell="C1" sqref="C1"/>
      <selection pane="bottomLeft" activeCell="B4" sqref="B4"/>
      <selection pane="bottomRight" activeCell="B13" sqref="A13:XFD17"/>
    </sheetView>
  </sheetViews>
  <sheetFormatPr defaultColWidth="8.85546875" defaultRowHeight="18" customHeight="1"/>
  <cols>
    <col min="1" max="1" width="8.85546875" style="1"/>
    <col min="2" max="2" width="16.5703125" style="1" customWidth="1"/>
    <col min="3" max="3" width="21.28515625" style="1" hidden="1" customWidth="1"/>
    <col min="4" max="8" width="8.85546875" style="1" hidden="1" customWidth="1"/>
    <col min="9" max="10" width="11.28515625" style="1" bestFit="1" customWidth="1"/>
    <col min="11" max="11" width="9.28515625" style="1" customWidth="1"/>
    <col min="12" max="12" width="9.7109375" style="1" customWidth="1"/>
    <col min="13" max="13" width="9.85546875" style="1" customWidth="1"/>
    <col min="14" max="14" width="11.28515625" style="1" customWidth="1"/>
    <col min="15" max="15" width="10.28515625" style="1" customWidth="1"/>
    <col min="16" max="16" width="9.5703125" style="1" customWidth="1"/>
    <col min="17" max="17" width="9.140625" style="1" customWidth="1"/>
    <col min="18" max="18" width="10.140625" style="1" customWidth="1"/>
    <col min="19" max="19" width="8.85546875" style="1" customWidth="1"/>
    <col min="20" max="20" width="9" style="1" customWidth="1"/>
    <col min="21" max="21" width="9.42578125" style="1" customWidth="1"/>
    <col min="22" max="22" width="10.42578125" style="1" customWidth="1"/>
    <col min="23" max="23" width="12.7109375" style="1" customWidth="1"/>
    <col min="24" max="24" width="11.28515625" style="1" customWidth="1"/>
    <col min="25" max="25" width="18.140625" style="1" hidden="1" customWidth="1"/>
    <col min="26" max="26" width="16.85546875" style="1" hidden="1" customWidth="1"/>
    <col min="27" max="27" width="15.7109375" style="1" hidden="1" customWidth="1"/>
    <col min="28" max="28" width="11.28515625" style="1" bestFit="1" customWidth="1"/>
    <col min="29" max="29" width="9.28515625" style="1" bestFit="1" customWidth="1"/>
    <col min="30" max="16384" width="8.85546875" style="1"/>
  </cols>
  <sheetData>
    <row r="1" spans="1:35" s="3" customFormat="1" ht="18" customHeight="1">
      <c r="A1" s="182" t="s">
        <v>137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</row>
    <row r="2" spans="1:35" s="3" customFormat="1" ht="18" customHeight="1" thickBot="1">
      <c r="A2" s="182" t="s">
        <v>138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</row>
    <row r="3" spans="1:35" s="2" customFormat="1" ht="18" customHeight="1" thickBot="1">
      <c r="A3" s="183" t="s">
        <v>40</v>
      </c>
      <c r="B3" s="184"/>
      <c r="C3" s="184"/>
      <c r="D3" s="184"/>
      <c r="E3" s="184"/>
      <c r="F3" s="184"/>
      <c r="G3" s="184"/>
      <c r="H3" s="184"/>
      <c r="I3" s="185"/>
      <c r="J3" s="183" t="s">
        <v>41</v>
      </c>
      <c r="K3" s="184"/>
      <c r="L3" s="184"/>
      <c r="M3" s="184"/>
      <c r="N3" s="185"/>
      <c r="O3" s="183" t="s">
        <v>42</v>
      </c>
      <c r="P3" s="184"/>
      <c r="Q3" s="184"/>
      <c r="R3" s="184"/>
      <c r="S3" s="184"/>
      <c r="T3" s="184"/>
      <c r="U3" s="184"/>
      <c r="V3" s="184"/>
      <c r="W3" s="185"/>
      <c r="X3" s="199" t="s">
        <v>39</v>
      </c>
      <c r="Y3" s="176" t="s">
        <v>43</v>
      </c>
      <c r="Z3" s="178" t="s">
        <v>44</v>
      </c>
      <c r="AA3" s="180" t="s">
        <v>45</v>
      </c>
      <c r="AB3" s="96"/>
      <c r="AC3" s="96"/>
      <c r="AI3" s="2" t="e">
        <f ca="1">'SALARY STMNT'!U5IF(AF3&gt;0,0,(IF(V3&gt;=20,20,0)))</f>
        <v>#NAME?</v>
      </c>
    </row>
    <row r="4" spans="1:35" s="4" customFormat="1" ht="46.9" customHeight="1" thickBot="1">
      <c r="A4" s="44" t="s">
        <v>0</v>
      </c>
      <c r="B4" s="45" t="s">
        <v>26</v>
      </c>
      <c r="C4" s="45" t="s">
        <v>1</v>
      </c>
      <c r="D4" s="45" t="s">
        <v>27</v>
      </c>
      <c r="E4" s="45" t="s">
        <v>28</v>
      </c>
      <c r="F4" s="45" t="s">
        <v>30</v>
      </c>
      <c r="G4" s="45" t="s">
        <v>87</v>
      </c>
      <c r="H4" s="46" t="s">
        <v>29</v>
      </c>
      <c r="I4" s="45" t="s">
        <v>24</v>
      </c>
      <c r="J4" s="45" t="s">
        <v>31</v>
      </c>
      <c r="K4" s="45" t="s">
        <v>25</v>
      </c>
      <c r="L4" s="46" t="s">
        <v>32</v>
      </c>
      <c r="M4" s="46" t="s">
        <v>33</v>
      </c>
      <c r="N4" s="45" t="s">
        <v>34</v>
      </c>
      <c r="O4" s="46" t="s">
        <v>35</v>
      </c>
      <c r="P4" s="46" t="s">
        <v>36</v>
      </c>
      <c r="Q4" s="46" t="s">
        <v>53</v>
      </c>
      <c r="R4" s="45" t="s">
        <v>10</v>
      </c>
      <c r="S4" s="45" t="s">
        <v>9</v>
      </c>
      <c r="T4" s="45" t="s">
        <v>14</v>
      </c>
      <c r="U4" s="45" t="s">
        <v>37</v>
      </c>
      <c r="V4" s="45" t="s">
        <v>13</v>
      </c>
      <c r="W4" s="45" t="s">
        <v>38</v>
      </c>
      <c r="X4" s="200"/>
      <c r="Y4" s="177"/>
      <c r="Z4" s="179"/>
      <c r="AA4" s="181"/>
      <c r="AB4" s="20" t="s">
        <v>90</v>
      </c>
      <c r="AC4" s="20" t="s">
        <v>91</v>
      </c>
    </row>
    <row r="5" spans="1:35" ht="18" customHeight="1">
      <c r="A5" s="9">
        <v>1</v>
      </c>
      <c r="B5" s="149" t="s">
        <v>130</v>
      </c>
      <c r="C5" s="149" t="s">
        <v>105</v>
      </c>
      <c r="D5" s="39">
        <f>ATTEN!AL4</f>
        <v>23</v>
      </c>
      <c r="E5" s="39">
        <f>ATTEN!AI4+ATTEN!AJ4</f>
        <v>3</v>
      </c>
      <c r="F5" s="39">
        <f>D5+E5</f>
        <v>26</v>
      </c>
      <c r="G5" s="39">
        <f>H14-F5</f>
        <v>0</v>
      </c>
      <c r="H5" s="39">
        <v>2</v>
      </c>
      <c r="I5" s="110">
        <v>13500</v>
      </c>
      <c r="J5" s="40">
        <f>ROUND((I5/26)*F5,0)</f>
        <v>13500</v>
      </c>
      <c r="K5" s="40">
        <f>ROUND((I5/26)*H5,0)</f>
        <v>1038</v>
      </c>
      <c r="L5" s="41"/>
      <c r="M5" s="40">
        <v>5670</v>
      </c>
      <c r="N5" s="40">
        <f>J5+K5+L5+M5</f>
        <v>20208</v>
      </c>
      <c r="O5" s="42">
        <v>6000</v>
      </c>
      <c r="P5" s="166">
        <v>1500</v>
      </c>
      <c r="Q5" s="43"/>
      <c r="R5" s="163">
        <f>ROUNDUP(IF(N5&gt;=21000,0,N5*1%),0)</f>
        <v>203</v>
      </c>
      <c r="S5" s="163">
        <v>0</v>
      </c>
      <c r="T5" s="163"/>
      <c r="U5" s="163">
        <v>20</v>
      </c>
      <c r="V5" s="163"/>
      <c r="W5" s="163">
        <f>O5+P5+R5+S5+T5+U5+V5+Q5</f>
        <v>7723</v>
      </c>
      <c r="X5" s="201">
        <f>ROUND(N5-W5,0)</f>
        <v>12485</v>
      </c>
      <c r="Y5" s="17"/>
      <c r="Z5" s="18"/>
      <c r="AA5" s="95"/>
      <c r="AB5" s="97">
        <f>'HR WPS'!AP3</f>
        <v>12485</v>
      </c>
      <c r="AC5" s="7">
        <f>X5-AB5</f>
        <v>0</v>
      </c>
    </row>
    <row r="6" spans="1:35" ht="18" customHeight="1">
      <c r="A6" s="20">
        <v>2</v>
      </c>
      <c r="B6" s="148" t="s">
        <v>131</v>
      </c>
      <c r="C6" s="149" t="s">
        <v>94</v>
      </c>
      <c r="D6" s="39">
        <f>ATTEN!AL5</f>
        <v>22</v>
      </c>
      <c r="E6" s="39">
        <f>ATTEN!AI5+ATTEN!AJ5</f>
        <v>4</v>
      </c>
      <c r="F6" s="5">
        <f t="shared" ref="F6:F11" si="0">D6+E6</f>
        <v>26</v>
      </c>
      <c r="G6" s="5">
        <f>H14-F6</f>
        <v>0</v>
      </c>
      <c r="H6" s="5"/>
      <c r="I6" s="7">
        <v>22000</v>
      </c>
      <c r="J6" s="6">
        <f t="shared" ref="J6:J11" si="1">ROUND((I6/26)*F6,0)</f>
        <v>22000</v>
      </c>
      <c r="K6" s="6">
        <f t="shared" ref="K6:K11" si="2">ROUND((I6/26)*H6,0)</f>
        <v>0</v>
      </c>
      <c r="L6" s="16"/>
      <c r="M6" s="6">
        <v>2070</v>
      </c>
      <c r="N6" s="6">
        <f t="shared" ref="N6:N12" si="3">J6+K6+L6+M6</f>
        <v>24070</v>
      </c>
      <c r="O6" s="27">
        <v>11000</v>
      </c>
      <c r="P6" s="167">
        <v>3000</v>
      </c>
      <c r="Q6" s="10"/>
      <c r="R6" s="163"/>
      <c r="S6" s="164">
        <f t="shared" ref="S6:S8" si="4">ROUNDUP(IF(I6&gt;15000,0,(N6*12%)),0)</f>
        <v>0</v>
      </c>
      <c r="T6" s="164"/>
      <c r="U6" s="163">
        <v>20</v>
      </c>
      <c r="V6" s="165"/>
      <c r="W6" s="164">
        <f t="shared" ref="W6:W11" si="5">O6+P6+R6+S6+T6+U6+V6+Q6</f>
        <v>14020</v>
      </c>
      <c r="X6" s="202">
        <f t="shared" ref="X6:X11" si="6">ROUND(N6-W6,0)</f>
        <v>10050</v>
      </c>
      <c r="Y6" s="17"/>
      <c r="Z6" s="18"/>
      <c r="AA6" s="95"/>
      <c r="AB6" s="97">
        <f>'HR WPS'!AP4</f>
        <v>10070</v>
      </c>
      <c r="AC6" s="7"/>
    </row>
    <row r="7" spans="1:35" ht="18" customHeight="1">
      <c r="A7" s="20">
        <v>3</v>
      </c>
      <c r="B7" s="148" t="s">
        <v>132</v>
      </c>
      <c r="C7" s="149" t="s">
        <v>92</v>
      </c>
      <c r="D7" s="39">
        <f>ATTEN!AL6</f>
        <v>21</v>
      </c>
      <c r="E7" s="39">
        <f>ATTEN!AI6+ATTEN!AJ6</f>
        <v>3</v>
      </c>
      <c r="F7" s="5">
        <f t="shared" si="0"/>
        <v>24</v>
      </c>
      <c r="G7" s="5">
        <f>H14-F7</f>
        <v>2</v>
      </c>
      <c r="H7" s="5"/>
      <c r="I7" s="7">
        <v>17500</v>
      </c>
      <c r="J7" s="6">
        <f t="shared" si="1"/>
        <v>16154</v>
      </c>
      <c r="K7" s="6">
        <f t="shared" si="2"/>
        <v>0</v>
      </c>
      <c r="L7" s="16">
        <v>4999</v>
      </c>
      <c r="M7" s="6">
        <v>1890</v>
      </c>
      <c r="N7" s="6">
        <f t="shared" si="3"/>
        <v>23043</v>
      </c>
      <c r="O7" s="27">
        <f>8000+L7</f>
        <v>12999</v>
      </c>
      <c r="P7" s="10"/>
      <c r="Q7" s="10"/>
      <c r="R7" s="163"/>
      <c r="S7" s="164">
        <f t="shared" si="4"/>
        <v>0</v>
      </c>
      <c r="T7" s="164"/>
      <c r="U7" s="163">
        <v>20</v>
      </c>
      <c r="V7" s="165"/>
      <c r="W7" s="164">
        <f t="shared" si="5"/>
        <v>13019</v>
      </c>
      <c r="X7" s="202">
        <f t="shared" si="6"/>
        <v>10024</v>
      </c>
      <c r="Y7" s="17"/>
      <c r="Z7" s="18"/>
      <c r="AA7" s="95"/>
      <c r="AB7" s="97">
        <f>'HR WPS'!AP5</f>
        <v>10024</v>
      </c>
      <c r="AC7" s="7">
        <f t="shared" ref="AC7:AC11" si="7">X7-AB7</f>
        <v>0</v>
      </c>
    </row>
    <row r="8" spans="1:35" ht="18" customHeight="1">
      <c r="A8" s="20">
        <v>4</v>
      </c>
      <c r="B8" s="148" t="s">
        <v>133</v>
      </c>
      <c r="C8" s="149" t="s">
        <v>92</v>
      </c>
      <c r="D8" s="39">
        <f>ATTEN!AL7</f>
        <v>23</v>
      </c>
      <c r="E8" s="39">
        <f>ATTEN!AI7+ATTEN!AJ7</f>
        <v>3</v>
      </c>
      <c r="F8" s="5">
        <f>D8+E8</f>
        <v>26</v>
      </c>
      <c r="G8" s="5">
        <f>H14-F8</f>
        <v>0</v>
      </c>
      <c r="H8" s="5"/>
      <c r="I8" s="7">
        <v>16000</v>
      </c>
      <c r="J8" s="6">
        <f t="shared" si="1"/>
        <v>16000</v>
      </c>
      <c r="K8" s="6">
        <f t="shared" si="2"/>
        <v>0</v>
      </c>
      <c r="L8" s="16">
        <v>2601</v>
      </c>
      <c r="M8" s="6">
        <v>2430</v>
      </c>
      <c r="N8" s="6">
        <f t="shared" si="3"/>
        <v>21031</v>
      </c>
      <c r="O8" s="27">
        <f>8000+L8</f>
        <v>10601</v>
      </c>
      <c r="P8" s="10"/>
      <c r="Q8" s="10"/>
      <c r="R8" s="163"/>
      <c r="S8" s="164">
        <f t="shared" si="4"/>
        <v>0</v>
      </c>
      <c r="T8" s="164"/>
      <c r="U8" s="163">
        <v>20</v>
      </c>
      <c r="V8" s="165"/>
      <c r="W8" s="164">
        <f t="shared" si="5"/>
        <v>10621</v>
      </c>
      <c r="X8" s="202">
        <f t="shared" si="6"/>
        <v>10410</v>
      </c>
      <c r="Y8" s="17"/>
      <c r="Z8" s="18"/>
      <c r="AA8" s="95"/>
      <c r="AB8" s="97">
        <f>'HR WPS'!AP6</f>
        <v>10410</v>
      </c>
      <c r="AC8" s="7">
        <f t="shared" si="7"/>
        <v>0</v>
      </c>
    </row>
    <row r="9" spans="1:35" ht="18" customHeight="1">
      <c r="A9" s="20">
        <v>5</v>
      </c>
      <c r="B9" s="148" t="s">
        <v>134</v>
      </c>
      <c r="C9" s="149" t="s">
        <v>92</v>
      </c>
      <c r="D9" s="39">
        <f>ATTEN!AL8</f>
        <v>23</v>
      </c>
      <c r="E9" s="39">
        <f>ATTEN!AI8+ATTEN!AJ8</f>
        <v>1</v>
      </c>
      <c r="F9" s="5">
        <f t="shared" si="0"/>
        <v>24</v>
      </c>
      <c r="G9" s="5">
        <f>H14-F9</f>
        <v>2</v>
      </c>
      <c r="H9" s="26"/>
      <c r="I9" s="7">
        <v>16000</v>
      </c>
      <c r="J9" s="6">
        <f t="shared" si="1"/>
        <v>14769</v>
      </c>
      <c r="K9" s="6">
        <f t="shared" si="2"/>
        <v>0</v>
      </c>
      <c r="L9" s="16">
        <v>1735</v>
      </c>
      <c r="M9" s="6"/>
      <c r="N9" s="6">
        <f t="shared" si="3"/>
        <v>16504</v>
      </c>
      <c r="O9" s="27">
        <f>8000+L9</f>
        <v>9735</v>
      </c>
      <c r="P9" s="10"/>
      <c r="Q9" s="10"/>
      <c r="R9" s="163">
        <f t="shared" ref="R9:R11" si="8">ROUNDUP(IF(I9&gt;=21000,0,N9*1%),0)</f>
        <v>166</v>
      </c>
      <c r="S9" s="164">
        <v>0</v>
      </c>
      <c r="T9" s="164"/>
      <c r="U9" s="163">
        <v>20</v>
      </c>
      <c r="V9" s="165"/>
      <c r="W9" s="164">
        <f t="shared" si="5"/>
        <v>9921</v>
      </c>
      <c r="X9" s="202">
        <f t="shared" si="6"/>
        <v>6583</v>
      </c>
      <c r="Y9" s="17"/>
      <c r="Z9" s="18"/>
      <c r="AA9" s="95"/>
      <c r="AB9" s="97">
        <f>'HR WPS'!AP7</f>
        <v>6583</v>
      </c>
      <c r="AC9" s="7">
        <f t="shared" si="7"/>
        <v>0</v>
      </c>
    </row>
    <row r="10" spans="1:35" ht="18" customHeight="1">
      <c r="A10" s="20">
        <v>6</v>
      </c>
      <c r="B10" s="148" t="s">
        <v>135</v>
      </c>
      <c r="C10" s="148" t="s">
        <v>92</v>
      </c>
      <c r="D10" s="39">
        <f>ATTEN!AL9</f>
        <v>24</v>
      </c>
      <c r="E10" s="39">
        <f>ATTEN!AI9+ATTEN!AJ9</f>
        <v>0</v>
      </c>
      <c r="F10" s="5">
        <f t="shared" si="0"/>
        <v>24</v>
      </c>
      <c r="G10" s="5">
        <f>H14-F10</f>
        <v>2</v>
      </c>
      <c r="H10" s="5"/>
      <c r="I10" s="7">
        <v>13000</v>
      </c>
      <c r="J10" s="6">
        <f t="shared" si="1"/>
        <v>12000</v>
      </c>
      <c r="K10" s="6">
        <f t="shared" si="2"/>
        <v>0</v>
      </c>
      <c r="L10" s="16"/>
      <c r="M10" s="6"/>
      <c r="N10" s="6">
        <f t="shared" si="3"/>
        <v>12000</v>
      </c>
      <c r="O10" s="17"/>
      <c r="P10" s="10"/>
      <c r="Q10" s="10"/>
      <c r="R10" s="163">
        <f t="shared" si="8"/>
        <v>120</v>
      </c>
      <c r="S10" s="164">
        <v>0</v>
      </c>
      <c r="T10" s="164"/>
      <c r="U10" s="163">
        <v>20</v>
      </c>
      <c r="V10" s="165"/>
      <c r="W10" s="164">
        <f t="shared" si="5"/>
        <v>140</v>
      </c>
      <c r="X10" s="202">
        <f t="shared" si="6"/>
        <v>11860</v>
      </c>
      <c r="Y10" s="17"/>
      <c r="Z10" s="18"/>
      <c r="AA10" s="95"/>
      <c r="AB10" s="97">
        <f>'HR WPS'!AP8</f>
        <v>11860</v>
      </c>
      <c r="AC10" s="7">
        <f t="shared" si="7"/>
        <v>0</v>
      </c>
    </row>
    <row r="11" spans="1:35" ht="18" customHeight="1">
      <c r="A11" s="20">
        <v>7</v>
      </c>
      <c r="B11" s="148" t="s">
        <v>136</v>
      </c>
      <c r="C11" s="148" t="s">
        <v>92</v>
      </c>
      <c r="D11" s="39">
        <f>ATTEN!AL10</f>
        <v>25</v>
      </c>
      <c r="E11" s="39">
        <f>ATTEN!AI10+ATTEN!AJ10</f>
        <v>0</v>
      </c>
      <c r="F11" s="5">
        <f t="shared" si="0"/>
        <v>25</v>
      </c>
      <c r="G11" s="5">
        <f>H14-F11</f>
        <v>1</v>
      </c>
      <c r="H11" s="5"/>
      <c r="I11" s="7">
        <v>13000</v>
      </c>
      <c r="J11" s="6">
        <f t="shared" si="1"/>
        <v>12500</v>
      </c>
      <c r="K11" s="6">
        <f t="shared" si="2"/>
        <v>0</v>
      </c>
      <c r="L11" s="16"/>
      <c r="M11" s="6"/>
      <c r="N11" s="6">
        <f t="shared" si="3"/>
        <v>12500</v>
      </c>
      <c r="O11" s="27">
        <v>5000</v>
      </c>
      <c r="P11" s="10"/>
      <c r="Q11" s="10"/>
      <c r="R11" s="163">
        <f t="shared" si="8"/>
        <v>125</v>
      </c>
      <c r="S11" s="164">
        <v>0</v>
      </c>
      <c r="T11" s="164"/>
      <c r="U11" s="163">
        <v>20</v>
      </c>
      <c r="V11" s="165"/>
      <c r="W11" s="164">
        <f t="shared" si="5"/>
        <v>5145</v>
      </c>
      <c r="X11" s="202">
        <f t="shared" si="6"/>
        <v>7355</v>
      </c>
      <c r="Y11" s="17"/>
      <c r="Z11" s="18"/>
      <c r="AA11" s="95"/>
      <c r="AB11" s="97">
        <f>'HR WPS'!AP9</f>
        <v>7355</v>
      </c>
      <c r="AC11" s="7">
        <f t="shared" si="7"/>
        <v>0</v>
      </c>
    </row>
    <row r="12" spans="1:35" ht="18" customHeight="1">
      <c r="B12" s="5" t="s">
        <v>56</v>
      </c>
      <c r="C12" s="5"/>
      <c r="D12" s="39">
        <f>ATTEN!AL22</f>
        <v>0</v>
      </c>
      <c r="E12" s="39">
        <f>ATTEN!AI22+ATTEN!AJ22</f>
        <v>0</v>
      </c>
      <c r="F12" s="5">
        <f t="shared" ref="F12" si="9">D12+E12</f>
        <v>0</v>
      </c>
      <c r="G12" s="5"/>
      <c r="H12" s="5">
        <v>0</v>
      </c>
      <c r="I12" s="7">
        <f>SUM(I5:I11)</f>
        <v>111000</v>
      </c>
      <c r="J12" s="7">
        <f>SUM(J5:J11)</f>
        <v>106923</v>
      </c>
      <c r="K12" s="7">
        <f>SUM(K5:K11)</f>
        <v>1038</v>
      </c>
      <c r="L12" s="7">
        <f>SUM(L5:L11)</f>
        <v>9335</v>
      </c>
      <c r="M12" s="7">
        <f>SUM(M5:M11)</f>
        <v>12060</v>
      </c>
      <c r="N12" s="6">
        <f t="shared" si="3"/>
        <v>129356</v>
      </c>
      <c r="O12" s="7">
        <f t="shared" ref="O12:AC12" si="10">SUM(O5:O11)</f>
        <v>55335</v>
      </c>
      <c r="P12" s="7">
        <f t="shared" si="10"/>
        <v>4500</v>
      </c>
      <c r="Q12" s="7">
        <f t="shared" si="10"/>
        <v>0</v>
      </c>
      <c r="R12" s="7">
        <f t="shared" si="10"/>
        <v>614</v>
      </c>
      <c r="S12" s="7">
        <f t="shared" si="10"/>
        <v>0</v>
      </c>
      <c r="T12" s="7">
        <f t="shared" si="10"/>
        <v>0</v>
      </c>
      <c r="U12" s="7">
        <f t="shared" si="10"/>
        <v>140</v>
      </c>
      <c r="V12" s="7">
        <f t="shared" si="10"/>
        <v>0</v>
      </c>
      <c r="W12" s="7">
        <f t="shared" si="10"/>
        <v>60589</v>
      </c>
      <c r="X12" s="203">
        <f t="shared" si="10"/>
        <v>68767</v>
      </c>
      <c r="Y12" s="7">
        <f t="shared" si="10"/>
        <v>0</v>
      </c>
      <c r="Z12" s="7">
        <f t="shared" si="10"/>
        <v>0</v>
      </c>
      <c r="AA12" s="7">
        <f t="shared" si="10"/>
        <v>0</v>
      </c>
      <c r="AB12" s="7">
        <f t="shared" si="10"/>
        <v>68787</v>
      </c>
      <c r="AC12" s="7">
        <f t="shared" si="10"/>
        <v>0</v>
      </c>
    </row>
    <row r="13" spans="1:35" ht="18" hidden="1" customHeight="1" thickBot="1">
      <c r="D13" s="1">
        <f>SUM(D5:D12)</f>
        <v>161</v>
      </c>
      <c r="E13" s="1">
        <f>SUM(E5:E12)</f>
        <v>14</v>
      </c>
      <c r="F13" s="1">
        <f>SUM(F5:F12)</f>
        <v>175</v>
      </c>
      <c r="G13" s="1">
        <f>SUM(G5:G12)</f>
        <v>7</v>
      </c>
      <c r="H13" s="1">
        <f>SUM(H5:H12)</f>
        <v>2</v>
      </c>
      <c r="O13" s="19"/>
      <c r="P13" s="19"/>
    </row>
    <row r="14" spans="1:35" ht="25.5" hidden="1" customHeight="1" thickBot="1">
      <c r="D14" s="186" t="s">
        <v>88</v>
      </c>
      <c r="E14" s="192"/>
      <c r="F14" s="192"/>
      <c r="G14" s="187"/>
      <c r="H14" s="186">
        <v>26</v>
      </c>
      <c r="I14" s="187"/>
      <c r="J14" s="8"/>
      <c r="O14" s="19">
        <f>O12+P12</f>
        <v>59835</v>
      </c>
      <c r="P14" s="19"/>
    </row>
    <row r="15" spans="1:35" ht="21" hidden="1" customHeight="1" thickBot="1">
      <c r="D15" s="193" t="s">
        <v>65</v>
      </c>
      <c r="E15" s="194"/>
      <c r="F15" s="194"/>
      <c r="G15" s="195"/>
      <c r="H15" s="188">
        <v>5</v>
      </c>
      <c r="I15" s="189"/>
      <c r="J15" s="8"/>
      <c r="O15" s="19"/>
    </row>
    <row r="16" spans="1:35" ht="18" hidden="1" customHeight="1" thickBot="1">
      <c r="D16" s="196" t="s">
        <v>89</v>
      </c>
      <c r="E16" s="197"/>
      <c r="F16" s="197"/>
      <c r="G16" s="198"/>
      <c r="H16" s="190">
        <v>43011</v>
      </c>
      <c r="I16" s="191"/>
      <c r="J16" s="8"/>
      <c r="O16" s="19"/>
    </row>
    <row r="17" ht="18" hidden="1" customHeight="1"/>
  </sheetData>
  <sheetProtection selectLockedCells="1" selectUnlockedCells="1"/>
  <protectedRanges>
    <protectedRange sqref="H5:H13" name="Range1"/>
  </protectedRanges>
  <mergeCells count="15">
    <mergeCell ref="H14:I14"/>
    <mergeCell ref="H15:I15"/>
    <mergeCell ref="H16:I16"/>
    <mergeCell ref="D14:G14"/>
    <mergeCell ref="D15:G15"/>
    <mergeCell ref="D16:G16"/>
    <mergeCell ref="Y3:Y4"/>
    <mergeCell ref="Z3:Z4"/>
    <mergeCell ref="AA3:AA4"/>
    <mergeCell ref="A1:X1"/>
    <mergeCell ref="A2:X2"/>
    <mergeCell ref="A3:I3"/>
    <mergeCell ref="J3:N3"/>
    <mergeCell ref="O3:W3"/>
    <mergeCell ref="X3:X4"/>
  </mergeCells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669"/>
  <sheetViews>
    <sheetView topLeftCell="Z1" workbookViewId="0">
      <selection activeCell="AD28" sqref="AD28"/>
    </sheetView>
  </sheetViews>
  <sheetFormatPr defaultRowHeight="15"/>
  <cols>
    <col min="1" max="1" width="9.140625" style="36"/>
    <col min="2" max="2" width="15" style="36" bestFit="1" customWidth="1"/>
    <col min="3" max="3" width="10.5703125" style="36" customWidth="1"/>
    <col min="4" max="4" width="11.28515625" style="36" hidden="1" customWidth="1"/>
    <col min="5" max="5" width="10.5703125" style="36" hidden="1" customWidth="1"/>
    <col min="6" max="6" width="12" style="36" hidden="1" customWidth="1"/>
    <col min="7" max="12" width="9.140625" style="36" hidden="1" customWidth="1"/>
    <col min="13" max="13" width="11.7109375" style="36" hidden="1" customWidth="1"/>
    <col min="14" max="14" width="9.140625" style="36" hidden="1" customWidth="1"/>
    <col min="15" max="21" width="9.140625" style="36" customWidth="1"/>
    <col min="22" max="22" width="12.140625" style="36" customWidth="1"/>
    <col min="23" max="28" width="9.140625" style="36" customWidth="1"/>
    <col min="29" max="30" width="9.140625" customWidth="1"/>
    <col min="31" max="31" width="10.140625" customWidth="1"/>
    <col min="32" max="33" width="9.140625" style="36" customWidth="1"/>
    <col min="34" max="34" width="9.140625" customWidth="1"/>
    <col min="35" max="39" width="9.140625" style="36" customWidth="1"/>
    <col min="40" max="41" width="9.140625" customWidth="1"/>
    <col min="42" max="42" width="12.28515625" customWidth="1"/>
    <col min="43" max="44" width="9.140625" customWidth="1"/>
  </cols>
  <sheetData>
    <row r="1" spans="1:123" ht="114">
      <c r="A1" s="37" t="s">
        <v>57</v>
      </c>
      <c r="B1" s="37" t="s">
        <v>58</v>
      </c>
      <c r="C1" s="37" t="s">
        <v>59</v>
      </c>
      <c r="D1" s="49" t="s">
        <v>19</v>
      </c>
      <c r="E1" s="49" t="s">
        <v>20</v>
      </c>
      <c r="F1" s="37" t="s">
        <v>1</v>
      </c>
      <c r="G1" s="32" t="s">
        <v>60</v>
      </c>
      <c r="H1" s="37" t="s">
        <v>21</v>
      </c>
      <c r="I1" s="56" t="s">
        <v>61</v>
      </c>
      <c r="J1" s="56" t="s">
        <v>62</v>
      </c>
      <c r="K1" s="37" t="s">
        <v>22</v>
      </c>
      <c r="L1" s="37" t="s">
        <v>23</v>
      </c>
      <c r="M1" s="37" t="s">
        <v>63</v>
      </c>
      <c r="N1" s="37" t="s">
        <v>3</v>
      </c>
      <c r="O1" s="32" t="s">
        <v>64</v>
      </c>
      <c r="P1" s="32" t="s">
        <v>65</v>
      </c>
      <c r="Q1" s="32" t="s">
        <v>66</v>
      </c>
      <c r="R1" s="49" t="s">
        <v>67</v>
      </c>
      <c r="S1" s="49" t="s">
        <v>2</v>
      </c>
      <c r="T1" s="50" t="s">
        <v>68</v>
      </c>
      <c r="U1" s="51" t="s">
        <v>69</v>
      </c>
      <c r="V1" s="37" t="s">
        <v>70</v>
      </c>
      <c r="W1" s="32" t="s">
        <v>71</v>
      </c>
      <c r="X1" s="32" t="s">
        <v>4</v>
      </c>
      <c r="Y1" s="62" t="s">
        <v>72</v>
      </c>
      <c r="Z1" s="32" t="s">
        <v>73</v>
      </c>
      <c r="AA1" s="32" t="s">
        <v>5</v>
      </c>
      <c r="AB1" s="32" t="s">
        <v>6</v>
      </c>
      <c r="AC1" s="63" t="s">
        <v>74</v>
      </c>
      <c r="AD1" s="32" t="s">
        <v>7</v>
      </c>
      <c r="AE1" s="37" t="s">
        <v>8</v>
      </c>
      <c r="AF1" s="32" t="s">
        <v>75</v>
      </c>
      <c r="AG1" s="64" t="s">
        <v>76</v>
      </c>
      <c r="AH1" s="65" t="s">
        <v>11</v>
      </c>
      <c r="AI1" s="64" t="s">
        <v>12</v>
      </c>
      <c r="AJ1" s="68" t="s">
        <v>13</v>
      </c>
      <c r="AK1" s="32" t="s">
        <v>77</v>
      </c>
      <c r="AL1" s="32" t="s">
        <v>78</v>
      </c>
      <c r="AM1" s="32" t="s">
        <v>79</v>
      </c>
      <c r="AN1" s="90" t="s">
        <v>15</v>
      </c>
      <c r="AO1" s="90" t="s">
        <v>16</v>
      </c>
      <c r="AP1" s="28" t="s">
        <v>17</v>
      </c>
      <c r="AQ1" s="29" t="s">
        <v>80</v>
      </c>
      <c r="AR1" s="130" t="s">
        <v>18</v>
      </c>
    </row>
    <row r="2" spans="1:123">
      <c r="A2" s="33">
        <v>1</v>
      </c>
      <c r="B2" s="33">
        <v>2</v>
      </c>
      <c r="C2" s="33">
        <v>3</v>
      </c>
      <c r="D2" s="33">
        <v>4</v>
      </c>
      <c r="E2" s="33">
        <v>5</v>
      </c>
      <c r="F2" s="33">
        <v>6</v>
      </c>
      <c r="G2" s="33">
        <v>7</v>
      </c>
      <c r="H2" s="33">
        <v>8</v>
      </c>
      <c r="I2" s="33">
        <v>9</v>
      </c>
      <c r="J2" s="33">
        <v>10</v>
      </c>
      <c r="K2" s="33">
        <v>11</v>
      </c>
      <c r="L2" s="33">
        <v>12</v>
      </c>
      <c r="M2" s="33">
        <v>13</v>
      </c>
      <c r="N2" s="33">
        <v>14</v>
      </c>
      <c r="O2" s="33">
        <v>15</v>
      </c>
      <c r="P2" s="33">
        <v>16</v>
      </c>
      <c r="Q2" s="33">
        <v>17</v>
      </c>
      <c r="R2" s="33">
        <v>18</v>
      </c>
      <c r="S2" s="33">
        <v>19</v>
      </c>
      <c r="T2" s="33">
        <v>20</v>
      </c>
      <c r="U2" s="33">
        <v>21</v>
      </c>
      <c r="V2" s="33">
        <v>22</v>
      </c>
      <c r="W2" s="33">
        <v>23</v>
      </c>
      <c r="X2" s="33">
        <v>24</v>
      </c>
      <c r="Y2" s="33">
        <v>25</v>
      </c>
      <c r="Z2" s="33">
        <v>26</v>
      </c>
      <c r="AA2" s="33">
        <v>27</v>
      </c>
      <c r="AB2" s="33">
        <v>28</v>
      </c>
      <c r="AC2" s="33">
        <v>29</v>
      </c>
      <c r="AD2" s="33">
        <v>30</v>
      </c>
      <c r="AE2" s="33">
        <v>31</v>
      </c>
      <c r="AF2" s="33">
        <v>32</v>
      </c>
      <c r="AG2" s="33">
        <v>33</v>
      </c>
      <c r="AH2" s="33">
        <v>34</v>
      </c>
      <c r="AI2" s="66">
        <v>35</v>
      </c>
      <c r="AJ2" s="69">
        <v>36</v>
      </c>
      <c r="AK2" s="71">
        <v>37</v>
      </c>
      <c r="AL2" s="33">
        <v>38</v>
      </c>
      <c r="AM2" s="33">
        <v>39</v>
      </c>
      <c r="AN2" s="89">
        <v>40</v>
      </c>
      <c r="AO2" s="89">
        <v>41</v>
      </c>
      <c r="AP2" s="30">
        <v>42</v>
      </c>
      <c r="AQ2" s="127">
        <v>43</v>
      </c>
      <c r="AR2" s="131">
        <v>44</v>
      </c>
    </row>
    <row r="3" spans="1:123">
      <c r="A3" s="135" t="s">
        <v>107</v>
      </c>
      <c r="B3" s="113" t="s">
        <v>95</v>
      </c>
      <c r="C3" s="113" t="s">
        <v>108</v>
      </c>
      <c r="D3" s="113" t="s">
        <v>81</v>
      </c>
      <c r="E3" s="114">
        <v>31172</v>
      </c>
      <c r="F3" s="113" t="s">
        <v>105</v>
      </c>
      <c r="G3" s="113"/>
      <c r="H3" s="115">
        <v>40513</v>
      </c>
      <c r="I3" s="113"/>
      <c r="J3" s="113"/>
      <c r="K3" s="122" t="s">
        <v>82</v>
      </c>
      <c r="L3" s="122" t="s">
        <v>83</v>
      </c>
      <c r="M3" s="136">
        <v>67345986809</v>
      </c>
      <c r="N3" s="38">
        <f>+'SALARY STMNT'!D5</f>
        <v>23</v>
      </c>
      <c r="O3" s="34">
        <f>+'SALARY STMNT'!G5</f>
        <v>0</v>
      </c>
      <c r="P3" s="34">
        <f>+'SALARY STMNT'!H15</f>
        <v>5</v>
      </c>
      <c r="Q3" s="34">
        <f>+'SALARY STMNT'!E5</f>
        <v>3</v>
      </c>
      <c r="R3" s="52">
        <f>((V3-T3)*100)/148</f>
        <v>8209.45945945946</v>
      </c>
      <c r="S3" s="52">
        <f>R3*48%</f>
        <v>3940.5405405405409</v>
      </c>
      <c r="T3" s="52">
        <f>IF(V3&gt;='SALARY STMNT'!I5*10%,'SALARY STMNT'!I5*10%,V3)</f>
        <v>1350</v>
      </c>
      <c r="U3" s="52">
        <v>0</v>
      </c>
      <c r="V3" s="47">
        <f>+'SALARY STMNT'!J5</f>
        <v>13500</v>
      </c>
      <c r="W3" s="61">
        <f>+'SALARY STMNT'!K5</f>
        <v>1038</v>
      </c>
      <c r="X3" s="61">
        <v>0</v>
      </c>
      <c r="Y3" s="61">
        <v>0</v>
      </c>
      <c r="Z3" s="61">
        <v>0</v>
      </c>
      <c r="AA3" s="61">
        <v>0</v>
      </c>
      <c r="AB3" s="38">
        <v>0</v>
      </c>
      <c r="AC3" s="52">
        <f>'SALARY STMNT'!L5+'SALARY STMNT'!M5</f>
        <v>5670</v>
      </c>
      <c r="AD3" s="52">
        <v>0</v>
      </c>
      <c r="AE3" s="47">
        <f>SUM(V3:AD3)</f>
        <v>20208</v>
      </c>
      <c r="AF3" s="52">
        <f>+'SALARY STMNT'!S5</f>
        <v>0</v>
      </c>
      <c r="AG3" s="52">
        <f>+'SALARY STMNT'!R5</f>
        <v>203</v>
      </c>
      <c r="AH3" s="52">
        <f>'SALARY STMNT'!O5+'SALARY STMNT'!P5</f>
        <v>7500</v>
      </c>
      <c r="AI3" s="67">
        <f>IF(AF3&gt;0,0,(IF(V3&gt;=20,20,0)))</f>
        <v>20</v>
      </c>
      <c r="AJ3" s="70">
        <f>+'SALARY STMNT'!V5</f>
        <v>0</v>
      </c>
      <c r="AK3" s="72">
        <f>+'SALARY STMNT'!T5</f>
        <v>0</v>
      </c>
      <c r="AL3" s="52">
        <v>0</v>
      </c>
      <c r="AM3" s="52">
        <v>0</v>
      </c>
      <c r="AN3" s="61"/>
      <c r="AO3" s="61">
        <f>AF3+AG3+AH3+AI3+AJ3+AK3+AL3+AM3+AN3</f>
        <v>7723</v>
      </c>
      <c r="AP3" s="31">
        <f>AE3-AO3</f>
        <v>12485</v>
      </c>
      <c r="AQ3" s="128">
        <v>43011</v>
      </c>
      <c r="AR3" s="31"/>
      <c r="AS3" s="124"/>
      <c r="AT3" s="125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</row>
    <row r="4" spans="1:123">
      <c r="A4" s="135" t="s">
        <v>109</v>
      </c>
      <c r="B4" s="133" t="s">
        <v>96</v>
      </c>
      <c r="C4" s="133" t="s">
        <v>110</v>
      </c>
      <c r="D4" s="133" t="s">
        <v>81</v>
      </c>
      <c r="E4" s="114">
        <v>31954</v>
      </c>
      <c r="F4" s="113" t="s">
        <v>92</v>
      </c>
      <c r="G4" s="113"/>
      <c r="H4" s="115">
        <v>42095</v>
      </c>
      <c r="I4" s="133"/>
      <c r="J4" s="133"/>
      <c r="K4" s="122" t="s">
        <v>82</v>
      </c>
      <c r="L4" s="122" t="s">
        <v>83</v>
      </c>
      <c r="M4" s="136">
        <v>67345980965</v>
      </c>
      <c r="N4" s="38">
        <f>+'SALARY STMNT'!D6</f>
        <v>22</v>
      </c>
      <c r="O4" s="34">
        <f>+'SALARY STMNT'!G6</f>
        <v>0</v>
      </c>
      <c r="P4" s="34">
        <f>+P3</f>
        <v>5</v>
      </c>
      <c r="Q4" s="34">
        <f>+'SALARY STMNT'!E6</f>
        <v>4</v>
      </c>
      <c r="R4" s="52">
        <v>57046.621621621627</v>
      </c>
      <c r="S4" s="52">
        <v>27382.37837837838</v>
      </c>
      <c r="T4" s="52">
        <f>IF(V4&gt;='SALARY STMNT'!I6*10%,'SALARY STMNT'!I6*10%,V4)</f>
        <v>2200</v>
      </c>
      <c r="U4" s="52">
        <v>0</v>
      </c>
      <c r="V4" s="47">
        <f>+'SALARY STMNT'!J6+1200</f>
        <v>23200</v>
      </c>
      <c r="W4" s="61">
        <f>+'SALARY STMNT'!K6</f>
        <v>0</v>
      </c>
      <c r="X4" s="61">
        <v>0</v>
      </c>
      <c r="Y4" s="61">
        <v>0</v>
      </c>
      <c r="Z4" s="61">
        <v>0</v>
      </c>
      <c r="AA4" s="61">
        <v>0</v>
      </c>
      <c r="AB4" s="38">
        <v>0</v>
      </c>
      <c r="AC4" s="52">
        <f>'SALARY STMNT'!L6+'SALARY STMNT'!M6-1200</f>
        <v>870</v>
      </c>
      <c r="AD4" s="52">
        <v>0</v>
      </c>
      <c r="AE4" s="47">
        <f t="shared" ref="AE4:AE20" si="0">SUM(V4:AD4)</f>
        <v>24070</v>
      </c>
      <c r="AF4" s="52">
        <f>+'SALARY STMNT'!S6</f>
        <v>0</v>
      </c>
      <c r="AG4" s="52">
        <f>+'SALARY STMNT'!R6</f>
        <v>0</v>
      </c>
      <c r="AH4" s="52">
        <f>'SALARY STMNT'!O6+'SALARY STMNT'!P6</f>
        <v>14000</v>
      </c>
      <c r="AI4" s="67">
        <v>0</v>
      </c>
      <c r="AJ4" s="70">
        <f>+'SALARY STMNT'!V6</f>
        <v>0</v>
      </c>
      <c r="AK4" s="72">
        <f>+'SALARY STMNT'!T6</f>
        <v>0</v>
      </c>
      <c r="AL4" s="52">
        <v>0</v>
      </c>
      <c r="AM4" s="52">
        <v>0</v>
      </c>
      <c r="AN4" s="61"/>
      <c r="AO4" s="61">
        <f t="shared" ref="AO4:AO20" si="1">AF4+AG4+AH4+AI4+AJ4+AK4+AL4+AM4+AN4</f>
        <v>14000</v>
      </c>
      <c r="AP4" s="31">
        <f t="shared" ref="AP4:AP20" si="2">AE4-AO4</f>
        <v>10070</v>
      </c>
      <c r="AQ4" s="128">
        <v>43011</v>
      </c>
      <c r="AR4" s="31"/>
      <c r="AS4" s="124"/>
      <c r="AT4" s="125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</row>
    <row r="5" spans="1:123">
      <c r="A5" s="135" t="s">
        <v>111</v>
      </c>
      <c r="B5" s="133" t="s">
        <v>97</v>
      </c>
      <c r="C5" s="133" t="s">
        <v>112</v>
      </c>
      <c r="D5" s="133" t="s">
        <v>81</v>
      </c>
      <c r="E5" s="137">
        <v>29271</v>
      </c>
      <c r="F5" s="113" t="s">
        <v>92</v>
      </c>
      <c r="G5" s="133"/>
      <c r="H5" s="138">
        <v>42461</v>
      </c>
      <c r="I5" s="133"/>
      <c r="J5" s="133"/>
      <c r="K5" s="122" t="s">
        <v>82</v>
      </c>
      <c r="L5" s="122" t="s">
        <v>83</v>
      </c>
      <c r="M5" s="136">
        <v>67373279592</v>
      </c>
      <c r="N5" s="38">
        <f>+'SALARY STMNT'!D7</f>
        <v>21</v>
      </c>
      <c r="O5" s="34">
        <f>+'SALARY STMNT'!G7</f>
        <v>2</v>
      </c>
      <c r="P5" s="34">
        <f t="shared" ref="P5:P20" si="3">+P4</f>
        <v>5</v>
      </c>
      <c r="Q5" s="34">
        <f>+'SALARY STMNT'!E7</f>
        <v>3</v>
      </c>
      <c r="R5" s="52">
        <v>20067.567567567567</v>
      </c>
      <c r="S5" s="52">
        <v>9632.4324324324316</v>
      </c>
      <c r="T5" s="52">
        <f>IF(V5&gt;='SALARY STMNT'!I7*10%,'SALARY STMNT'!I7*10%,V5)</f>
        <v>1750</v>
      </c>
      <c r="U5" s="52">
        <v>0</v>
      </c>
      <c r="V5" s="47">
        <f>+'SALARY STMNT'!J7</f>
        <v>16154</v>
      </c>
      <c r="W5" s="61">
        <f>+'SALARY STMNT'!K7</f>
        <v>0</v>
      </c>
      <c r="X5" s="61">
        <v>0</v>
      </c>
      <c r="Y5" s="61">
        <v>0</v>
      </c>
      <c r="Z5" s="61">
        <v>0</v>
      </c>
      <c r="AA5" s="61">
        <v>0</v>
      </c>
      <c r="AB5" s="38">
        <v>0</v>
      </c>
      <c r="AC5" s="52">
        <f>'SALARY STMNT'!L7+'SALARY STMNT'!M7</f>
        <v>6889</v>
      </c>
      <c r="AD5" s="52">
        <v>0</v>
      </c>
      <c r="AE5" s="47">
        <f t="shared" si="0"/>
        <v>23043</v>
      </c>
      <c r="AF5" s="52">
        <f>+'SALARY STMNT'!S7</f>
        <v>0</v>
      </c>
      <c r="AG5" s="52">
        <f>+'SALARY STMNT'!R7</f>
        <v>0</v>
      </c>
      <c r="AH5" s="52">
        <f>'SALARY STMNT'!O7+'SALARY STMNT'!P7</f>
        <v>12999</v>
      </c>
      <c r="AI5" s="67">
        <f t="shared" ref="AI5:AI20" si="4">IF(AF5&gt;0,0,(IF(V5&gt;=20,20,0)))</f>
        <v>20</v>
      </c>
      <c r="AJ5" s="70">
        <f>+'SALARY STMNT'!V7</f>
        <v>0</v>
      </c>
      <c r="AK5" s="72">
        <f>+'SALARY STMNT'!T7</f>
        <v>0</v>
      </c>
      <c r="AL5" s="52">
        <v>0</v>
      </c>
      <c r="AM5" s="52">
        <v>0</v>
      </c>
      <c r="AN5" s="61"/>
      <c r="AO5" s="61">
        <f t="shared" si="1"/>
        <v>13019</v>
      </c>
      <c r="AP5" s="31">
        <f t="shared" si="2"/>
        <v>10024</v>
      </c>
      <c r="AQ5" s="128">
        <v>43011</v>
      </c>
      <c r="AR5" s="31"/>
      <c r="AS5" s="124"/>
      <c r="AT5" s="125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</row>
    <row r="6" spans="1:123">
      <c r="A6" s="135" t="s">
        <v>113</v>
      </c>
      <c r="B6" s="133" t="s">
        <v>98</v>
      </c>
      <c r="C6" s="133" t="s">
        <v>114</v>
      </c>
      <c r="D6" s="133" t="s">
        <v>81</v>
      </c>
      <c r="E6" s="137">
        <v>35385</v>
      </c>
      <c r="F6" s="113" t="s">
        <v>92</v>
      </c>
      <c r="G6" s="133"/>
      <c r="H6" s="138">
        <v>42430</v>
      </c>
      <c r="I6" s="133"/>
      <c r="J6" s="133"/>
      <c r="K6" s="122" t="s">
        <v>82</v>
      </c>
      <c r="L6" s="122" t="s">
        <v>83</v>
      </c>
      <c r="M6" s="139">
        <v>67376761197</v>
      </c>
      <c r="N6" s="38">
        <f>+'SALARY STMNT'!D8</f>
        <v>23</v>
      </c>
      <c r="O6" s="34">
        <f>+'SALARY STMNT'!G8</f>
        <v>0</v>
      </c>
      <c r="P6" s="34">
        <f t="shared" si="3"/>
        <v>5</v>
      </c>
      <c r="Q6" s="34">
        <f>+'SALARY STMNT'!E8</f>
        <v>3</v>
      </c>
      <c r="R6" s="52">
        <v>17331.08108108108</v>
      </c>
      <c r="S6" s="52">
        <v>8318.9189189189183</v>
      </c>
      <c r="T6" s="52">
        <f>IF(V6&gt;='SALARY STMNT'!I8*10%,'SALARY STMNT'!I8*10%,V6)</f>
        <v>1600</v>
      </c>
      <c r="U6" s="52">
        <v>0</v>
      </c>
      <c r="V6" s="47">
        <f>+'SALARY STMNT'!J8+1200</f>
        <v>17200</v>
      </c>
      <c r="W6" s="61">
        <f>+'SALARY STMNT'!K8</f>
        <v>0</v>
      </c>
      <c r="X6" s="61">
        <v>0</v>
      </c>
      <c r="Y6" s="61">
        <v>0</v>
      </c>
      <c r="Z6" s="61">
        <v>0</v>
      </c>
      <c r="AA6" s="61">
        <v>0</v>
      </c>
      <c r="AB6" s="38">
        <v>0</v>
      </c>
      <c r="AC6" s="52">
        <f>'SALARY STMNT'!L8+'SALARY STMNT'!M8-1200</f>
        <v>3831</v>
      </c>
      <c r="AD6" s="52">
        <v>0</v>
      </c>
      <c r="AE6" s="47">
        <f t="shared" si="0"/>
        <v>21031</v>
      </c>
      <c r="AF6" s="52">
        <f>+'SALARY STMNT'!S8</f>
        <v>0</v>
      </c>
      <c r="AG6" s="52">
        <f>+'SALARY STMNT'!R8</f>
        <v>0</v>
      </c>
      <c r="AH6" s="52">
        <f>'SALARY STMNT'!O8+'SALARY STMNT'!P8</f>
        <v>10601</v>
      </c>
      <c r="AI6" s="67">
        <f t="shared" si="4"/>
        <v>20</v>
      </c>
      <c r="AJ6" s="70">
        <f>+'SALARY STMNT'!V8</f>
        <v>0</v>
      </c>
      <c r="AK6" s="72">
        <f>+'SALARY STMNT'!T8</f>
        <v>0</v>
      </c>
      <c r="AL6" s="52">
        <v>0</v>
      </c>
      <c r="AM6" s="52">
        <v>0</v>
      </c>
      <c r="AN6" s="61"/>
      <c r="AO6" s="61">
        <f t="shared" si="1"/>
        <v>10621</v>
      </c>
      <c r="AP6" s="31">
        <f t="shared" si="2"/>
        <v>10410</v>
      </c>
      <c r="AQ6" s="128">
        <v>43011</v>
      </c>
      <c r="AR6" s="31"/>
      <c r="AS6" s="124"/>
      <c r="AT6" s="125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</row>
    <row r="7" spans="1:123">
      <c r="A7" s="135" t="s">
        <v>115</v>
      </c>
      <c r="B7" s="133" t="s">
        <v>99</v>
      </c>
      <c r="C7" s="133" t="s">
        <v>116</v>
      </c>
      <c r="D7" s="133" t="s">
        <v>81</v>
      </c>
      <c r="E7" s="137">
        <v>33669</v>
      </c>
      <c r="F7" s="113" t="s">
        <v>92</v>
      </c>
      <c r="G7" s="133"/>
      <c r="H7" s="138">
        <v>42309</v>
      </c>
      <c r="I7" s="133"/>
      <c r="J7" s="133"/>
      <c r="K7" s="122" t="s">
        <v>82</v>
      </c>
      <c r="L7" s="122" t="s">
        <v>83</v>
      </c>
      <c r="M7" s="140">
        <v>67347467189</v>
      </c>
      <c r="N7" s="38">
        <f>+'SALARY STMNT'!D9</f>
        <v>23</v>
      </c>
      <c r="O7" s="34">
        <f>+'SALARY STMNT'!G9</f>
        <v>2</v>
      </c>
      <c r="P7" s="34">
        <f t="shared" si="3"/>
        <v>5</v>
      </c>
      <c r="Q7" s="34">
        <f>+'SALARY STMNT'!E9</f>
        <v>1</v>
      </c>
      <c r="R7" s="52">
        <v>17518.243243243243</v>
      </c>
      <c r="S7" s="52">
        <v>8408.7567567567567</v>
      </c>
      <c r="T7" s="52">
        <f>IF(V7&gt;='SALARY STMNT'!I9*10%,'SALARY STMNT'!I9*10%,V7)</f>
        <v>1600</v>
      </c>
      <c r="U7" s="52">
        <v>0</v>
      </c>
      <c r="V7" s="47">
        <f>+'SALARY STMNT'!J9+1400</f>
        <v>16169</v>
      </c>
      <c r="W7" s="61">
        <f>+'SALARY STMNT'!K9</f>
        <v>0</v>
      </c>
      <c r="X7" s="61">
        <v>0</v>
      </c>
      <c r="Y7" s="61">
        <v>0</v>
      </c>
      <c r="Z7" s="61">
        <v>0</v>
      </c>
      <c r="AA7" s="61">
        <v>0</v>
      </c>
      <c r="AB7" s="38">
        <v>0</v>
      </c>
      <c r="AC7" s="52">
        <f>'SALARY STMNT'!L9+'SALARY STMNT'!M9-1400</f>
        <v>335</v>
      </c>
      <c r="AD7" s="52">
        <v>0</v>
      </c>
      <c r="AE7" s="47">
        <f t="shared" si="0"/>
        <v>16504</v>
      </c>
      <c r="AF7" s="52">
        <f>+'SALARY STMNT'!S9</f>
        <v>0</v>
      </c>
      <c r="AG7" s="52">
        <f>+'SALARY STMNT'!R9</f>
        <v>166</v>
      </c>
      <c r="AH7" s="52">
        <f>'SALARY STMNT'!O9+'SALARY STMNT'!P9</f>
        <v>9735</v>
      </c>
      <c r="AI7" s="67">
        <f t="shared" si="4"/>
        <v>20</v>
      </c>
      <c r="AJ7" s="70">
        <f>+'SALARY STMNT'!V9</f>
        <v>0</v>
      </c>
      <c r="AK7" s="72">
        <f>+'SALARY STMNT'!T9</f>
        <v>0</v>
      </c>
      <c r="AL7" s="52">
        <v>0</v>
      </c>
      <c r="AM7" s="52">
        <v>0</v>
      </c>
      <c r="AN7" s="61"/>
      <c r="AO7" s="61">
        <f t="shared" si="1"/>
        <v>9921</v>
      </c>
      <c r="AP7" s="31">
        <f t="shared" si="2"/>
        <v>6583</v>
      </c>
      <c r="AQ7" s="128">
        <v>43011</v>
      </c>
      <c r="AR7" s="31"/>
      <c r="AS7" s="124"/>
      <c r="AT7" s="125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</row>
    <row r="8" spans="1:123">
      <c r="A8" s="135" t="s">
        <v>117</v>
      </c>
      <c r="B8" s="133" t="s">
        <v>100</v>
      </c>
      <c r="C8" s="133" t="s">
        <v>84</v>
      </c>
      <c r="D8" s="133" t="s">
        <v>81</v>
      </c>
      <c r="E8" s="137">
        <v>31997</v>
      </c>
      <c r="F8" s="133" t="s">
        <v>54</v>
      </c>
      <c r="G8" s="133"/>
      <c r="H8" s="138">
        <v>42461</v>
      </c>
      <c r="I8" s="133"/>
      <c r="J8" s="133"/>
      <c r="K8" s="122" t="s">
        <v>82</v>
      </c>
      <c r="L8" s="122" t="s">
        <v>83</v>
      </c>
      <c r="M8" s="140">
        <v>67376842421</v>
      </c>
      <c r="N8" s="38">
        <f>+'SALARY STMNT'!D10</f>
        <v>24</v>
      </c>
      <c r="O8" s="34">
        <f>+'SALARY STMNT'!G10</f>
        <v>2</v>
      </c>
      <c r="P8" s="34">
        <f t="shared" si="3"/>
        <v>5</v>
      </c>
      <c r="Q8" s="34">
        <f>+'SALARY STMNT'!E10</f>
        <v>0</v>
      </c>
      <c r="R8" s="52">
        <v>18243.243243243243</v>
      </c>
      <c r="S8" s="52">
        <v>8756.7567567567567</v>
      </c>
      <c r="T8" s="52">
        <f>IF(V8&gt;='SALARY STMNT'!I10*10%,'SALARY STMNT'!I10*10%,V8)</f>
        <v>1300</v>
      </c>
      <c r="U8" s="52">
        <v>0</v>
      </c>
      <c r="V8" s="47">
        <f>+'SALARY STMNT'!J10+1600</f>
        <v>13600</v>
      </c>
      <c r="W8" s="61">
        <f>+'SALARY STMNT'!K10</f>
        <v>0</v>
      </c>
      <c r="X8" s="61">
        <v>0</v>
      </c>
      <c r="Y8" s="61">
        <v>0</v>
      </c>
      <c r="Z8" s="61">
        <v>0</v>
      </c>
      <c r="AA8" s="61">
        <v>0</v>
      </c>
      <c r="AB8" s="38">
        <v>0</v>
      </c>
      <c r="AC8" s="52">
        <f>'SALARY STMNT'!L10+'SALARY STMNT'!M10-1600</f>
        <v>-1600</v>
      </c>
      <c r="AD8" s="52">
        <v>0</v>
      </c>
      <c r="AE8" s="47">
        <f t="shared" si="0"/>
        <v>12000</v>
      </c>
      <c r="AF8" s="52">
        <f>+'SALARY STMNT'!S10</f>
        <v>0</v>
      </c>
      <c r="AG8" s="52">
        <f>+'SALARY STMNT'!R10</f>
        <v>120</v>
      </c>
      <c r="AH8" s="52">
        <f>'SALARY STMNT'!O10+'SALARY STMNT'!P10</f>
        <v>0</v>
      </c>
      <c r="AI8" s="67">
        <f t="shared" si="4"/>
        <v>20</v>
      </c>
      <c r="AJ8" s="70">
        <f>+'SALARY STMNT'!V10</f>
        <v>0</v>
      </c>
      <c r="AK8" s="72">
        <f>+'SALARY STMNT'!T10</f>
        <v>0</v>
      </c>
      <c r="AL8" s="52">
        <v>0</v>
      </c>
      <c r="AM8" s="52">
        <v>0</v>
      </c>
      <c r="AN8" s="61"/>
      <c r="AO8" s="61">
        <f t="shared" si="1"/>
        <v>140</v>
      </c>
      <c r="AP8" s="31">
        <f t="shared" si="2"/>
        <v>11860</v>
      </c>
      <c r="AQ8" s="128">
        <v>43011</v>
      </c>
      <c r="AR8" s="31"/>
      <c r="AS8" s="124"/>
      <c r="AT8" s="125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</row>
    <row r="9" spans="1:123">
      <c r="A9" s="135" t="s">
        <v>118</v>
      </c>
      <c r="B9" s="133" t="s">
        <v>101</v>
      </c>
      <c r="C9" s="133" t="s">
        <v>119</v>
      </c>
      <c r="D9" s="133" t="s">
        <v>81</v>
      </c>
      <c r="E9" s="137">
        <v>34032</v>
      </c>
      <c r="F9" s="133" t="s">
        <v>94</v>
      </c>
      <c r="G9" s="133"/>
      <c r="H9" s="138">
        <v>42095</v>
      </c>
      <c r="I9" s="133"/>
      <c r="J9" s="133"/>
      <c r="K9" s="122" t="s">
        <v>82</v>
      </c>
      <c r="L9" s="122" t="s">
        <v>83</v>
      </c>
      <c r="M9" s="140">
        <v>67349639953</v>
      </c>
      <c r="N9" s="38">
        <f>+'SALARY STMNT'!D11</f>
        <v>25</v>
      </c>
      <c r="O9" s="34">
        <f>+'SALARY STMNT'!G11</f>
        <v>1</v>
      </c>
      <c r="P9" s="34">
        <f t="shared" si="3"/>
        <v>5</v>
      </c>
      <c r="Q9" s="34">
        <f>+'SALARY STMNT'!E11</f>
        <v>0</v>
      </c>
      <c r="R9" s="52">
        <v>21527.027027027027</v>
      </c>
      <c r="S9" s="52">
        <v>10332.972972972972</v>
      </c>
      <c r="T9" s="52">
        <f>IF(V9&gt;='SALARY STMNT'!I11*10%,'SALARY STMNT'!I11*10%,V9)</f>
        <v>1300</v>
      </c>
      <c r="U9" s="52">
        <v>0</v>
      </c>
      <c r="V9" s="47">
        <f>+'SALARY STMNT'!J11</f>
        <v>12500</v>
      </c>
      <c r="W9" s="61">
        <f>+'SALARY STMNT'!K11</f>
        <v>0</v>
      </c>
      <c r="X9" s="61">
        <v>0</v>
      </c>
      <c r="Y9" s="61">
        <v>0</v>
      </c>
      <c r="Z9" s="61">
        <v>0</v>
      </c>
      <c r="AA9" s="61">
        <v>0</v>
      </c>
      <c r="AB9" s="38">
        <v>0</v>
      </c>
      <c r="AC9" s="52">
        <f>'SALARY STMNT'!L11+'SALARY STMNT'!M11</f>
        <v>0</v>
      </c>
      <c r="AD9" s="52">
        <v>0</v>
      </c>
      <c r="AE9" s="47">
        <f t="shared" si="0"/>
        <v>12500</v>
      </c>
      <c r="AF9" s="52">
        <f>+'SALARY STMNT'!S11</f>
        <v>0</v>
      </c>
      <c r="AG9" s="52">
        <f>+'SALARY STMNT'!R11</f>
        <v>125</v>
      </c>
      <c r="AH9" s="52">
        <f>'SALARY STMNT'!O11+'SALARY STMNT'!P11</f>
        <v>5000</v>
      </c>
      <c r="AI9" s="67">
        <f t="shared" si="4"/>
        <v>20</v>
      </c>
      <c r="AJ9" s="70">
        <f>+'SALARY STMNT'!V11</f>
        <v>0</v>
      </c>
      <c r="AK9" s="72">
        <f>+'SALARY STMNT'!T11</f>
        <v>0</v>
      </c>
      <c r="AL9" s="52">
        <v>0</v>
      </c>
      <c r="AM9" s="52">
        <v>0</v>
      </c>
      <c r="AN9" s="61"/>
      <c r="AO9" s="61">
        <f t="shared" si="1"/>
        <v>5145</v>
      </c>
      <c r="AP9" s="31">
        <f t="shared" si="2"/>
        <v>7355</v>
      </c>
      <c r="AQ9" s="128">
        <v>43011</v>
      </c>
      <c r="AR9" s="31"/>
      <c r="AS9" s="124"/>
      <c r="AT9" s="125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23" s="85" customFormat="1">
      <c r="A10" s="135" t="s">
        <v>120</v>
      </c>
      <c r="B10" s="133" t="s">
        <v>102</v>
      </c>
      <c r="C10" s="133" t="s">
        <v>121</v>
      </c>
      <c r="D10" s="133" t="s">
        <v>81</v>
      </c>
      <c r="E10" s="137">
        <v>33087</v>
      </c>
      <c r="F10" s="133" t="s">
        <v>106</v>
      </c>
      <c r="G10" s="133"/>
      <c r="H10" s="138">
        <v>42891</v>
      </c>
      <c r="I10" s="133"/>
      <c r="J10" s="133"/>
      <c r="K10" s="122" t="s">
        <v>82</v>
      </c>
      <c r="L10" s="122" t="s">
        <v>83</v>
      </c>
      <c r="M10" s="136">
        <v>67371032409</v>
      </c>
      <c r="N10" s="77" t="e">
        <f>+'SALARY STMNT'!#REF!</f>
        <v>#REF!</v>
      </c>
      <c r="O10" s="78" t="e">
        <f>+'SALARY STMNT'!#REF!</f>
        <v>#REF!</v>
      </c>
      <c r="P10" s="78">
        <f t="shared" si="3"/>
        <v>5</v>
      </c>
      <c r="Q10" s="78" t="e">
        <f>+'SALARY STMNT'!#REF!</f>
        <v>#REF!</v>
      </c>
      <c r="R10" s="79">
        <v>7094.594594594595</v>
      </c>
      <c r="S10" s="79">
        <v>3405.4054054054054</v>
      </c>
      <c r="T10" s="79" t="e">
        <f>IF(V10&gt;='SALARY STMNT'!#REF!*10%,'SALARY STMNT'!#REF!*10%,V10)</f>
        <v>#REF!</v>
      </c>
      <c r="U10" s="79">
        <v>0</v>
      </c>
      <c r="V10" s="80" t="e">
        <f>+'SALARY STMNT'!#REF!+2000</f>
        <v>#REF!</v>
      </c>
      <c r="W10" s="81" t="e">
        <f>+'SALARY STMNT'!#REF!</f>
        <v>#REF!</v>
      </c>
      <c r="X10" s="81">
        <v>0</v>
      </c>
      <c r="Y10" s="81">
        <v>0</v>
      </c>
      <c r="Z10" s="81">
        <v>0</v>
      </c>
      <c r="AA10" s="81">
        <v>0</v>
      </c>
      <c r="AB10" s="77">
        <v>0</v>
      </c>
      <c r="AC10" s="79" t="e">
        <f>'SALARY STMNT'!#REF!+'SALARY STMNT'!#REF!-2000</f>
        <v>#REF!</v>
      </c>
      <c r="AD10" s="79">
        <v>0</v>
      </c>
      <c r="AE10" s="80" t="e">
        <f t="shared" si="0"/>
        <v>#REF!</v>
      </c>
      <c r="AF10" s="79" t="e">
        <f>+'SALARY STMNT'!#REF!</f>
        <v>#REF!</v>
      </c>
      <c r="AG10" s="79" t="e">
        <f>+'SALARY STMNT'!#REF!</f>
        <v>#REF!</v>
      </c>
      <c r="AH10" s="79" t="e">
        <f>'SALARY STMNT'!#REF!+'SALARY STMNT'!#REF!</f>
        <v>#REF!</v>
      </c>
      <c r="AI10" s="82" t="e">
        <f t="shared" si="4"/>
        <v>#REF!</v>
      </c>
      <c r="AJ10" s="83" t="e">
        <f>+'SALARY STMNT'!#REF!</f>
        <v>#REF!</v>
      </c>
      <c r="AK10" s="84" t="e">
        <f>+'SALARY STMNT'!#REF!</f>
        <v>#REF!</v>
      </c>
      <c r="AL10" s="79">
        <v>0</v>
      </c>
      <c r="AM10" s="79">
        <v>0</v>
      </c>
      <c r="AN10" s="81">
        <v>0</v>
      </c>
      <c r="AO10" s="61" t="e">
        <f t="shared" si="1"/>
        <v>#REF!</v>
      </c>
      <c r="AP10" s="31" t="e">
        <f t="shared" si="2"/>
        <v>#REF!</v>
      </c>
      <c r="AQ10" s="129">
        <v>43011</v>
      </c>
      <c r="AR10" s="81"/>
      <c r="AS10" s="124"/>
      <c r="AT10" s="125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23" s="85" customFormat="1">
      <c r="A11" s="116" t="s">
        <v>122</v>
      </c>
      <c r="B11" s="116" t="s">
        <v>103</v>
      </c>
      <c r="C11" s="116" t="s">
        <v>123</v>
      </c>
      <c r="D11" s="116" t="s">
        <v>85</v>
      </c>
      <c r="E11" s="141">
        <v>30387</v>
      </c>
      <c r="F11" s="116" t="s">
        <v>55</v>
      </c>
      <c r="G11" s="116"/>
      <c r="H11" s="142">
        <v>42552</v>
      </c>
      <c r="I11" s="116">
        <v>9048375758</v>
      </c>
      <c r="J11" s="116"/>
      <c r="K11" s="116" t="s">
        <v>82</v>
      </c>
      <c r="L11" s="116" t="s">
        <v>83</v>
      </c>
      <c r="M11" s="117">
        <v>67345986923</v>
      </c>
      <c r="N11" s="77" t="e">
        <f>+'SALARY STMNT'!#REF!</f>
        <v>#REF!</v>
      </c>
      <c r="O11" s="78" t="e">
        <f>+'SALARY STMNT'!#REF!</f>
        <v>#REF!</v>
      </c>
      <c r="P11" s="78">
        <f t="shared" si="3"/>
        <v>5</v>
      </c>
      <c r="Q11" s="78" t="e">
        <f>+'SALARY STMNT'!#REF!</f>
        <v>#REF!</v>
      </c>
      <c r="R11" s="79">
        <v>7289.1891891891892</v>
      </c>
      <c r="S11" s="79">
        <v>3498.8108108108108</v>
      </c>
      <c r="T11" s="79" t="e">
        <f>IF(V11&gt;='SALARY STMNT'!#REF!*10%,'SALARY STMNT'!#REF!*10%,V11)</f>
        <v>#REF!</v>
      </c>
      <c r="U11" s="79">
        <v>0</v>
      </c>
      <c r="V11" s="80" t="e">
        <f>+'SALARY STMNT'!#REF!+6100</f>
        <v>#REF!</v>
      </c>
      <c r="W11" s="81" t="e">
        <f>+'SALARY STMNT'!#REF!</f>
        <v>#REF!</v>
      </c>
      <c r="X11" s="81">
        <v>0</v>
      </c>
      <c r="Y11" s="81">
        <v>0</v>
      </c>
      <c r="Z11" s="81">
        <v>0</v>
      </c>
      <c r="AA11" s="81">
        <v>0</v>
      </c>
      <c r="AB11" s="77">
        <v>0</v>
      </c>
      <c r="AC11" s="79" t="e">
        <f>'SALARY STMNT'!#REF!+'SALARY STMNT'!#REF!</f>
        <v>#REF!</v>
      </c>
      <c r="AD11" s="79">
        <v>0</v>
      </c>
      <c r="AE11" s="80" t="e">
        <f t="shared" si="0"/>
        <v>#REF!</v>
      </c>
      <c r="AF11" s="79" t="e">
        <f>+'SALARY STMNT'!#REF!</f>
        <v>#REF!</v>
      </c>
      <c r="AG11" s="79" t="e">
        <f>+'SALARY STMNT'!#REF!</f>
        <v>#REF!</v>
      </c>
      <c r="AH11" s="79" t="e">
        <f>'SALARY STMNT'!#REF!+'SALARY STMNT'!#REF!</f>
        <v>#REF!</v>
      </c>
      <c r="AI11" s="82" t="e">
        <f t="shared" si="4"/>
        <v>#REF!</v>
      </c>
      <c r="AJ11" s="83" t="e">
        <f>+'SALARY STMNT'!#REF!</f>
        <v>#REF!</v>
      </c>
      <c r="AK11" s="84" t="e">
        <f>+'SALARY STMNT'!#REF!</f>
        <v>#REF!</v>
      </c>
      <c r="AL11" s="79">
        <v>0</v>
      </c>
      <c r="AM11" s="79">
        <v>0</v>
      </c>
      <c r="AN11" s="81">
        <v>0</v>
      </c>
      <c r="AO11" s="61" t="e">
        <f t="shared" si="1"/>
        <v>#REF!</v>
      </c>
      <c r="AP11" s="31" t="e">
        <f t="shared" si="2"/>
        <v>#REF!</v>
      </c>
      <c r="AQ11" s="129">
        <v>43011</v>
      </c>
      <c r="AR11" s="81"/>
      <c r="AS11" s="124"/>
      <c r="AT11" s="125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23">
      <c r="A12" s="143" t="s">
        <v>124</v>
      </c>
      <c r="B12" s="134" t="s">
        <v>104</v>
      </c>
      <c r="C12" s="134" t="s">
        <v>125</v>
      </c>
      <c r="D12" s="134" t="s">
        <v>81</v>
      </c>
      <c r="E12" s="144">
        <v>27900</v>
      </c>
      <c r="F12" s="134" t="s">
        <v>86</v>
      </c>
      <c r="G12" s="134"/>
      <c r="H12" s="145">
        <v>42921</v>
      </c>
      <c r="I12" s="134"/>
      <c r="J12" s="134"/>
      <c r="K12" s="146" t="s">
        <v>126</v>
      </c>
      <c r="L12" s="134" t="s">
        <v>127</v>
      </c>
      <c r="M12" s="134">
        <v>10552677671</v>
      </c>
      <c r="N12" s="38" t="e">
        <f>+'SALARY STMNT'!#REF!</f>
        <v>#REF!</v>
      </c>
      <c r="O12" s="34" t="e">
        <f>+'SALARY STMNT'!#REF!</f>
        <v>#REF!</v>
      </c>
      <c r="P12" s="34">
        <f t="shared" si="3"/>
        <v>5</v>
      </c>
      <c r="Q12" s="34" t="e">
        <f>+'SALARY STMNT'!#REF!</f>
        <v>#REF!</v>
      </c>
      <c r="R12" s="52">
        <v>13750</v>
      </c>
      <c r="S12" s="52">
        <v>6600</v>
      </c>
      <c r="T12" s="52" t="e">
        <f>IF(V12&gt;='SALARY STMNT'!#REF!*10%,'SALARY STMNT'!#REF!*10%,V12)</f>
        <v>#REF!</v>
      </c>
      <c r="U12" s="52">
        <v>0</v>
      </c>
      <c r="V12" s="47" t="e">
        <f>+'SALARY STMNT'!#REF!+1100</f>
        <v>#REF!</v>
      </c>
      <c r="W12" s="61" t="e">
        <f>+'SALARY STMNT'!#REF!</f>
        <v>#REF!</v>
      </c>
      <c r="X12" s="61">
        <v>0</v>
      </c>
      <c r="Y12" s="61">
        <v>0</v>
      </c>
      <c r="Z12" s="61">
        <v>0</v>
      </c>
      <c r="AA12" s="61">
        <v>0</v>
      </c>
      <c r="AB12" s="38">
        <v>0</v>
      </c>
      <c r="AC12" s="52" t="e">
        <f>'SALARY STMNT'!#REF!+'SALARY STMNT'!#REF!-1100</f>
        <v>#REF!</v>
      </c>
      <c r="AD12" s="52">
        <v>0</v>
      </c>
      <c r="AE12" s="47" t="e">
        <f t="shared" si="0"/>
        <v>#REF!</v>
      </c>
      <c r="AF12" s="52" t="e">
        <f>+'SALARY STMNT'!#REF!</f>
        <v>#REF!</v>
      </c>
      <c r="AG12" s="52" t="e">
        <f>+'SALARY STMNT'!#REF!</f>
        <v>#REF!</v>
      </c>
      <c r="AH12" s="52" t="e">
        <f>'SALARY STMNT'!#REF!+'SALARY STMNT'!#REF!</f>
        <v>#REF!</v>
      </c>
      <c r="AI12" s="67" t="e">
        <f t="shared" si="4"/>
        <v>#REF!</v>
      </c>
      <c r="AJ12" s="70" t="e">
        <f>+'SALARY STMNT'!#REF!</f>
        <v>#REF!</v>
      </c>
      <c r="AK12" s="72" t="e">
        <f>+'SALARY STMNT'!#REF!</f>
        <v>#REF!</v>
      </c>
      <c r="AL12" s="52">
        <v>0</v>
      </c>
      <c r="AM12" s="52">
        <v>0</v>
      </c>
      <c r="AN12" s="61"/>
      <c r="AO12" s="61" t="e">
        <f t="shared" si="1"/>
        <v>#REF!</v>
      </c>
      <c r="AP12" s="31" t="e">
        <f t="shared" si="2"/>
        <v>#REF!</v>
      </c>
      <c r="AQ12" s="128">
        <v>43011</v>
      </c>
      <c r="AR12" s="31"/>
      <c r="AS12" s="124"/>
      <c r="AT12" s="125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23">
      <c r="A13" s="143" t="s">
        <v>128</v>
      </c>
      <c r="B13" s="109" t="s">
        <v>84</v>
      </c>
      <c r="C13" s="109" t="s">
        <v>129</v>
      </c>
      <c r="D13" s="109" t="s">
        <v>81</v>
      </c>
      <c r="E13" s="144">
        <v>19360</v>
      </c>
      <c r="F13" s="113" t="s">
        <v>93</v>
      </c>
      <c r="G13" s="109"/>
      <c r="H13" s="147">
        <v>42948</v>
      </c>
      <c r="I13" s="109"/>
      <c r="J13" s="109"/>
      <c r="K13" s="146" t="s">
        <v>126</v>
      </c>
      <c r="L13" s="116" t="s">
        <v>83</v>
      </c>
      <c r="M13" s="148">
        <v>67346139330</v>
      </c>
      <c r="N13" s="38" t="e">
        <f>+'SALARY STMNT'!#REF!</f>
        <v>#REF!</v>
      </c>
      <c r="O13" s="34" t="e">
        <f>+'SALARY STMNT'!#REF!</f>
        <v>#REF!</v>
      </c>
      <c r="P13" s="34">
        <f t="shared" si="3"/>
        <v>5</v>
      </c>
      <c r="Q13" s="34" t="e">
        <f>+'SALARY STMNT'!#REF!</f>
        <v>#REF!</v>
      </c>
      <c r="R13" s="52">
        <v>24324.324324324327</v>
      </c>
      <c r="S13" s="52">
        <v>11675.675675675677</v>
      </c>
      <c r="T13" s="52" t="e">
        <f>IF(V13&gt;='SALARY STMNT'!#REF!*10%,'SALARY STMNT'!#REF!*10%,V13)</f>
        <v>#REF!</v>
      </c>
      <c r="U13" s="52">
        <v>0</v>
      </c>
      <c r="V13" s="47" t="e">
        <f>+'SALARY STMNT'!#REF!</f>
        <v>#REF!</v>
      </c>
      <c r="W13" s="61" t="e">
        <f>+'SALARY STMNT'!#REF!</f>
        <v>#REF!</v>
      </c>
      <c r="X13" s="61">
        <v>0</v>
      </c>
      <c r="Y13" s="61">
        <v>0</v>
      </c>
      <c r="Z13" s="61">
        <v>0</v>
      </c>
      <c r="AA13" s="61">
        <v>0</v>
      </c>
      <c r="AB13" s="38">
        <v>0</v>
      </c>
      <c r="AC13" s="52" t="e">
        <f>'SALARY STMNT'!#REF!+'SALARY STMNT'!#REF!</f>
        <v>#REF!</v>
      </c>
      <c r="AD13" s="52">
        <v>0</v>
      </c>
      <c r="AE13" s="47" t="e">
        <f t="shared" si="0"/>
        <v>#REF!</v>
      </c>
      <c r="AF13" s="52" t="e">
        <f>+'SALARY STMNT'!#REF!</f>
        <v>#REF!</v>
      </c>
      <c r="AG13" s="52" t="e">
        <f>+'SALARY STMNT'!#REF!</f>
        <v>#REF!</v>
      </c>
      <c r="AH13" s="52" t="e">
        <f>'SALARY STMNT'!#REF!+'SALARY STMNT'!#REF!</f>
        <v>#REF!</v>
      </c>
      <c r="AI13" s="67" t="e">
        <f t="shared" si="4"/>
        <v>#REF!</v>
      </c>
      <c r="AJ13" s="70" t="e">
        <f>+'SALARY STMNT'!#REF!</f>
        <v>#REF!</v>
      </c>
      <c r="AK13" s="72" t="e">
        <f>+'SALARY STMNT'!#REF!</f>
        <v>#REF!</v>
      </c>
      <c r="AL13" s="52">
        <v>0</v>
      </c>
      <c r="AM13" s="52">
        <v>0</v>
      </c>
      <c r="AN13" s="61"/>
      <c r="AO13" s="61" t="e">
        <f t="shared" si="1"/>
        <v>#REF!</v>
      </c>
      <c r="AP13" s="31" t="e">
        <f t="shared" si="2"/>
        <v>#REF!</v>
      </c>
      <c r="AQ13" s="128">
        <v>43011</v>
      </c>
      <c r="AR13" s="31"/>
      <c r="AS13" s="124"/>
      <c r="AT13" s="126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23" s="85" customFormat="1">
      <c r="A14" s="111"/>
      <c r="B14" s="101"/>
      <c r="C14" s="113"/>
      <c r="D14" s="113"/>
      <c r="E14" s="118"/>
      <c r="F14" s="113"/>
      <c r="G14" s="113"/>
      <c r="H14" s="115"/>
      <c r="I14" s="116"/>
      <c r="J14" s="116"/>
      <c r="K14" s="116"/>
      <c r="L14" s="116"/>
      <c r="M14" s="117"/>
      <c r="N14" s="77" t="e">
        <f>+'SALARY STMNT'!#REF!</f>
        <v>#REF!</v>
      </c>
      <c r="O14" s="78" t="e">
        <f>+'SALARY STMNT'!#REF!</f>
        <v>#REF!</v>
      </c>
      <c r="P14" s="78">
        <f t="shared" si="3"/>
        <v>5</v>
      </c>
      <c r="Q14" s="78" t="e">
        <f>+'SALARY STMNT'!#REF!</f>
        <v>#REF!</v>
      </c>
      <c r="R14" s="79">
        <v>6366.8918918918916</v>
      </c>
      <c r="S14" s="79">
        <v>3056.1081081081079</v>
      </c>
      <c r="T14" s="79" t="e">
        <f>IF(V14&gt;='SALARY STMNT'!#REF!*10%,'SALARY STMNT'!#REF!*10%,V14)</f>
        <v>#REF!</v>
      </c>
      <c r="U14" s="79">
        <v>0</v>
      </c>
      <c r="V14" s="80" t="e">
        <f>+'SALARY STMNT'!#REF!</f>
        <v>#REF!</v>
      </c>
      <c r="W14" s="81" t="e">
        <f>+'SALARY STMNT'!#REF!</f>
        <v>#REF!</v>
      </c>
      <c r="X14" s="81">
        <v>0</v>
      </c>
      <c r="Y14" s="81">
        <v>0</v>
      </c>
      <c r="Z14" s="81">
        <v>0</v>
      </c>
      <c r="AA14" s="81">
        <v>0</v>
      </c>
      <c r="AB14" s="78">
        <v>0</v>
      </c>
      <c r="AC14" s="79" t="e">
        <f>'SALARY STMNT'!#REF!+'SALARY STMNT'!#REF!</f>
        <v>#REF!</v>
      </c>
      <c r="AD14" s="79">
        <v>0</v>
      </c>
      <c r="AE14" s="80" t="e">
        <f t="shared" si="0"/>
        <v>#REF!</v>
      </c>
      <c r="AF14" s="79" t="e">
        <f>+'SALARY STMNT'!#REF!</f>
        <v>#REF!</v>
      </c>
      <c r="AG14" s="79" t="e">
        <f>+'SALARY STMNT'!#REF!</f>
        <v>#REF!</v>
      </c>
      <c r="AH14" s="79" t="e">
        <f>'SALARY STMNT'!#REF!+'SALARY STMNT'!#REF!</f>
        <v>#REF!</v>
      </c>
      <c r="AI14" s="82" t="e">
        <f t="shared" si="4"/>
        <v>#REF!</v>
      </c>
      <c r="AJ14" s="83" t="e">
        <f>+'SALARY STMNT'!#REF!</f>
        <v>#REF!</v>
      </c>
      <c r="AK14" s="84" t="e">
        <f>+'SALARY STMNT'!#REF!</f>
        <v>#REF!</v>
      </c>
      <c r="AL14" s="79">
        <v>0</v>
      </c>
      <c r="AM14" s="79">
        <v>0</v>
      </c>
      <c r="AN14" s="81">
        <v>0</v>
      </c>
      <c r="AO14" s="61" t="e">
        <f t="shared" si="1"/>
        <v>#REF!</v>
      </c>
      <c r="AP14" s="31" t="e">
        <f t="shared" si="2"/>
        <v>#REF!</v>
      </c>
      <c r="AQ14" s="129">
        <v>43011</v>
      </c>
      <c r="AR14" s="81"/>
      <c r="AS14" s="124"/>
      <c r="AT14" s="126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23" s="85" customFormat="1">
      <c r="A15" s="111"/>
      <c r="B15" s="99"/>
      <c r="C15" s="113"/>
      <c r="D15" s="113"/>
      <c r="E15" s="118"/>
      <c r="F15" s="113"/>
      <c r="G15" s="113"/>
      <c r="H15" s="115"/>
      <c r="I15" s="116"/>
      <c r="J15" s="116"/>
      <c r="K15" s="116"/>
      <c r="L15" s="116"/>
      <c r="M15" s="117"/>
      <c r="N15" s="38" t="e">
        <f>+'SALARY STMNT'!#REF!</f>
        <v>#REF!</v>
      </c>
      <c r="O15" s="34" t="e">
        <f>+'SALARY STMNT'!#REF!</f>
        <v>#REF!</v>
      </c>
      <c r="P15" s="34">
        <f t="shared" si="3"/>
        <v>5</v>
      </c>
      <c r="Q15" s="34" t="e">
        <f>+'SALARY STMNT'!#REF!</f>
        <v>#REF!</v>
      </c>
      <c r="R15" s="53">
        <v>8783.7837837837833</v>
      </c>
      <c r="S15" s="53">
        <v>4216.2162162162158</v>
      </c>
      <c r="T15" s="52" t="e">
        <f>IF(V15&gt;='SALARY STMNT'!#REF!*10%,'SALARY STMNT'!#REF!*10%,V15)</f>
        <v>#REF!</v>
      </c>
      <c r="U15" s="52">
        <v>0</v>
      </c>
      <c r="V15" s="47" t="e">
        <f>+'SALARY STMNT'!#REF!</f>
        <v>#REF!</v>
      </c>
      <c r="W15" s="61" t="e">
        <f>+'SALARY STMNT'!#REF!</f>
        <v>#REF!</v>
      </c>
      <c r="X15" s="61">
        <v>0</v>
      </c>
      <c r="Y15" s="61">
        <v>0</v>
      </c>
      <c r="Z15" s="61">
        <v>0</v>
      </c>
      <c r="AA15" s="61">
        <v>0</v>
      </c>
      <c r="AB15" s="53">
        <v>0</v>
      </c>
      <c r="AC15" s="52" t="e">
        <f>'SALARY STMNT'!#REF!+'SALARY STMNT'!#REF!</f>
        <v>#REF!</v>
      </c>
      <c r="AD15" s="52">
        <v>0</v>
      </c>
      <c r="AE15" s="47" t="e">
        <f t="shared" si="0"/>
        <v>#REF!</v>
      </c>
      <c r="AF15" s="52" t="e">
        <f>+'SALARY STMNT'!#REF!</f>
        <v>#REF!</v>
      </c>
      <c r="AG15" s="52" t="e">
        <f>+'SALARY STMNT'!#REF!</f>
        <v>#REF!</v>
      </c>
      <c r="AH15" s="52" t="e">
        <f>'SALARY STMNT'!#REF!+'SALARY STMNT'!#REF!</f>
        <v>#REF!</v>
      </c>
      <c r="AI15" s="67" t="e">
        <f t="shared" si="4"/>
        <v>#REF!</v>
      </c>
      <c r="AJ15" s="70" t="e">
        <f>+'SALARY STMNT'!#REF!</f>
        <v>#REF!</v>
      </c>
      <c r="AK15" s="72" t="e">
        <f>+'SALARY STMNT'!#REF!</f>
        <v>#REF!</v>
      </c>
      <c r="AL15" s="73">
        <v>0</v>
      </c>
      <c r="AM15" s="73">
        <v>0</v>
      </c>
      <c r="AN15" s="55">
        <v>0</v>
      </c>
      <c r="AO15" s="61" t="e">
        <f t="shared" si="1"/>
        <v>#REF!</v>
      </c>
      <c r="AP15" s="31" t="e">
        <f t="shared" si="2"/>
        <v>#REF!</v>
      </c>
      <c r="AQ15" s="129">
        <v>43011</v>
      </c>
      <c r="AR15" s="81"/>
      <c r="AS15" s="124"/>
      <c r="AT15" s="125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23">
      <c r="A16" s="111"/>
      <c r="B16" s="101"/>
      <c r="C16" s="113"/>
      <c r="D16" s="113"/>
      <c r="E16" s="118"/>
      <c r="F16" s="113"/>
      <c r="G16" s="113"/>
      <c r="H16" s="115"/>
      <c r="I16" s="116"/>
      <c r="J16" s="116"/>
      <c r="K16" s="116"/>
      <c r="L16" s="116"/>
      <c r="M16" s="117"/>
      <c r="N16" s="38" t="e">
        <f>+'SALARY STMNT'!#REF!</f>
        <v>#REF!</v>
      </c>
      <c r="O16" s="34" t="e">
        <f>+'SALARY STMNT'!#REF!</f>
        <v>#REF!</v>
      </c>
      <c r="P16" s="34">
        <f t="shared" si="3"/>
        <v>5</v>
      </c>
      <c r="Q16" s="34" t="e">
        <f>+'SALARY STMNT'!#REF!</f>
        <v>#REF!</v>
      </c>
      <c r="R16" s="53">
        <v>15202.702702702703</v>
      </c>
      <c r="S16" s="53">
        <v>7297.2972972972975</v>
      </c>
      <c r="T16" s="52" t="e">
        <f>IF(V16&gt;='SALARY STMNT'!#REF!*10%,'SALARY STMNT'!#REF!*10%,V16)</f>
        <v>#REF!</v>
      </c>
      <c r="U16" s="52">
        <v>0</v>
      </c>
      <c r="V16" s="47" t="e">
        <f>+'SALARY STMNT'!#REF!</f>
        <v>#REF!</v>
      </c>
      <c r="W16" s="61" t="e">
        <f>+'SALARY STMNT'!#REF!</f>
        <v>#REF!</v>
      </c>
      <c r="X16" s="61">
        <v>0</v>
      </c>
      <c r="Y16" s="61">
        <v>0</v>
      </c>
      <c r="Z16" s="61">
        <v>0</v>
      </c>
      <c r="AA16" s="61">
        <v>0</v>
      </c>
      <c r="AB16" s="53">
        <v>0</v>
      </c>
      <c r="AC16" s="52" t="e">
        <f>'SALARY STMNT'!#REF!+'SALARY STMNT'!#REF!</f>
        <v>#REF!</v>
      </c>
      <c r="AD16" s="52">
        <v>0</v>
      </c>
      <c r="AE16" s="47" t="e">
        <f t="shared" si="0"/>
        <v>#REF!</v>
      </c>
      <c r="AF16" s="52" t="e">
        <f>+'SALARY STMNT'!#REF!</f>
        <v>#REF!</v>
      </c>
      <c r="AG16" s="52" t="e">
        <f>+'SALARY STMNT'!#REF!</f>
        <v>#REF!</v>
      </c>
      <c r="AH16" s="52" t="e">
        <f>'SALARY STMNT'!#REF!+'SALARY STMNT'!#REF!</f>
        <v>#REF!</v>
      </c>
      <c r="AI16" s="67">
        <v>0</v>
      </c>
      <c r="AJ16" s="70" t="e">
        <f>+'SALARY STMNT'!#REF!</f>
        <v>#REF!</v>
      </c>
      <c r="AK16" s="72" t="e">
        <f>+'SALARY STMNT'!#REF!</f>
        <v>#REF!</v>
      </c>
      <c r="AL16" s="73">
        <v>0</v>
      </c>
      <c r="AM16" s="73">
        <v>0</v>
      </c>
      <c r="AN16" s="55">
        <v>0</v>
      </c>
      <c r="AO16" s="61" t="e">
        <f t="shared" si="1"/>
        <v>#REF!</v>
      </c>
      <c r="AP16" s="31" t="e">
        <f t="shared" si="2"/>
        <v>#REF!</v>
      </c>
      <c r="AQ16" s="128">
        <v>43011</v>
      </c>
      <c r="AR16" s="31"/>
      <c r="AS16" s="124"/>
      <c r="AT16" s="126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>
      <c r="A17" s="112"/>
      <c r="B17" s="102"/>
      <c r="C17" s="119"/>
      <c r="D17" s="119"/>
      <c r="E17" s="120"/>
      <c r="F17" s="119"/>
      <c r="G17" s="119"/>
      <c r="H17" s="121"/>
      <c r="I17" s="122"/>
      <c r="J17" s="122"/>
      <c r="K17" s="122"/>
      <c r="L17" s="122"/>
      <c r="M17" s="123"/>
      <c r="N17" s="38" t="e">
        <f>+'SALARY STMNT'!#REF!</f>
        <v>#REF!</v>
      </c>
      <c r="O17" s="34" t="e">
        <f>+'SALARY STMNT'!#REF!</f>
        <v>#REF!</v>
      </c>
      <c r="P17" s="34">
        <f t="shared" si="3"/>
        <v>5</v>
      </c>
      <c r="Q17" s="34" t="e">
        <f>+'SALARY STMNT'!#REF!</f>
        <v>#REF!</v>
      </c>
      <c r="R17" s="53">
        <v>12972.972972972973</v>
      </c>
      <c r="S17" s="53">
        <v>6227.0270270270266</v>
      </c>
      <c r="T17" s="52" t="e">
        <f>IF(V17&gt;='SALARY STMNT'!#REF!*10%,'SALARY STMNT'!#REF!*10%,V17)</f>
        <v>#REF!</v>
      </c>
      <c r="U17" s="52">
        <v>0</v>
      </c>
      <c r="V17" s="47" t="e">
        <f>+'SALARY STMNT'!#REF!</f>
        <v>#REF!</v>
      </c>
      <c r="W17" s="61" t="e">
        <f>+'SALARY STMNT'!#REF!</f>
        <v>#REF!</v>
      </c>
      <c r="X17" s="61">
        <v>0</v>
      </c>
      <c r="Y17" s="61">
        <v>0</v>
      </c>
      <c r="Z17" s="61">
        <v>0</v>
      </c>
      <c r="AA17" s="61">
        <v>0</v>
      </c>
      <c r="AB17" s="53">
        <v>0</v>
      </c>
      <c r="AC17" s="52" t="e">
        <f>'SALARY STMNT'!#REF!+'SALARY STMNT'!#REF!</f>
        <v>#REF!</v>
      </c>
      <c r="AD17" s="52">
        <v>0</v>
      </c>
      <c r="AE17" s="47" t="e">
        <f t="shared" si="0"/>
        <v>#REF!</v>
      </c>
      <c r="AF17" s="52" t="e">
        <f>+'SALARY STMNT'!#REF!</f>
        <v>#REF!</v>
      </c>
      <c r="AG17" s="52" t="e">
        <f>+'SALARY STMNT'!#REF!</f>
        <v>#REF!</v>
      </c>
      <c r="AH17" s="52" t="e">
        <f>'SALARY STMNT'!#REF!+'SALARY STMNT'!#REF!</f>
        <v>#REF!</v>
      </c>
      <c r="AI17" s="67" t="e">
        <f t="shared" si="4"/>
        <v>#REF!</v>
      </c>
      <c r="AJ17" s="70" t="e">
        <f>+'SALARY STMNT'!#REF!</f>
        <v>#REF!</v>
      </c>
      <c r="AK17" s="72" t="e">
        <f>+'SALARY STMNT'!#REF!</f>
        <v>#REF!</v>
      </c>
      <c r="AL17" s="73">
        <v>0</v>
      </c>
      <c r="AM17" s="52">
        <v>0</v>
      </c>
      <c r="AN17" s="55">
        <v>0</v>
      </c>
      <c r="AO17" s="61" t="e">
        <f t="shared" si="1"/>
        <v>#REF!</v>
      </c>
      <c r="AP17" s="31" t="e">
        <f>AE17-AO17</f>
        <v>#REF!</v>
      </c>
      <c r="AQ17" s="128">
        <v>43011</v>
      </c>
      <c r="AR17" s="31"/>
      <c r="AS17" s="124"/>
      <c r="AT17" s="126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>
      <c r="A18" s="10"/>
      <c r="B18" s="104"/>
      <c r="C18" s="119"/>
      <c r="D18" s="119"/>
      <c r="E18" s="120"/>
      <c r="F18" s="119"/>
      <c r="G18" s="119"/>
      <c r="H18" s="121"/>
      <c r="I18" s="122"/>
      <c r="J18" s="122"/>
      <c r="K18" s="122"/>
      <c r="L18" s="122"/>
      <c r="M18" s="123"/>
      <c r="N18" s="38" t="e">
        <f>+'SALARY STMNT'!#REF!</f>
        <v>#REF!</v>
      </c>
      <c r="O18" s="34" t="e">
        <f>+'SALARY STMNT'!#REF!</f>
        <v>#REF!</v>
      </c>
      <c r="P18" s="34">
        <f t="shared" si="3"/>
        <v>5</v>
      </c>
      <c r="Q18" s="34" t="e">
        <f>+'SALARY STMNT'!#REF!</f>
        <v>#REF!</v>
      </c>
      <c r="R18" s="54">
        <v>11226.351351351352</v>
      </c>
      <c r="S18" s="54">
        <v>5388.6486486486483</v>
      </c>
      <c r="T18" s="52" t="e">
        <f>IF(V18&gt;='SALARY STMNT'!#REF!*10%,'SALARY STMNT'!#REF!*10%,V18)</f>
        <v>#REF!</v>
      </c>
      <c r="U18" s="52">
        <v>0</v>
      </c>
      <c r="V18" s="47" t="e">
        <f>+'SALARY STMNT'!#REF!</f>
        <v>#REF!</v>
      </c>
      <c r="W18" s="61" t="e">
        <f>+'SALARY STMNT'!#REF!</f>
        <v>#REF!</v>
      </c>
      <c r="X18" s="61">
        <v>0</v>
      </c>
      <c r="Y18" s="61">
        <v>0</v>
      </c>
      <c r="Z18" s="61">
        <v>0</v>
      </c>
      <c r="AA18" s="61">
        <v>0</v>
      </c>
      <c r="AB18" s="53">
        <v>0</v>
      </c>
      <c r="AC18" s="52" t="e">
        <f>'SALARY STMNT'!#REF!+'SALARY STMNT'!#REF!</f>
        <v>#REF!</v>
      </c>
      <c r="AD18" s="52">
        <v>0</v>
      </c>
      <c r="AE18" s="47" t="e">
        <f t="shared" si="0"/>
        <v>#REF!</v>
      </c>
      <c r="AF18" s="52" t="e">
        <f>+'SALARY STMNT'!#REF!</f>
        <v>#REF!</v>
      </c>
      <c r="AG18" s="52" t="e">
        <f>+'SALARY STMNT'!#REF!</f>
        <v>#REF!</v>
      </c>
      <c r="AH18" s="52" t="e">
        <f>'SALARY STMNT'!#REF!+'SALARY STMNT'!#REF!</f>
        <v>#REF!</v>
      </c>
      <c r="AI18" s="67" t="e">
        <f t="shared" si="4"/>
        <v>#REF!</v>
      </c>
      <c r="AJ18" s="70" t="e">
        <f>+'SALARY STMNT'!#REF!</f>
        <v>#REF!</v>
      </c>
      <c r="AK18" s="72" t="e">
        <f>+'SALARY STMNT'!#REF!</f>
        <v>#REF!</v>
      </c>
      <c r="AL18" s="73">
        <v>0</v>
      </c>
      <c r="AM18" s="52">
        <v>0</v>
      </c>
      <c r="AN18" s="55">
        <v>0</v>
      </c>
      <c r="AO18" s="61" t="e">
        <f t="shared" si="1"/>
        <v>#REF!</v>
      </c>
      <c r="AP18" s="31" t="e">
        <f t="shared" si="2"/>
        <v>#REF!</v>
      </c>
      <c r="AQ18" s="128">
        <v>43011</v>
      </c>
      <c r="AR18" s="31"/>
      <c r="AS18" s="124"/>
      <c r="AT18" s="126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>
      <c r="A19" s="57"/>
      <c r="B19" s="57"/>
      <c r="C19" s="57"/>
      <c r="D19" s="57"/>
      <c r="E19" s="59"/>
      <c r="F19" s="57"/>
      <c r="G19" s="57"/>
      <c r="H19" s="58"/>
      <c r="I19" s="57"/>
      <c r="J19" s="57"/>
      <c r="K19" s="57"/>
      <c r="L19" s="57"/>
      <c r="M19" s="60"/>
      <c r="N19" s="38" t="e">
        <f>+'SALARY STMNT'!#REF!</f>
        <v>#REF!</v>
      </c>
      <c r="O19" s="34" t="e">
        <f>+'SALARY STMNT'!#REF!</f>
        <v>#REF!</v>
      </c>
      <c r="P19" s="34">
        <f t="shared" si="3"/>
        <v>5</v>
      </c>
      <c r="Q19" s="34" t="e">
        <f>+'SALARY STMNT'!#REF!</f>
        <v>#REF!</v>
      </c>
      <c r="R19" s="53">
        <v>9864.864864864865</v>
      </c>
      <c r="S19" s="53">
        <v>4735.135135135135</v>
      </c>
      <c r="T19" s="52" t="e">
        <f>IF(V19&gt;='SALARY STMNT'!#REF!*10%,'SALARY STMNT'!#REF!*10%,V19)</f>
        <v>#REF!</v>
      </c>
      <c r="U19" s="52">
        <v>0</v>
      </c>
      <c r="V19" s="47" t="e">
        <f>+'SALARY STMNT'!#REF!</f>
        <v>#REF!</v>
      </c>
      <c r="W19" s="61" t="e">
        <f>+'SALARY STMNT'!#REF!</f>
        <v>#REF!</v>
      </c>
      <c r="X19" s="61">
        <v>0</v>
      </c>
      <c r="Y19" s="61">
        <v>0</v>
      </c>
      <c r="Z19" s="61">
        <v>0</v>
      </c>
      <c r="AA19" s="61">
        <v>0</v>
      </c>
      <c r="AB19" s="53">
        <v>0</v>
      </c>
      <c r="AC19" s="52" t="e">
        <f>'SALARY STMNT'!#REF!+'SALARY STMNT'!#REF!</f>
        <v>#REF!</v>
      </c>
      <c r="AD19" s="52">
        <v>0</v>
      </c>
      <c r="AE19" s="47" t="e">
        <f t="shared" si="0"/>
        <v>#REF!</v>
      </c>
      <c r="AF19" s="52" t="e">
        <f>+'SALARY STMNT'!#REF!</f>
        <v>#REF!</v>
      </c>
      <c r="AG19" s="52" t="e">
        <f>+'SALARY STMNT'!#REF!</f>
        <v>#REF!</v>
      </c>
      <c r="AH19" s="52" t="e">
        <f>'SALARY STMNT'!#REF!+'SALARY STMNT'!#REF!</f>
        <v>#REF!</v>
      </c>
      <c r="AI19" s="67" t="e">
        <f t="shared" si="4"/>
        <v>#REF!</v>
      </c>
      <c r="AJ19" s="70" t="e">
        <f>+'SALARY STMNT'!#REF!</f>
        <v>#REF!</v>
      </c>
      <c r="AK19" s="72" t="e">
        <f>+'SALARY STMNT'!#REF!</f>
        <v>#REF!</v>
      </c>
      <c r="AL19" s="73">
        <v>0</v>
      </c>
      <c r="AM19" s="52">
        <v>0</v>
      </c>
      <c r="AN19" s="55">
        <v>0</v>
      </c>
      <c r="AO19" s="61" t="e">
        <f t="shared" si="1"/>
        <v>#REF!</v>
      </c>
      <c r="AP19" s="31" t="e">
        <f t="shared" si="2"/>
        <v>#REF!</v>
      </c>
      <c r="AQ19" s="128">
        <v>43011</v>
      </c>
      <c r="AR19" s="31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s="85" customFormat="1">
      <c r="A20" s="74"/>
      <c r="B20" s="74"/>
      <c r="C20" s="74"/>
      <c r="D20" s="74"/>
      <c r="E20" s="75"/>
      <c r="F20" s="74"/>
      <c r="G20" s="74"/>
      <c r="H20" s="76"/>
      <c r="I20" s="74"/>
      <c r="J20" s="74"/>
      <c r="K20" s="74"/>
      <c r="L20" s="74"/>
      <c r="M20" s="86"/>
      <c r="N20" s="38" t="e">
        <f>+'SALARY STMNT'!#REF!</f>
        <v>#REF!</v>
      </c>
      <c r="O20" s="34" t="e">
        <f>+'SALARY STMNT'!#REF!</f>
        <v>#REF!</v>
      </c>
      <c r="P20" s="34">
        <f t="shared" si="3"/>
        <v>5</v>
      </c>
      <c r="Q20" s="34" t="e">
        <f>+'SALARY STMNT'!#REF!</f>
        <v>#REF!</v>
      </c>
      <c r="R20" s="88">
        <v>6756.7567567567567</v>
      </c>
      <c r="S20" s="88">
        <v>3243.2432432432429</v>
      </c>
      <c r="T20" s="52" t="e">
        <f>IF(V20&gt;='SALARY STMNT'!#REF!*10%,'SALARY STMNT'!#REF!*10%,V20)</f>
        <v>#REF!</v>
      </c>
      <c r="U20" s="79">
        <v>0</v>
      </c>
      <c r="V20" s="47" t="e">
        <f>+'SALARY STMNT'!#REF!</f>
        <v>#REF!</v>
      </c>
      <c r="W20" s="61" t="e">
        <f>+'SALARY STMNT'!#REF!</f>
        <v>#REF!</v>
      </c>
      <c r="X20" s="81">
        <v>0</v>
      </c>
      <c r="Y20" s="81">
        <v>0</v>
      </c>
      <c r="Z20" s="81">
        <v>0</v>
      </c>
      <c r="AA20" s="81">
        <v>0</v>
      </c>
      <c r="AB20" s="87">
        <v>0</v>
      </c>
      <c r="AC20" s="52" t="e">
        <f>'SALARY STMNT'!#REF!+'SALARY STMNT'!#REF!</f>
        <v>#REF!</v>
      </c>
      <c r="AD20" s="79">
        <v>0</v>
      </c>
      <c r="AE20" s="47" t="e">
        <f t="shared" si="0"/>
        <v>#REF!</v>
      </c>
      <c r="AF20" s="52" t="e">
        <f>+'SALARY STMNT'!#REF!</f>
        <v>#REF!</v>
      </c>
      <c r="AG20" s="52" t="e">
        <f>+'SALARY STMNT'!#REF!</f>
        <v>#REF!</v>
      </c>
      <c r="AH20" s="52" t="e">
        <f>'SALARY STMNT'!#REF!+'SALARY STMNT'!#REF!</f>
        <v>#REF!</v>
      </c>
      <c r="AI20" s="67" t="e">
        <f t="shared" si="4"/>
        <v>#REF!</v>
      </c>
      <c r="AJ20" s="70" t="e">
        <f>+'SALARY STMNT'!#REF!</f>
        <v>#REF!</v>
      </c>
      <c r="AK20" s="72" t="e">
        <f>+'SALARY STMNT'!#REF!</f>
        <v>#REF!</v>
      </c>
      <c r="AL20" s="73">
        <v>0</v>
      </c>
      <c r="AM20" s="52">
        <v>0</v>
      </c>
      <c r="AN20" s="55">
        <v>0</v>
      </c>
      <c r="AO20" s="61" t="e">
        <f t="shared" si="1"/>
        <v>#REF!</v>
      </c>
      <c r="AP20" s="31" t="e">
        <f t="shared" si="2"/>
        <v>#REF!</v>
      </c>
      <c r="AQ20" s="129">
        <v>43011</v>
      </c>
      <c r="AR20" s="81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>
      <c r="N21" s="35" t="e">
        <f>SUM(N3:N20)</f>
        <v>#REF!</v>
      </c>
      <c r="O21" s="35" t="e">
        <f>SUM(O3:O20)</f>
        <v>#REF!</v>
      </c>
      <c r="P21" s="35"/>
      <c r="Q21" s="35" t="e">
        <f>SUM(Q3:Q20)</f>
        <v>#REF!</v>
      </c>
      <c r="V21" s="48" t="e">
        <f t="shared" ref="V21:AP21" si="5">SUM(V3:V20)</f>
        <v>#REF!</v>
      </c>
      <c r="W21" s="94" t="e">
        <f t="shared" si="5"/>
        <v>#REF!</v>
      </c>
      <c r="X21" s="48">
        <f t="shared" si="5"/>
        <v>0</v>
      </c>
      <c r="Y21" s="48">
        <f t="shared" si="5"/>
        <v>0</v>
      </c>
      <c r="Z21" s="48">
        <f t="shared" si="5"/>
        <v>0</v>
      </c>
      <c r="AA21" s="48">
        <f t="shared" si="5"/>
        <v>0</v>
      </c>
      <c r="AB21" s="48">
        <f t="shared" si="5"/>
        <v>0</v>
      </c>
      <c r="AC21" s="93" t="e">
        <f t="shared" si="5"/>
        <v>#REF!</v>
      </c>
      <c r="AD21" s="48">
        <f t="shared" si="5"/>
        <v>0</v>
      </c>
      <c r="AE21" s="93" t="e">
        <f t="shared" si="5"/>
        <v>#REF!</v>
      </c>
      <c r="AF21" s="93" t="e">
        <f t="shared" si="5"/>
        <v>#REF!</v>
      </c>
      <c r="AG21" s="93" t="e">
        <f t="shared" si="5"/>
        <v>#REF!</v>
      </c>
      <c r="AH21" s="93" t="e">
        <f t="shared" si="5"/>
        <v>#REF!</v>
      </c>
      <c r="AI21" s="93" t="e">
        <f t="shared" si="5"/>
        <v>#REF!</v>
      </c>
      <c r="AJ21" s="93" t="e">
        <f t="shared" si="5"/>
        <v>#REF!</v>
      </c>
      <c r="AK21" s="93" t="e">
        <f t="shared" si="5"/>
        <v>#REF!</v>
      </c>
      <c r="AL21" s="93">
        <f t="shared" si="5"/>
        <v>0</v>
      </c>
      <c r="AM21" s="93">
        <f t="shared" si="5"/>
        <v>0</v>
      </c>
      <c r="AN21" s="93">
        <f t="shared" si="5"/>
        <v>0</v>
      </c>
      <c r="AO21" s="93" t="e">
        <f t="shared" si="5"/>
        <v>#REF!</v>
      </c>
      <c r="AP21" s="94" t="e">
        <f t="shared" si="5"/>
        <v>#REF!</v>
      </c>
    </row>
    <row r="22" spans="1:123"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</row>
    <row r="23" spans="1:123"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</row>
    <row r="24" spans="1:123"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</row>
    <row r="25" spans="1:123"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</row>
    <row r="26" spans="1:123"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</row>
    <row r="27" spans="1:123"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</row>
    <row r="28" spans="1:123"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</row>
    <row r="29" spans="1:123"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</row>
    <row r="30" spans="1:123"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</row>
    <row r="31" spans="1:123"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</row>
    <row r="32" spans="1:123"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</row>
    <row r="33" spans="24:40"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</row>
    <row r="34" spans="24:40"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</row>
    <row r="35" spans="24:40"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</row>
    <row r="36" spans="24:40"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</row>
    <row r="37" spans="24:40"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</row>
    <row r="38" spans="24:40"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</row>
    <row r="39" spans="24:40"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</row>
    <row r="40" spans="24:40"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</row>
    <row r="41" spans="24:40"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</row>
    <row r="42" spans="24:40"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</row>
    <row r="43" spans="24:40"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</row>
    <row r="44" spans="24:40"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</row>
    <row r="45" spans="24:40"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</row>
    <row r="46" spans="24:40"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</row>
    <row r="47" spans="24:40"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</row>
    <row r="48" spans="24:40"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</row>
    <row r="49" spans="24:40"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</row>
    <row r="50" spans="24:40"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</row>
    <row r="51" spans="24:40"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</row>
    <row r="52" spans="24:40"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</row>
    <row r="53" spans="24:40"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</row>
    <row r="54" spans="24:40"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</row>
    <row r="55" spans="24:40"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</row>
    <row r="56" spans="24:40"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</row>
    <row r="57" spans="24:40"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</row>
    <row r="58" spans="24:40"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</row>
    <row r="59" spans="24:40"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</row>
    <row r="60" spans="24:40"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</row>
    <row r="61" spans="24:40"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</row>
    <row r="62" spans="24:40"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</row>
    <row r="63" spans="24:40"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</row>
    <row r="64" spans="24:40"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</row>
    <row r="65" spans="24:40"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</row>
    <row r="66" spans="24:40"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</row>
    <row r="67" spans="24:40"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</row>
    <row r="68" spans="24:40"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</row>
    <row r="69" spans="24:40"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</row>
    <row r="70" spans="24:40"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</row>
    <row r="71" spans="24:40"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</row>
    <row r="72" spans="24:40"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</row>
    <row r="73" spans="24:40"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</row>
    <row r="74" spans="24:40"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</row>
    <row r="75" spans="24:40"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</row>
    <row r="76" spans="24:40"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</row>
    <row r="77" spans="24:40"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</row>
    <row r="78" spans="24:40"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</row>
    <row r="79" spans="24:40"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</row>
    <row r="80" spans="24:40"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</row>
    <row r="81" spans="24:40"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</row>
    <row r="82" spans="24:40"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</row>
    <row r="83" spans="24:40"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</row>
    <row r="84" spans="24:40"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</row>
    <row r="85" spans="24:40"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</row>
    <row r="86" spans="24:40"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</row>
    <row r="87" spans="24:40"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</row>
    <row r="88" spans="24:40"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</row>
    <row r="89" spans="24:40"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</row>
    <row r="90" spans="24:40"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</row>
    <row r="91" spans="24:40"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</row>
    <row r="92" spans="24:40"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</row>
    <row r="93" spans="24:40"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</row>
    <row r="94" spans="24:40"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</row>
    <row r="95" spans="24:40"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</row>
    <row r="96" spans="24:40"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</row>
    <row r="97" spans="24:40"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</row>
    <row r="98" spans="24:40"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</row>
    <row r="99" spans="24:40"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</row>
    <row r="100" spans="24:40"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</row>
    <row r="101" spans="24:40"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</row>
    <row r="102" spans="24:40"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</row>
    <row r="103" spans="24:40"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</row>
    <row r="104" spans="24:40"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</row>
    <row r="105" spans="24:40"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</row>
    <row r="106" spans="24:40"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</row>
    <row r="107" spans="24:40"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</row>
    <row r="108" spans="24:40"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</row>
    <row r="109" spans="24:40"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</row>
    <row r="110" spans="24:40"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</row>
    <row r="111" spans="24:40"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</row>
    <row r="112" spans="24:40"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</row>
    <row r="113" spans="24:40"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</row>
    <row r="114" spans="24:40"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</row>
    <row r="115" spans="24:40"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</row>
    <row r="116" spans="24:40"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</row>
    <row r="117" spans="24:40"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</row>
    <row r="118" spans="24:40"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</row>
    <row r="119" spans="24:40"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</row>
    <row r="120" spans="24:40"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</row>
    <row r="121" spans="24:40"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</row>
    <row r="122" spans="24:40"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</row>
    <row r="123" spans="24:40"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</row>
    <row r="124" spans="24:40"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</row>
    <row r="125" spans="24:40"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</row>
    <row r="126" spans="24:40"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</row>
    <row r="127" spans="24:40"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</row>
    <row r="128" spans="24:40">
      <c r="X128" s="132"/>
      <c r="Y128" s="132"/>
      <c r="Z128" s="132"/>
      <c r="AA128" s="132"/>
      <c r="AB128" s="132"/>
      <c r="AC128" s="132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</row>
    <row r="129" spans="24:40">
      <c r="X129" s="132"/>
      <c r="Y129" s="132"/>
      <c r="Z129" s="132"/>
      <c r="AA129" s="132"/>
      <c r="AB129" s="132"/>
      <c r="AC129" s="132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</row>
    <row r="130" spans="24:40"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</row>
    <row r="131" spans="24:40"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</row>
    <row r="132" spans="24:40"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</row>
    <row r="133" spans="24:40"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</row>
    <row r="134" spans="24:40"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</row>
    <row r="135" spans="24:40"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</row>
    <row r="136" spans="24:40"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</row>
    <row r="137" spans="24:40"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</row>
    <row r="138" spans="24:40"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</row>
    <row r="139" spans="24:40">
      <c r="X139" s="132"/>
      <c r="Y139" s="132"/>
      <c r="Z139" s="132"/>
      <c r="AA139" s="132"/>
      <c r="AB139" s="132"/>
      <c r="AC139" s="132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</row>
    <row r="140" spans="24:40"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</row>
    <row r="141" spans="24:40"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</row>
    <row r="142" spans="24:40">
      <c r="X142" s="132"/>
      <c r="Y142" s="132"/>
      <c r="Z142" s="132"/>
      <c r="AA142" s="132"/>
      <c r="AB142" s="132"/>
      <c r="AC142" s="132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</row>
    <row r="143" spans="24:40"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</row>
    <row r="144" spans="24:40"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</row>
    <row r="145" spans="24:40"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</row>
    <row r="146" spans="24:40"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</row>
    <row r="147" spans="24:40"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</row>
    <row r="148" spans="24:40"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</row>
    <row r="149" spans="24:40"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</row>
    <row r="150" spans="24:40"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</row>
    <row r="151" spans="24:40"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</row>
    <row r="152" spans="24:40"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</row>
    <row r="153" spans="24:40"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</row>
    <row r="154" spans="24:40"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</row>
    <row r="155" spans="24:40"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</row>
    <row r="156" spans="24:40"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</row>
    <row r="157" spans="24:40"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</row>
    <row r="158" spans="24:40"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</row>
    <row r="159" spans="24:40"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</row>
    <row r="160" spans="24:40"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</row>
    <row r="161" spans="24:40"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</row>
    <row r="162" spans="24:40"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</row>
    <row r="163" spans="24:40">
      <c r="X163" s="132"/>
      <c r="Y163" s="132"/>
      <c r="Z163" s="132"/>
      <c r="AA163" s="132"/>
      <c r="AB163" s="132"/>
      <c r="AC163" s="132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</row>
    <row r="164" spans="24:40">
      <c r="X164" s="132"/>
      <c r="Y164" s="132"/>
      <c r="Z164" s="132"/>
      <c r="AA164" s="132"/>
      <c r="AB164" s="132"/>
      <c r="AC164" s="132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</row>
    <row r="165" spans="24:40"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</row>
    <row r="166" spans="24:40"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</row>
    <row r="167" spans="24:40"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</row>
    <row r="168" spans="24:40">
      <c r="X168" s="132"/>
      <c r="Y168" s="132"/>
      <c r="Z168" s="132"/>
      <c r="AA168" s="132"/>
      <c r="AB168" s="132"/>
      <c r="AC168" s="132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</row>
    <row r="169" spans="24:40">
      <c r="X169" s="132"/>
      <c r="Y169" s="132"/>
      <c r="Z169" s="132"/>
      <c r="AA169" s="132"/>
      <c r="AB169" s="132"/>
      <c r="AC169" s="132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</row>
    <row r="170" spans="24:40"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</row>
    <row r="171" spans="24:40"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</row>
    <row r="172" spans="24:40"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</row>
    <row r="173" spans="24:40">
      <c r="X173" s="132"/>
      <c r="Y173" s="132"/>
      <c r="Z173" s="132"/>
      <c r="AA173" s="132"/>
      <c r="AB173" s="132"/>
      <c r="AC173" s="132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</row>
    <row r="174" spans="24:40"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</row>
    <row r="175" spans="24:40"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</row>
    <row r="176" spans="24:40"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</row>
    <row r="177" spans="24:40">
      <c r="X177" s="132"/>
      <c r="Y177" s="132"/>
      <c r="Z177" s="132"/>
      <c r="AA177" s="132"/>
      <c r="AB177" s="132"/>
      <c r="AC177" s="132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</row>
    <row r="178" spans="24:40"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</row>
    <row r="179" spans="24:40"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</row>
    <row r="180" spans="24:40"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</row>
    <row r="181" spans="24:40"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</row>
    <row r="182" spans="24:40">
      <c r="X182" s="132"/>
      <c r="Y182" s="132"/>
      <c r="Z182" s="132"/>
      <c r="AA182" s="132"/>
      <c r="AB182" s="132"/>
      <c r="AC182" s="132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</row>
    <row r="183" spans="24:40">
      <c r="X183" s="132"/>
      <c r="Y183" s="132"/>
      <c r="Z183" s="132"/>
      <c r="AA183" s="132"/>
      <c r="AB183" s="132"/>
      <c r="AC183" s="132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</row>
    <row r="184" spans="24:40"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</row>
    <row r="185" spans="24:40"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</row>
    <row r="186" spans="24:40"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</row>
    <row r="187" spans="24:40"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</row>
    <row r="188" spans="24:40">
      <c r="X188" s="132"/>
      <c r="Y188" s="132"/>
      <c r="Z188" s="132"/>
      <c r="AA188" s="132"/>
      <c r="AB188" s="132"/>
      <c r="AC188" s="132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</row>
    <row r="189" spans="24:40"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</row>
    <row r="190" spans="24:40"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</row>
    <row r="191" spans="24:40"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</row>
    <row r="192" spans="24:40"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</row>
    <row r="193" spans="24:40">
      <c r="X193" s="132"/>
      <c r="Y193" s="132"/>
      <c r="Z193" s="132"/>
      <c r="AA193" s="132"/>
      <c r="AB193" s="132"/>
      <c r="AC193" s="132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</row>
    <row r="194" spans="24:40"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</row>
    <row r="195" spans="24:40"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</row>
    <row r="196" spans="24:40"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</row>
    <row r="197" spans="24:40"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</row>
    <row r="198" spans="24:40"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</row>
    <row r="199" spans="24:40"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</row>
    <row r="200" spans="24:40"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</row>
    <row r="201" spans="24:40"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</row>
    <row r="202" spans="24:40"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</row>
    <row r="203" spans="24:40"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</row>
    <row r="204" spans="24:40"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</row>
    <row r="205" spans="24:40"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</row>
    <row r="206" spans="24:40"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</row>
    <row r="207" spans="24:40"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</row>
    <row r="208" spans="24:40"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</row>
    <row r="209" spans="24:40"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</row>
    <row r="210" spans="24:40"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</row>
    <row r="211" spans="24:40"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</row>
    <row r="212" spans="24:40"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</row>
    <row r="213" spans="24:40"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</row>
    <row r="214" spans="24:40"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</row>
    <row r="215" spans="24:40"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</row>
    <row r="216" spans="24:40"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</row>
    <row r="217" spans="24:40"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</row>
    <row r="218" spans="24:40"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</row>
    <row r="219" spans="24:40"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</row>
    <row r="220" spans="24:40"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</row>
    <row r="221" spans="24:40"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</row>
    <row r="222" spans="24:40"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</row>
    <row r="223" spans="24:40"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</row>
    <row r="224" spans="24:40"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</row>
    <row r="225" spans="24:40"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</row>
    <row r="226" spans="24:40"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</row>
    <row r="227" spans="24:40"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</row>
    <row r="228" spans="24:40"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</row>
    <row r="229" spans="24:40"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</row>
    <row r="230" spans="24:40"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</row>
    <row r="231" spans="24:40"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</row>
    <row r="232" spans="24:40"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</row>
    <row r="233" spans="24:40"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</row>
    <row r="234" spans="24:40"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</row>
    <row r="235" spans="24:40"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</row>
    <row r="236" spans="24:40"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</row>
    <row r="237" spans="24:40"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</row>
    <row r="238" spans="24:40"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</row>
    <row r="239" spans="24:40"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</row>
    <row r="240" spans="24:40"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</row>
    <row r="241" spans="24:40"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</row>
    <row r="242" spans="24:40"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</row>
    <row r="243" spans="24:40"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</row>
    <row r="244" spans="24:40"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</row>
    <row r="245" spans="24:40"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</row>
    <row r="246" spans="24:40"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</row>
    <row r="247" spans="24:40"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</row>
    <row r="248" spans="24:40"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</row>
    <row r="249" spans="24:40"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</row>
    <row r="250" spans="24:40"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</row>
    <row r="251" spans="24:40"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</row>
    <row r="252" spans="24:40"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</row>
    <row r="253" spans="24:40"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</row>
    <row r="254" spans="24:40"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</row>
    <row r="255" spans="24:40"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</row>
    <row r="256" spans="24:40"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</row>
    <row r="257" spans="24:40"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</row>
    <row r="258" spans="24:40"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</row>
    <row r="259" spans="24:40"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</row>
    <row r="260" spans="24:40"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</row>
    <row r="261" spans="24:40"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</row>
    <row r="262" spans="24:40"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</row>
    <row r="263" spans="24:40"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</row>
    <row r="264" spans="24:40"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</row>
    <row r="265" spans="24:40"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</row>
    <row r="266" spans="24:40"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</row>
    <row r="267" spans="24:40"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</row>
    <row r="268" spans="24:40"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</row>
    <row r="269" spans="24:40"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</row>
    <row r="270" spans="24:40"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</row>
    <row r="271" spans="24:40"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</row>
    <row r="272" spans="24:40"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</row>
    <row r="273" spans="24:40"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</row>
    <row r="274" spans="24:40"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</row>
    <row r="275" spans="24:40"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</row>
    <row r="276" spans="24:40"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</row>
    <row r="277" spans="24:40"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</row>
    <row r="278" spans="24:40"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</row>
    <row r="279" spans="24:40"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</row>
    <row r="280" spans="24:40"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</row>
    <row r="281" spans="24:40"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</row>
    <row r="282" spans="24:40"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</row>
    <row r="283" spans="24:40"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</row>
    <row r="284" spans="24:40"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</row>
    <row r="285" spans="24:40"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</row>
    <row r="286" spans="24:40"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</row>
    <row r="287" spans="24:40"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</row>
    <row r="288" spans="24:40"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</row>
    <row r="289" spans="24:40"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</row>
    <row r="290" spans="24:40"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</row>
    <row r="291" spans="24:40"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</row>
    <row r="292" spans="24:40"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</row>
    <row r="293" spans="24:40"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</row>
    <row r="294" spans="24:40"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</row>
    <row r="295" spans="24:40"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</row>
    <row r="296" spans="24:40"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</row>
    <row r="297" spans="24:40"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</row>
    <row r="298" spans="24:40"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</row>
    <row r="299" spans="24:40"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</row>
    <row r="300" spans="24:40"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</row>
    <row r="301" spans="24:40"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</row>
    <row r="302" spans="24:40"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</row>
    <row r="303" spans="24:40"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</row>
    <row r="304" spans="24:40"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</row>
    <row r="305" spans="24:40"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</row>
    <row r="306" spans="24:40"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</row>
    <row r="307" spans="24:40"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</row>
    <row r="308" spans="24:40"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</row>
    <row r="309" spans="24:40"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</row>
    <row r="310" spans="24:40"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</row>
    <row r="311" spans="24:40"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</row>
    <row r="312" spans="24:40">
      <c r="X312" s="132"/>
      <c r="Y312" s="132"/>
      <c r="Z312" s="132"/>
      <c r="AA312" s="132"/>
      <c r="AB312" s="132"/>
      <c r="AC312" s="132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</row>
    <row r="313" spans="24:40">
      <c r="X313" s="132"/>
      <c r="Y313" s="132"/>
      <c r="Z313" s="132"/>
      <c r="AA313" s="132"/>
      <c r="AB313" s="132"/>
      <c r="AC313" s="132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</row>
    <row r="314" spans="24:40">
      <c r="X314" s="132"/>
      <c r="Y314" s="132"/>
      <c r="Z314" s="132"/>
      <c r="AA314" s="132"/>
      <c r="AB314" s="132"/>
      <c r="AC314" s="132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</row>
    <row r="315" spans="24:40">
      <c r="X315" s="132"/>
      <c r="Y315" s="132"/>
      <c r="Z315" s="132"/>
      <c r="AA315" s="132"/>
      <c r="AB315" s="132"/>
      <c r="AC315" s="132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</row>
    <row r="316" spans="24:40">
      <c r="X316" s="132"/>
      <c r="Y316" s="132"/>
      <c r="Z316" s="132"/>
      <c r="AA316" s="132"/>
      <c r="AB316" s="132"/>
      <c r="AC316" s="132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</row>
    <row r="317" spans="24:40">
      <c r="X317" s="132"/>
      <c r="Y317" s="132"/>
      <c r="Z317" s="132"/>
      <c r="AA317" s="132"/>
      <c r="AB317" s="132"/>
      <c r="AC317" s="132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</row>
    <row r="318" spans="24:40">
      <c r="X318" s="132"/>
      <c r="Y318" s="132"/>
      <c r="Z318" s="132"/>
      <c r="AA318" s="132"/>
      <c r="AB318" s="132"/>
      <c r="AC318" s="132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</row>
    <row r="319" spans="24:40">
      <c r="X319" s="132"/>
      <c r="Y319" s="132"/>
      <c r="Z319" s="132"/>
      <c r="AA319" s="132"/>
      <c r="AB319" s="132"/>
      <c r="AC319" s="132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</row>
    <row r="320" spans="24:40">
      <c r="X320" s="132"/>
      <c r="Y320" s="132"/>
      <c r="Z320" s="132"/>
      <c r="AA320" s="132"/>
      <c r="AB320" s="132"/>
      <c r="AC320" s="132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</row>
    <row r="321" spans="24:40">
      <c r="X321" s="132"/>
      <c r="Y321" s="132"/>
      <c r="Z321" s="132"/>
      <c r="AA321" s="132"/>
      <c r="AB321" s="132"/>
      <c r="AC321" s="132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</row>
    <row r="322" spans="24:40">
      <c r="X322" s="132"/>
      <c r="Y322" s="132"/>
      <c r="Z322" s="132"/>
      <c r="AA322" s="132"/>
      <c r="AB322" s="132"/>
      <c r="AC322" s="132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</row>
    <row r="323" spans="24:40">
      <c r="X323" s="132"/>
      <c r="Y323" s="132"/>
      <c r="Z323" s="132"/>
      <c r="AA323" s="132"/>
      <c r="AB323" s="132"/>
      <c r="AC323" s="132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</row>
    <row r="324" spans="24:40">
      <c r="X324" s="132"/>
      <c r="Y324" s="132"/>
      <c r="Z324" s="132"/>
      <c r="AA324" s="132"/>
      <c r="AB324" s="132"/>
      <c r="AC324" s="132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</row>
    <row r="325" spans="24:40">
      <c r="X325" s="132"/>
      <c r="Y325" s="132"/>
      <c r="Z325" s="132"/>
      <c r="AA325" s="132"/>
      <c r="AB325" s="132"/>
      <c r="AC325" s="132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</row>
    <row r="326" spans="24:40">
      <c r="X326" s="132"/>
      <c r="Y326" s="132"/>
      <c r="Z326" s="132"/>
      <c r="AA326" s="132"/>
      <c r="AB326" s="132"/>
      <c r="AC326" s="132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</row>
    <row r="327" spans="24:40">
      <c r="X327" s="132"/>
      <c r="Y327" s="132"/>
      <c r="Z327" s="132"/>
      <c r="AA327" s="132"/>
      <c r="AB327" s="132"/>
      <c r="AC327" s="132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</row>
    <row r="328" spans="24:40">
      <c r="X328" s="132"/>
      <c r="Y328" s="132"/>
      <c r="Z328" s="132"/>
      <c r="AA328" s="132"/>
      <c r="AB328" s="132"/>
      <c r="AC328" s="132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</row>
    <row r="329" spans="24:40">
      <c r="X329" s="132"/>
      <c r="Y329" s="132"/>
      <c r="Z329" s="132"/>
      <c r="AA329" s="132"/>
      <c r="AB329" s="132"/>
      <c r="AC329" s="132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</row>
    <row r="330" spans="24:40">
      <c r="X330" s="132"/>
      <c r="Y330" s="132"/>
      <c r="Z330" s="132"/>
      <c r="AA330" s="132"/>
      <c r="AB330" s="132"/>
      <c r="AC330" s="132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</row>
    <row r="331" spans="24:40">
      <c r="X331" s="132"/>
      <c r="Y331" s="132"/>
      <c r="Z331" s="132"/>
      <c r="AA331" s="132"/>
      <c r="AB331" s="132"/>
      <c r="AC331" s="132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</row>
    <row r="332" spans="24:40">
      <c r="X332" s="132"/>
      <c r="Y332" s="132"/>
      <c r="Z332" s="132"/>
      <c r="AA332" s="132"/>
      <c r="AB332" s="132"/>
      <c r="AC332" s="132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</row>
    <row r="333" spans="24:40">
      <c r="X333" s="132"/>
      <c r="Y333" s="132"/>
      <c r="Z333" s="132"/>
      <c r="AA333" s="132"/>
      <c r="AB333" s="132"/>
      <c r="AC333" s="132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</row>
    <row r="334" spans="24:40">
      <c r="X334" s="132"/>
      <c r="Y334" s="132"/>
      <c r="Z334" s="132"/>
      <c r="AA334" s="132"/>
      <c r="AB334" s="132"/>
      <c r="AC334" s="132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</row>
    <row r="335" spans="24:40">
      <c r="X335" s="132"/>
      <c r="Y335" s="132"/>
      <c r="Z335" s="132"/>
      <c r="AA335" s="132"/>
      <c r="AB335" s="132"/>
      <c r="AC335" s="132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</row>
    <row r="336" spans="24:40">
      <c r="X336" s="132"/>
      <c r="Y336" s="132"/>
      <c r="Z336" s="132"/>
      <c r="AA336" s="132"/>
      <c r="AB336" s="132"/>
      <c r="AC336" s="132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</row>
    <row r="337" spans="24:40">
      <c r="X337" s="132"/>
      <c r="Y337" s="132"/>
      <c r="Z337" s="132"/>
      <c r="AA337" s="132"/>
      <c r="AB337" s="132"/>
      <c r="AC337" s="132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</row>
    <row r="338" spans="24:40">
      <c r="X338" s="132"/>
      <c r="Y338" s="132"/>
      <c r="Z338" s="132"/>
      <c r="AA338" s="132"/>
      <c r="AB338" s="132"/>
      <c r="AC338" s="132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</row>
    <row r="339" spans="24:40">
      <c r="X339" s="132"/>
      <c r="Y339" s="132"/>
      <c r="Z339" s="132"/>
      <c r="AA339" s="132"/>
      <c r="AB339" s="132"/>
      <c r="AC339" s="132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</row>
    <row r="340" spans="24:40">
      <c r="X340" s="132"/>
      <c r="Y340" s="132"/>
      <c r="Z340" s="132"/>
      <c r="AA340" s="132"/>
      <c r="AB340" s="132"/>
      <c r="AC340" s="132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</row>
    <row r="341" spans="24:40">
      <c r="X341" s="132"/>
      <c r="Y341" s="132"/>
      <c r="Z341" s="132"/>
      <c r="AA341" s="132"/>
      <c r="AB341" s="132"/>
      <c r="AC341" s="132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</row>
    <row r="342" spans="24:40">
      <c r="X342" s="132"/>
      <c r="Y342" s="132"/>
      <c r="Z342" s="132"/>
      <c r="AA342" s="132"/>
      <c r="AB342" s="132"/>
      <c r="AC342" s="132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</row>
    <row r="343" spans="24:40">
      <c r="X343" s="132"/>
      <c r="Y343" s="132"/>
      <c r="Z343" s="132"/>
      <c r="AA343" s="132"/>
      <c r="AB343" s="132"/>
      <c r="AC343" s="132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</row>
    <row r="344" spans="24:40">
      <c r="X344" s="132"/>
      <c r="Y344" s="132"/>
      <c r="Z344" s="132"/>
      <c r="AA344" s="132"/>
      <c r="AB344" s="132"/>
      <c r="AC344" s="132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</row>
    <row r="345" spans="24:40">
      <c r="X345" s="132"/>
      <c r="Y345" s="132"/>
      <c r="Z345" s="132"/>
      <c r="AA345" s="132"/>
      <c r="AB345" s="132"/>
      <c r="AC345" s="132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</row>
    <row r="346" spans="24:40">
      <c r="X346" s="132"/>
      <c r="Y346" s="132"/>
      <c r="Z346" s="132"/>
      <c r="AA346" s="132"/>
      <c r="AB346" s="132"/>
      <c r="AC346" s="132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</row>
    <row r="347" spans="24:40">
      <c r="X347" s="132"/>
      <c r="Y347" s="132"/>
      <c r="Z347" s="132"/>
      <c r="AA347" s="132"/>
      <c r="AB347" s="132"/>
      <c r="AC347" s="132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</row>
    <row r="348" spans="24:40">
      <c r="X348" s="132"/>
      <c r="Y348" s="132"/>
      <c r="Z348" s="132"/>
      <c r="AA348" s="132"/>
      <c r="AB348" s="132"/>
      <c r="AC348" s="132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</row>
    <row r="349" spans="24:40">
      <c r="X349" s="132"/>
      <c r="Y349" s="132"/>
      <c r="Z349" s="132"/>
      <c r="AA349" s="132"/>
      <c r="AB349" s="132"/>
      <c r="AC349" s="132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</row>
    <row r="350" spans="24:40">
      <c r="X350" s="132"/>
      <c r="Y350" s="132"/>
      <c r="Z350" s="132"/>
      <c r="AA350" s="132"/>
      <c r="AB350" s="132"/>
      <c r="AC350" s="132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</row>
    <row r="351" spans="24:40"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</row>
    <row r="352" spans="24:40">
      <c r="X352" s="132"/>
      <c r="Y352" s="132"/>
      <c r="Z352" s="132"/>
      <c r="AA352" s="132"/>
      <c r="AB352" s="132"/>
      <c r="AC352" s="132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</row>
    <row r="353" spans="24:40">
      <c r="X353" s="132"/>
      <c r="Y353" s="132"/>
      <c r="Z353" s="132"/>
      <c r="AA353" s="132"/>
      <c r="AB353" s="132"/>
      <c r="AC353" s="132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</row>
    <row r="354" spans="24:40">
      <c r="X354" s="132"/>
      <c r="Y354" s="132"/>
      <c r="Z354" s="132"/>
      <c r="AA354" s="132"/>
      <c r="AB354" s="132"/>
      <c r="AC354" s="132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</row>
    <row r="355" spans="24:40">
      <c r="X355" s="132"/>
      <c r="Y355" s="132"/>
      <c r="Z355" s="132"/>
      <c r="AA355" s="132"/>
      <c r="AB355" s="132"/>
      <c r="AC355" s="132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</row>
    <row r="356" spans="24:40">
      <c r="X356" s="132"/>
      <c r="Y356" s="132"/>
      <c r="Z356" s="132"/>
      <c r="AA356" s="132"/>
      <c r="AB356" s="132"/>
      <c r="AC356" s="132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</row>
    <row r="357" spans="24:40">
      <c r="X357" s="132"/>
      <c r="Y357" s="132"/>
      <c r="Z357" s="132"/>
      <c r="AA357" s="132"/>
      <c r="AB357" s="132"/>
      <c r="AC357" s="132"/>
      <c r="AD357" s="132"/>
      <c r="AE357" s="132"/>
      <c r="AF357" s="132"/>
      <c r="AG357" s="132"/>
      <c r="AH357" s="132"/>
      <c r="AI357" s="132"/>
      <c r="AJ357" s="132"/>
      <c r="AK357" s="132"/>
      <c r="AL357" s="132"/>
      <c r="AM357" s="132"/>
      <c r="AN357" s="132"/>
    </row>
    <row r="358" spans="24:40">
      <c r="X358" s="132"/>
      <c r="Y358" s="132"/>
      <c r="Z358" s="132"/>
      <c r="AA358" s="132"/>
      <c r="AB358" s="132"/>
      <c r="AC358" s="132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</row>
    <row r="359" spans="24:40"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2"/>
      <c r="AJ359" s="132"/>
      <c r="AK359" s="132"/>
      <c r="AL359" s="132"/>
      <c r="AM359" s="132"/>
      <c r="AN359" s="132"/>
    </row>
    <row r="360" spans="24:40">
      <c r="X360" s="132"/>
      <c r="Y360" s="132"/>
      <c r="Z360" s="132"/>
      <c r="AA360" s="132"/>
      <c r="AB360" s="132"/>
      <c r="AC360" s="132"/>
      <c r="AD360" s="132"/>
      <c r="AE360" s="132"/>
      <c r="AF360" s="132"/>
      <c r="AG360" s="132"/>
      <c r="AH360" s="132"/>
      <c r="AI360" s="132"/>
      <c r="AJ360" s="132"/>
      <c r="AK360" s="132"/>
      <c r="AL360" s="132"/>
      <c r="AM360" s="132"/>
      <c r="AN360" s="132"/>
    </row>
    <row r="361" spans="24:40">
      <c r="X361" s="132"/>
      <c r="Y361" s="132"/>
      <c r="Z361" s="132"/>
      <c r="AA361" s="132"/>
      <c r="AB361" s="132"/>
      <c r="AC361" s="132"/>
      <c r="AD361" s="132"/>
      <c r="AE361" s="132"/>
      <c r="AF361" s="132"/>
      <c r="AG361" s="132"/>
      <c r="AH361" s="132"/>
      <c r="AI361" s="132"/>
      <c r="AJ361" s="132"/>
      <c r="AK361" s="132"/>
      <c r="AL361" s="132"/>
      <c r="AM361" s="132"/>
      <c r="AN361" s="132"/>
    </row>
    <row r="362" spans="24:40">
      <c r="X362" s="132"/>
      <c r="Y362" s="132"/>
      <c r="Z362" s="132"/>
      <c r="AA362" s="132"/>
      <c r="AB362" s="132"/>
      <c r="AC362" s="132"/>
      <c r="AD362" s="132"/>
      <c r="AE362" s="132"/>
      <c r="AF362" s="132"/>
      <c r="AG362" s="132"/>
      <c r="AH362" s="132"/>
      <c r="AI362" s="132"/>
      <c r="AJ362" s="132"/>
      <c r="AK362" s="132"/>
      <c r="AL362" s="132"/>
      <c r="AM362" s="132"/>
      <c r="AN362" s="132"/>
    </row>
    <row r="363" spans="24:40">
      <c r="X363" s="132"/>
      <c r="Y363" s="132"/>
      <c r="Z363" s="132"/>
      <c r="AA363" s="132"/>
      <c r="AB363" s="132"/>
      <c r="AC363" s="132"/>
      <c r="AD363" s="132"/>
      <c r="AE363" s="132"/>
      <c r="AF363" s="132"/>
      <c r="AG363" s="132"/>
      <c r="AH363" s="132"/>
      <c r="AI363" s="132"/>
      <c r="AJ363" s="132"/>
      <c r="AK363" s="132"/>
      <c r="AL363" s="132"/>
      <c r="AM363" s="132"/>
      <c r="AN363" s="132"/>
    </row>
    <row r="364" spans="24:40">
      <c r="X364" s="132"/>
      <c r="Y364" s="132"/>
      <c r="Z364" s="132"/>
      <c r="AA364" s="132"/>
      <c r="AB364" s="132"/>
      <c r="AC364" s="132"/>
      <c r="AD364" s="132"/>
      <c r="AE364" s="132"/>
      <c r="AF364" s="132"/>
      <c r="AG364" s="132"/>
      <c r="AH364" s="132"/>
      <c r="AI364" s="132"/>
      <c r="AJ364" s="132"/>
      <c r="AK364" s="132"/>
      <c r="AL364" s="132"/>
      <c r="AM364" s="132"/>
      <c r="AN364" s="132"/>
    </row>
    <row r="365" spans="24:40">
      <c r="X365" s="132"/>
      <c r="Y365" s="132"/>
      <c r="Z365" s="132"/>
      <c r="AA365" s="132"/>
      <c r="AB365" s="132"/>
      <c r="AC365" s="132"/>
      <c r="AD365" s="132"/>
      <c r="AE365" s="132"/>
      <c r="AF365" s="132"/>
      <c r="AG365" s="132"/>
      <c r="AH365" s="132"/>
      <c r="AI365" s="132"/>
      <c r="AJ365" s="132"/>
      <c r="AK365" s="132"/>
      <c r="AL365" s="132"/>
      <c r="AM365" s="132"/>
      <c r="AN365" s="132"/>
    </row>
    <row r="366" spans="24:40">
      <c r="X366" s="132"/>
      <c r="Y366" s="132"/>
      <c r="Z366" s="132"/>
      <c r="AA366" s="132"/>
      <c r="AB366" s="132"/>
      <c r="AC366" s="132"/>
      <c r="AD366" s="132"/>
      <c r="AE366" s="132"/>
      <c r="AF366" s="132"/>
      <c r="AG366" s="132"/>
      <c r="AH366" s="132"/>
      <c r="AI366" s="132"/>
      <c r="AJ366" s="132"/>
      <c r="AK366" s="132"/>
      <c r="AL366" s="132"/>
      <c r="AM366" s="132"/>
      <c r="AN366" s="132"/>
    </row>
    <row r="367" spans="24:40">
      <c r="X367" s="132"/>
      <c r="Y367" s="132"/>
      <c r="Z367" s="132"/>
      <c r="AA367" s="132"/>
      <c r="AB367" s="132"/>
      <c r="AC367" s="132"/>
      <c r="AD367" s="132"/>
      <c r="AE367" s="132"/>
      <c r="AF367" s="132"/>
      <c r="AG367" s="132"/>
      <c r="AH367" s="132"/>
      <c r="AI367" s="132"/>
      <c r="AJ367" s="132"/>
      <c r="AK367" s="132"/>
      <c r="AL367" s="132"/>
      <c r="AM367" s="132"/>
      <c r="AN367" s="132"/>
    </row>
    <row r="368" spans="24:40">
      <c r="X368" s="132"/>
      <c r="Y368" s="132"/>
      <c r="Z368" s="132"/>
      <c r="AA368" s="132"/>
      <c r="AB368" s="132"/>
      <c r="AC368" s="132"/>
      <c r="AD368" s="132"/>
      <c r="AE368" s="132"/>
      <c r="AF368" s="132"/>
      <c r="AG368" s="132"/>
      <c r="AH368" s="132"/>
      <c r="AI368" s="132"/>
      <c r="AJ368" s="132"/>
      <c r="AK368" s="132"/>
      <c r="AL368" s="132"/>
      <c r="AM368" s="132"/>
      <c r="AN368" s="132"/>
    </row>
    <row r="369" spans="24:40">
      <c r="X369" s="132"/>
      <c r="Y369" s="132"/>
      <c r="Z369" s="132"/>
      <c r="AA369" s="132"/>
      <c r="AB369" s="132"/>
      <c r="AC369" s="132"/>
      <c r="AD369" s="132"/>
      <c r="AE369" s="132"/>
      <c r="AF369" s="132"/>
      <c r="AG369" s="132"/>
      <c r="AH369" s="132"/>
      <c r="AI369" s="132"/>
      <c r="AJ369" s="132"/>
      <c r="AK369" s="132"/>
      <c r="AL369" s="132"/>
      <c r="AM369" s="132"/>
      <c r="AN369" s="132"/>
    </row>
    <row r="370" spans="24:40">
      <c r="X370" s="132"/>
      <c r="Y370" s="132"/>
      <c r="Z370" s="132"/>
      <c r="AA370" s="132"/>
      <c r="AB370" s="132"/>
      <c r="AC370" s="132"/>
      <c r="AD370" s="132"/>
      <c r="AE370" s="132"/>
      <c r="AF370" s="132"/>
      <c r="AG370" s="132"/>
      <c r="AH370" s="132"/>
      <c r="AI370" s="132"/>
      <c r="AJ370" s="132"/>
      <c r="AK370" s="132"/>
      <c r="AL370" s="132"/>
      <c r="AM370" s="132"/>
      <c r="AN370" s="132"/>
    </row>
    <row r="371" spans="24:40">
      <c r="X371" s="132"/>
      <c r="Y371" s="132"/>
      <c r="Z371" s="132"/>
      <c r="AA371" s="132"/>
      <c r="AB371" s="132"/>
      <c r="AC371" s="132"/>
      <c r="AD371" s="132"/>
      <c r="AE371" s="132"/>
      <c r="AF371" s="132"/>
      <c r="AG371" s="132"/>
      <c r="AH371" s="132"/>
      <c r="AI371" s="132"/>
      <c r="AJ371" s="132"/>
      <c r="AK371" s="132"/>
      <c r="AL371" s="132"/>
      <c r="AM371" s="132"/>
      <c r="AN371" s="132"/>
    </row>
    <row r="372" spans="24:40">
      <c r="X372" s="132"/>
      <c r="Y372" s="132"/>
      <c r="Z372" s="132"/>
      <c r="AA372" s="132"/>
      <c r="AB372" s="132"/>
      <c r="AC372" s="132"/>
      <c r="AD372" s="132"/>
      <c r="AE372" s="132"/>
      <c r="AF372" s="132"/>
      <c r="AG372" s="132"/>
      <c r="AH372" s="132"/>
      <c r="AI372" s="132"/>
      <c r="AJ372" s="132"/>
      <c r="AK372" s="132"/>
      <c r="AL372" s="132"/>
      <c r="AM372" s="132"/>
      <c r="AN372" s="132"/>
    </row>
    <row r="373" spans="24:40">
      <c r="X373" s="132"/>
      <c r="Y373" s="132"/>
      <c r="Z373" s="132"/>
      <c r="AA373" s="132"/>
      <c r="AB373" s="132"/>
      <c r="AC373" s="132"/>
      <c r="AD373" s="132"/>
      <c r="AE373" s="132"/>
      <c r="AF373" s="132"/>
      <c r="AG373" s="132"/>
      <c r="AH373" s="132"/>
      <c r="AI373" s="132"/>
      <c r="AJ373" s="132"/>
      <c r="AK373" s="132"/>
      <c r="AL373" s="132"/>
      <c r="AM373" s="132"/>
      <c r="AN373" s="132"/>
    </row>
    <row r="374" spans="24:40">
      <c r="X374" s="132"/>
      <c r="Y374" s="132"/>
      <c r="Z374" s="132"/>
      <c r="AA374" s="132"/>
      <c r="AB374" s="132"/>
      <c r="AC374" s="132"/>
      <c r="AD374" s="132"/>
      <c r="AE374" s="132"/>
      <c r="AF374" s="132"/>
      <c r="AG374" s="132"/>
      <c r="AH374" s="132"/>
      <c r="AI374" s="132"/>
      <c r="AJ374" s="132"/>
      <c r="AK374" s="132"/>
      <c r="AL374" s="132"/>
      <c r="AM374" s="132"/>
      <c r="AN374" s="132"/>
    </row>
    <row r="375" spans="24:40">
      <c r="X375" s="132"/>
      <c r="Y375" s="132"/>
      <c r="Z375" s="132"/>
      <c r="AA375" s="132"/>
      <c r="AB375" s="132"/>
      <c r="AC375" s="132"/>
      <c r="AD375" s="132"/>
      <c r="AE375" s="132"/>
      <c r="AF375" s="132"/>
      <c r="AG375" s="132"/>
      <c r="AH375" s="132"/>
      <c r="AI375" s="132"/>
      <c r="AJ375" s="132"/>
      <c r="AK375" s="132"/>
      <c r="AL375" s="132"/>
      <c r="AM375" s="132"/>
      <c r="AN375" s="132"/>
    </row>
    <row r="376" spans="24:40">
      <c r="X376" s="132"/>
      <c r="Y376" s="132"/>
      <c r="Z376" s="132"/>
      <c r="AA376" s="132"/>
      <c r="AB376" s="132"/>
      <c r="AC376" s="132"/>
      <c r="AD376" s="132"/>
      <c r="AE376" s="132"/>
      <c r="AF376" s="132"/>
      <c r="AG376" s="132"/>
      <c r="AH376" s="132"/>
      <c r="AI376" s="132"/>
      <c r="AJ376" s="132"/>
      <c r="AK376" s="132"/>
      <c r="AL376" s="132"/>
      <c r="AM376" s="132"/>
      <c r="AN376" s="132"/>
    </row>
    <row r="377" spans="24:40">
      <c r="X377" s="132"/>
      <c r="Y377" s="132"/>
      <c r="Z377" s="132"/>
      <c r="AA377" s="132"/>
      <c r="AB377" s="132"/>
      <c r="AC377" s="132"/>
      <c r="AD377" s="132"/>
      <c r="AE377" s="132"/>
      <c r="AF377" s="132"/>
      <c r="AG377" s="132"/>
      <c r="AH377" s="132"/>
      <c r="AI377" s="132"/>
      <c r="AJ377" s="132"/>
      <c r="AK377" s="132"/>
      <c r="AL377" s="132"/>
      <c r="AM377" s="132"/>
      <c r="AN377" s="132"/>
    </row>
    <row r="378" spans="24:40">
      <c r="X378" s="132"/>
      <c r="Y378" s="132"/>
      <c r="Z378" s="132"/>
      <c r="AA378" s="132"/>
      <c r="AB378" s="132"/>
      <c r="AC378" s="132"/>
      <c r="AD378" s="132"/>
      <c r="AE378" s="132"/>
      <c r="AF378" s="132"/>
      <c r="AG378" s="132"/>
      <c r="AH378" s="132"/>
      <c r="AI378" s="132"/>
      <c r="AJ378" s="132"/>
      <c r="AK378" s="132"/>
      <c r="AL378" s="132"/>
      <c r="AM378" s="132"/>
      <c r="AN378" s="132"/>
    </row>
    <row r="379" spans="24:40">
      <c r="X379" s="132"/>
      <c r="Y379" s="132"/>
      <c r="Z379" s="132"/>
      <c r="AA379" s="132"/>
      <c r="AB379" s="132"/>
      <c r="AC379" s="132"/>
      <c r="AD379" s="132"/>
      <c r="AE379" s="132"/>
      <c r="AF379" s="132"/>
      <c r="AG379" s="132"/>
      <c r="AH379" s="132"/>
      <c r="AI379" s="132"/>
      <c r="AJ379" s="132"/>
      <c r="AK379" s="132"/>
      <c r="AL379" s="132"/>
      <c r="AM379" s="132"/>
      <c r="AN379" s="132"/>
    </row>
    <row r="380" spans="24:40">
      <c r="X380" s="132"/>
      <c r="Y380" s="132"/>
      <c r="Z380" s="132"/>
      <c r="AA380" s="132"/>
      <c r="AB380" s="132"/>
      <c r="AC380" s="132"/>
      <c r="AD380" s="132"/>
      <c r="AE380" s="132"/>
      <c r="AF380" s="132"/>
      <c r="AG380" s="132"/>
      <c r="AH380" s="132"/>
      <c r="AI380" s="132"/>
      <c r="AJ380" s="132"/>
      <c r="AK380" s="132"/>
      <c r="AL380" s="132"/>
      <c r="AM380" s="132"/>
      <c r="AN380" s="132"/>
    </row>
    <row r="381" spans="24:40">
      <c r="X381" s="132"/>
      <c r="Y381" s="132"/>
      <c r="Z381" s="132"/>
      <c r="AA381" s="132"/>
      <c r="AB381" s="132"/>
      <c r="AC381" s="132"/>
      <c r="AD381" s="132"/>
      <c r="AE381" s="132"/>
      <c r="AF381" s="132"/>
      <c r="AG381" s="132"/>
      <c r="AH381" s="132"/>
      <c r="AI381" s="132"/>
      <c r="AJ381" s="132"/>
      <c r="AK381" s="132"/>
      <c r="AL381" s="132"/>
      <c r="AM381" s="132"/>
      <c r="AN381" s="132"/>
    </row>
    <row r="382" spans="24:40">
      <c r="X382" s="132"/>
      <c r="Y382" s="132"/>
      <c r="Z382" s="132"/>
      <c r="AA382" s="132"/>
      <c r="AB382" s="132"/>
      <c r="AC382" s="132"/>
      <c r="AD382" s="132"/>
      <c r="AE382" s="132"/>
      <c r="AF382" s="132"/>
      <c r="AG382" s="132"/>
      <c r="AH382" s="132"/>
      <c r="AI382" s="132"/>
      <c r="AJ382" s="132"/>
      <c r="AK382" s="132"/>
      <c r="AL382" s="132"/>
      <c r="AM382" s="132"/>
      <c r="AN382" s="132"/>
    </row>
    <row r="383" spans="24:40">
      <c r="X383" s="132"/>
      <c r="Y383" s="132"/>
      <c r="Z383" s="132"/>
      <c r="AA383" s="132"/>
      <c r="AB383" s="132"/>
      <c r="AC383" s="132"/>
      <c r="AD383" s="132"/>
      <c r="AE383" s="132"/>
      <c r="AF383" s="132"/>
      <c r="AG383" s="132"/>
      <c r="AH383" s="132"/>
      <c r="AI383" s="132"/>
      <c r="AJ383" s="132"/>
      <c r="AK383" s="132"/>
      <c r="AL383" s="132"/>
      <c r="AM383" s="132"/>
      <c r="AN383" s="132"/>
    </row>
    <row r="384" spans="24:40">
      <c r="X384" s="132"/>
      <c r="Y384" s="132"/>
      <c r="Z384" s="132"/>
      <c r="AA384" s="132"/>
      <c r="AB384" s="132"/>
      <c r="AC384" s="132"/>
      <c r="AD384" s="132"/>
      <c r="AE384" s="132"/>
      <c r="AF384" s="132"/>
      <c r="AG384" s="132"/>
      <c r="AH384" s="132"/>
      <c r="AI384" s="132"/>
      <c r="AJ384" s="132"/>
      <c r="AK384" s="132"/>
      <c r="AL384" s="132"/>
      <c r="AM384" s="132"/>
      <c r="AN384" s="132"/>
    </row>
    <row r="385" spans="24:40">
      <c r="X385" s="132"/>
      <c r="Y385" s="132"/>
      <c r="Z385" s="132"/>
      <c r="AA385" s="132"/>
      <c r="AB385" s="132"/>
      <c r="AC385" s="132"/>
      <c r="AD385" s="132"/>
      <c r="AE385" s="132"/>
      <c r="AF385" s="132"/>
      <c r="AG385" s="132"/>
      <c r="AH385" s="132"/>
      <c r="AI385" s="132"/>
      <c r="AJ385" s="132"/>
      <c r="AK385" s="132"/>
      <c r="AL385" s="132"/>
      <c r="AM385" s="132"/>
      <c r="AN385" s="132"/>
    </row>
    <row r="386" spans="24:40">
      <c r="X386" s="132"/>
      <c r="Y386" s="132"/>
      <c r="Z386" s="132"/>
      <c r="AA386" s="132"/>
      <c r="AB386" s="132"/>
      <c r="AC386" s="132"/>
      <c r="AD386" s="132"/>
      <c r="AE386" s="132"/>
      <c r="AF386" s="132"/>
      <c r="AG386" s="132"/>
      <c r="AH386" s="132"/>
      <c r="AI386" s="132"/>
      <c r="AJ386" s="132"/>
      <c r="AK386" s="132"/>
      <c r="AL386" s="132"/>
      <c r="AM386" s="132"/>
      <c r="AN386" s="132"/>
    </row>
    <row r="387" spans="24:40">
      <c r="X387" s="132"/>
      <c r="Y387" s="132"/>
      <c r="Z387" s="132"/>
      <c r="AA387" s="132"/>
      <c r="AB387" s="132"/>
      <c r="AC387" s="132"/>
      <c r="AD387" s="132"/>
      <c r="AE387" s="132"/>
      <c r="AF387" s="132"/>
      <c r="AG387" s="132"/>
      <c r="AH387" s="132"/>
      <c r="AI387" s="132"/>
      <c r="AJ387" s="132"/>
      <c r="AK387" s="132"/>
      <c r="AL387" s="132"/>
      <c r="AM387" s="132"/>
      <c r="AN387" s="132"/>
    </row>
    <row r="388" spans="24:40">
      <c r="X388" s="132"/>
      <c r="Y388" s="132"/>
      <c r="Z388" s="132"/>
      <c r="AA388" s="132"/>
      <c r="AB388" s="132"/>
      <c r="AC388" s="132"/>
      <c r="AD388" s="132"/>
      <c r="AE388" s="132"/>
      <c r="AF388" s="132"/>
      <c r="AG388" s="132"/>
      <c r="AH388" s="132"/>
      <c r="AI388" s="132"/>
      <c r="AJ388" s="132"/>
      <c r="AK388" s="132"/>
      <c r="AL388" s="132"/>
      <c r="AM388" s="132"/>
      <c r="AN388" s="132"/>
    </row>
    <row r="389" spans="24:40">
      <c r="X389" s="132"/>
      <c r="Y389" s="132"/>
      <c r="Z389" s="132"/>
      <c r="AA389" s="132"/>
      <c r="AB389" s="132"/>
      <c r="AC389" s="132"/>
      <c r="AD389" s="132"/>
      <c r="AE389" s="132"/>
      <c r="AF389" s="132"/>
      <c r="AG389" s="132"/>
      <c r="AH389" s="132"/>
      <c r="AI389" s="132"/>
      <c r="AJ389" s="132"/>
      <c r="AK389" s="132"/>
      <c r="AL389" s="132"/>
      <c r="AM389" s="132"/>
      <c r="AN389" s="132"/>
    </row>
    <row r="390" spans="24:40">
      <c r="X390" s="132"/>
      <c r="Y390" s="132"/>
      <c r="Z390" s="132"/>
      <c r="AA390" s="132"/>
      <c r="AB390" s="132"/>
      <c r="AC390" s="132"/>
      <c r="AD390" s="132"/>
      <c r="AE390" s="132"/>
      <c r="AF390" s="132"/>
      <c r="AG390" s="132"/>
      <c r="AH390" s="132"/>
      <c r="AI390" s="132"/>
      <c r="AJ390" s="132"/>
      <c r="AK390" s="132"/>
      <c r="AL390" s="132"/>
      <c r="AM390" s="132"/>
      <c r="AN390" s="132"/>
    </row>
    <row r="391" spans="24:40">
      <c r="X391" s="132"/>
      <c r="Y391" s="132"/>
      <c r="Z391" s="132"/>
      <c r="AA391" s="132"/>
      <c r="AB391" s="132"/>
      <c r="AC391" s="132"/>
      <c r="AD391" s="132"/>
      <c r="AE391" s="132"/>
      <c r="AF391" s="132"/>
      <c r="AG391" s="132"/>
      <c r="AH391" s="132"/>
      <c r="AI391" s="132"/>
      <c r="AJ391" s="132"/>
      <c r="AK391" s="132"/>
      <c r="AL391" s="132"/>
      <c r="AM391" s="132"/>
      <c r="AN391" s="132"/>
    </row>
    <row r="392" spans="24:40">
      <c r="X392" s="132"/>
      <c r="Y392" s="132"/>
      <c r="Z392" s="132"/>
      <c r="AA392" s="132"/>
      <c r="AB392" s="132"/>
      <c r="AC392" s="132"/>
      <c r="AD392" s="132"/>
      <c r="AE392" s="132"/>
      <c r="AF392" s="132"/>
      <c r="AG392" s="132"/>
      <c r="AH392" s="132"/>
      <c r="AI392" s="132"/>
      <c r="AJ392" s="132"/>
      <c r="AK392" s="132"/>
      <c r="AL392" s="132"/>
      <c r="AM392" s="132"/>
      <c r="AN392" s="132"/>
    </row>
    <row r="393" spans="24:40">
      <c r="X393" s="132"/>
      <c r="Y393" s="132"/>
      <c r="Z393" s="132"/>
      <c r="AA393" s="132"/>
      <c r="AB393" s="132"/>
      <c r="AC393" s="132"/>
      <c r="AD393" s="132"/>
      <c r="AE393" s="132"/>
      <c r="AF393" s="132"/>
      <c r="AG393" s="132"/>
      <c r="AH393" s="132"/>
      <c r="AI393" s="132"/>
      <c r="AJ393" s="132"/>
      <c r="AK393" s="132"/>
      <c r="AL393" s="132"/>
      <c r="AM393" s="132"/>
      <c r="AN393" s="132"/>
    </row>
    <row r="394" spans="24:40">
      <c r="X394" s="132"/>
      <c r="Y394" s="132"/>
      <c r="Z394" s="132"/>
      <c r="AA394" s="132"/>
      <c r="AB394" s="132"/>
      <c r="AC394" s="132"/>
      <c r="AD394" s="132"/>
      <c r="AE394" s="132"/>
      <c r="AF394" s="132"/>
      <c r="AG394" s="132"/>
      <c r="AH394" s="132"/>
      <c r="AI394" s="132"/>
      <c r="AJ394" s="132"/>
      <c r="AK394" s="132"/>
      <c r="AL394" s="132"/>
      <c r="AM394" s="132"/>
      <c r="AN394" s="132"/>
    </row>
    <row r="395" spans="24:40">
      <c r="X395" s="132"/>
      <c r="Y395" s="132"/>
      <c r="Z395" s="132"/>
      <c r="AA395" s="132"/>
      <c r="AB395" s="132"/>
      <c r="AC395" s="132"/>
      <c r="AD395" s="132"/>
      <c r="AE395" s="132"/>
      <c r="AF395" s="132"/>
      <c r="AG395" s="132"/>
      <c r="AH395" s="132"/>
      <c r="AI395" s="132"/>
      <c r="AJ395" s="132"/>
      <c r="AK395" s="132"/>
      <c r="AL395" s="132"/>
      <c r="AM395" s="132"/>
      <c r="AN395" s="132"/>
    </row>
    <row r="396" spans="24:40">
      <c r="X396" s="132"/>
      <c r="Y396" s="132"/>
      <c r="Z396" s="132"/>
      <c r="AA396" s="132"/>
      <c r="AB396" s="132"/>
      <c r="AC396" s="132"/>
      <c r="AD396" s="132"/>
      <c r="AE396" s="132"/>
      <c r="AF396" s="132"/>
      <c r="AG396" s="132"/>
      <c r="AH396" s="132"/>
      <c r="AI396" s="132"/>
      <c r="AJ396" s="132"/>
      <c r="AK396" s="132"/>
      <c r="AL396" s="132"/>
      <c r="AM396" s="132"/>
      <c r="AN396" s="132"/>
    </row>
    <row r="397" spans="24:40">
      <c r="X397" s="132"/>
      <c r="Y397" s="132"/>
      <c r="Z397" s="132"/>
      <c r="AA397" s="132"/>
      <c r="AB397" s="132"/>
      <c r="AC397" s="132"/>
      <c r="AD397" s="132"/>
      <c r="AE397" s="132"/>
      <c r="AF397" s="132"/>
      <c r="AG397" s="132"/>
      <c r="AH397" s="132"/>
      <c r="AI397" s="132"/>
      <c r="AJ397" s="132"/>
      <c r="AK397" s="132"/>
      <c r="AL397" s="132"/>
      <c r="AM397" s="132"/>
      <c r="AN397" s="132"/>
    </row>
    <row r="398" spans="24:40">
      <c r="X398" s="132"/>
      <c r="Y398" s="132"/>
      <c r="Z398" s="132"/>
      <c r="AA398" s="132"/>
      <c r="AB398" s="132"/>
      <c r="AC398" s="132"/>
      <c r="AD398" s="132"/>
      <c r="AE398" s="132"/>
      <c r="AF398" s="132"/>
      <c r="AG398" s="132"/>
      <c r="AH398" s="132"/>
      <c r="AI398" s="132"/>
      <c r="AJ398" s="132"/>
      <c r="AK398" s="132"/>
      <c r="AL398" s="132"/>
      <c r="AM398" s="132"/>
      <c r="AN398" s="132"/>
    </row>
    <row r="399" spans="24:40">
      <c r="X399" s="132"/>
      <c r="Y399" s="132"/>
      <c r="Z399" s="132"/>
      <c r="AA399" s="132"/>
      <c r="AB399" s="132"/>
      <c r="AC399" s="132"/>
      <c r="AD399" s="132"/>
      <c r="AE399" s="132"/>
      <c r="AF399" s="132"/>
      <c r="AG399" s="132"/>
      <c r="AH399" s="132"/>
      <c r="AI399" s="132"/>
      <c r="AJ399" s="132"/>
      <c r="AK399" s="132"/>
      <c r="AL399" s="132"/>
      <c r="AM399" s="132"/>
      <c r="AN399" s="132"/>
    </row>
    <row r="400" spans="24:40">
      <c r="X400" s="132"/>
      <c r="Y400" s="132"/>
      <c r="Z400" s="132"/>
      <c r="AA400" s="132"/>
      <c r="AB400" s="132"/>
      <c r="AC400" s="132"/>
      <c r="AD400" s="132"/>
      <c r="AE400" s="132"/>
      <c r="AF400" s="132"/>
      <c r="AG400" s="132"/>
      <c r="AH400" s="132"/>
      <c r="AI400" s="132"/>
      <c r="AJ400" s="132"/>
      <c r="AK400" s="132"/>
      <c r="AL400" s="132"/>
      <c r="AM400" s="132"/>
      <c r="AN400" s="132"/>
    </row>
    <row r="401" spans="24:40">
      <c r="X401" s="132"/>
      <c r="Y401" s="132"/>
      <c r="Z401" s="132"/>
      <c r="AA401" s="132"/>
      <c r="AB401" s="132"/>
      <c r="AC401" s="132"/>
      <c r="AD401" s="132"/>
      <c r="AE401" s="132"/>
      <c r="AF401" s="132"/>
      <c r="AG401" s="132"/>
      <c r="AH401" s="132"/>
      <c r="AI401" s="132"/>
      <c r="AJ401" s="132"/>
      <c r="AK401" s="132"/>
      <c r="AL401" s="132"/>
      <c r="AM401" s="132"/>
      <c r="AN401" s="132"/>
    </row>
    <row r="402" spans="24:40">
      <c r="X402" s="132"/>
      <c r="Y402" s="132"/>
      <c r="Z402" s="132"/>
      <c r="AA402" s="132"/>
      <c r="AB402" s="132"/>
      <c r="AC402" s="132"/>
      <c r="AD402" s="132"/>
      <c r="AE402" s="132"/>
      <c r="AF402" s="132"/>
      <c r="AG402" s="132"/>
      <c r="AH402" s="132"/>
      <c r="AI402" s="132"/>
      <c r="AJ402" s="132"/>
      <c r="AK402" s="132"/>
      <c r="AL402" s="132"/>
      <c r="AM402" s="132"/>
      <c r="AN402" s="132"/>
    </row>
    <row r="403" spans="24:40">
      <c r="X403" s="132"/>
      <c r="Y403" s="132"/>
      <c r="Z403" s="132"/>
      <c r="AA403" s="132"/>
      <c r="AB403" s="132"/>
      <c r="AC403" s="132"/>
      <c r="AD403" s="132"/>
      <c r="AE403" s="132"/>
      <c r="AF403" s="132"/>
      <c r="AG403" s="132"/>
      <c r="AH403" s="132"/>
      <c r="AI403" s="132"/>
      <c r="AJ403" s="132"/>
      <c r="AK403" s="132"/>
      <c r="AL403" s="132"/>
      <c r="AM403" s="132"/>
      <c r="AN403" s="132"/>
    </row>
    <row r="404" spans="24:40">
      <c r="X404" s="132"/>
      <c r="Y404" s="132"/>
      <c r="Z404" s="132"/>
      <c r="AA404" s="132"/>
      <c r="AB404" s="132"/>
      <c r="AC404" s="132"/>
      <c r="AD404" s="132"/>
      <c r="AE404" s="132"/>
      <c r="AF404" s="132"/>
      <c r="AG404" s="132"/>
      <c r="AH404" s="132"/>
      <c r="AI404" s="132"/>
      <c r="AJ404" s="132"/>
      <c r="AK404" s="132"/>
      <c r="AL404" s="132"/>
      <c r="AM404" s="132"/>
      <c r="AN404" s="132"/>
    </row>
    <row r="405" spans="24:40">
      <c r="X405" s="132"/>
      <c r="Y405" s="132"/>
      <c r="Z405" s="132"/>
      <c r="AA405" s="132"/>
      <c r="AB405" s="132"/>
      <c r="AC405" s="132"/>
      <c r="AD405" s="132"/>
      <c r="AE405" s="132"/>
      <c r="AF405" s="132"/>
      <c r="AG405" s="132"/>
      <c r="AH405" s="132"/>
      <c r="AI405" s="132"/>
      <c r="AJ405" s="132"/>
      <c r="AK405" s="132"/>
      <c r="AL405" s="132"/>
      <c r="AM405" s="132"/>
      <c r="AN405" s="132"/>
    </row>
    <row r="406" spans="24:40">
      <c r="X406" s="132"/>
      <c r="Y406" s="132"/>
      <c r="Z406" s="132"/>
      <c r="AA406" s="132"/>
      <c r="AB406" s="132"/>
      <c r="AC406" s="132"/>
      <c r="AD406" s="132"/>
      <c r="AE406" s="132"/>
      <c r="AF406" s="132"/>
      <c r="AG406" s="132"/>
      <c r="AH406" s="132"/>
      <c r="AI406" s="132"/>
      <c r="AJ406" s="132"/>
      <c r="AK406" s="132"/>
      <c r="AL406" s="132"/>
      <c r="AM406" s="132"/>
      <c r="AN406" s="132"/>
    </row>
    <row r="407" spans="24:40">
      <c r="X407" s="132"/>
      <c r="Y407" s="132"/>
      <c r="Z407" s="132"/>
      <c r="AA407" s="132"/>
      <c r="AB407" s="132"/>
      <c r="AC407" s="132"/>
      <c r="AD407" s="132"/>
      <c r="AE407" s="132"/>
      <c r="AF407" s="132"/>
      <c r="AG407" s="132"/>
      <c r="AH407" s="132"/>
      <c r="AI407" s="132"/>
      <c r="AJ407" s="132"/>
      <c r="AK407" s="132"/>
      <c r="AL407" s="132"/>
      <c r="AM407" s="132"/>
      <c r="AN407" s="132"/>
    </row>
    <row r="408" spans="24:40">
      <c r="X408" s="132"/>
      <c r="Y408" s="132"/>
      <c r="Z408" s="132"/>
      <c r="AA408" s="132"/>
      <c r="AB408" s="132"/>
      <c r="AC408" s="132"/>
      <c r="AD408" s="132"/>
      <c r="AE408" s="132"/>
      <c r="AF408" s="132"/>
      <c r="AG408" s="132"/>
      <c r="AH408" s="132"/>
      <c r="AI408" s="132"/>
      <c r="AJ408" s="132"/>
      <c r="AK408" s="132"/>
      <c r="AL408" s="132"/>
      <c r="AM408" s="132"/>
      <c r="AN408" s="132"/>
    </row>
    <row r="409" spans="24:40">
      <c r="X409" s="132"/>
      <c r="Y409" s="132"/>
      <c r="Z409" s="132"/>
      <c r="AA409" s="132"/>
      <c r="AB409" s="132"/>
      <c r="AC409" s="132"/>
      <c r="AD409" s="132"/>
      <c r="AE409" s="132"/>
      <c r="AF409" s="132"/>
      <c r="AG409" s="132"/>
      <c r="AH409" s="132"/>
      <c r="AI409" s="132"/>
      <c r="AJ409" s="132"/>
      <c r="AK409" s="132"/>
      <c r="AL409" s="132"/>
      <c r="AM409" s="132"/>
      <c r="AN409" s="132"/>
    </row>
    <row r="410" spans="24:40">
      <c r="X410" s="132"/>
      <c r="Y410" s="132"/>
      <c r="Z410" s="132"/>
      <c r="AA410" s="132"/>
      <c r="AB410" s="132"/>
      <c r="AC410" s="132"/>
      <c r="AD410" s="132"/>
      <c r="AE410" s="132"/>
      <c r="AF410" s="132"/>
      <c r="AG410" s="132"/>
      <c r="AH410" s="132"/>
      <c r="AI410" s="132"/>
      <c r="AJ410" s="132"/>
      <c r="AK410" s="132"/>
      <c r="AL410" s="132"/>
      <c r="AM410" s="132"/>
      <c r="AN410" s="132"/>
    </row>
    <row r="411" spans="24:40">
      <c r="X411" s="132"/>
      <c r="Y411" s="132"/>
      <c r="Z411" s="132"/>
      <c r="AA411" s="132"/>
      <c r="AB411" s="132"/>
      <c r="AC411" s="132"/>
      <c r="AD411" s="132"/>
      <c r="AE411" s="132"/>
      <c r="AF411" s="132"/>
      <c r="AG411" s="132"/>
      <c r="AH411" s="132"/>
      <c r="AI411" s="132"/>
      <c r="AJ411" s="132"/>
      <c r="AK411" s="132"/>
      <c r="AL411" s="132"/>
      <c r="AM411" s="132"/>
      <c r="AN411" s="132"/>
    </row>
    <row r="412" spans="24:40">
      <c r="X412" s="132"/>
      <c r="Y412" s="132"/>
      <c r="Z412" s="132"/>
      <c r="AA412" s="132"/>
      <c r="AB412" s="132"/>
      <c r="AC412" s="132"/>
      <c r="AD412" s="132"/>
      <c r="AE412" s="132"/>
      <c r="AF412" s="132"/>
      <c r="AG412" s="132"/>
      <c r="AH412" s="132"/>
      <c r="AI412" s="132"/>
      <c r="AJ412" s="132"/>
      <c r="AK412" s="132"/>
      <c r="AL412" s="132"/>
      <c r="AM412" s="132"/>
      <c r="AN412" s="132"/>
    </row>
    <row r="413" spans="24:40">
      <c r="X413" s="132"/>
      <c r="Y413" s="132"/>
      <c r="Z413" s="132"/>
      <c r="AA413" s="132"/>
      <c r="AB413" s="132"/>
      <c r="AC413" s="132"/>
      <c r="AD413" s="132"/>
      <c r="AE413" s="132"/>
      <c r="AF413" s="132"/>
      <c r="AG413" s="132"/>
      <c r="AH413" s="132"/>
      <c r="AI413" s="132"/>
      <c r="AJ413" s="132"/>
      <c r="AK413" s="132"/>
      <c r="AL413" s="132"/>
      <c r="AM413" s="132"/>
      <c r="AN413" s="132"/>
    </row>
    <row r="414" spans="24:40">
      <c r="X414" s="132"/>
      <c r="Y414" s="132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/>
      <c r="AN414" s="132"/>
    </row>
    <row r="415" spans="24:40">
      <c r="X415" s="132"/>
      <c r="Y415" s="132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2"/>
      <c r="AJ415" s="132"/>
      <c r="AK415" s="132"/>
      <c r="AL415" s="132"/>
      <c r="AM415" s="132"/>
      <c r="AN415" s="132"/>
    </row>
    <row r="416" spans="24:40">
      <c r="X416" s="132"/>
      <c r="Y416" s="132"/>
      <c r="Z416" s="132"/>
      <c r="AA416" s="132"/>
      <c r="AB416" s="132"/>
      <c r="AC416" s="132"/>
      <c r="AD416" s="132"/>
      <c r="AE416" s="132"/>
      <c r="AF416" s="132"/>
      <c r="AG416" s="132"/>
      <c r="AH416" s="132"/>
      <c r="AI416" s="132"/>
      <c r="AJ416" s="132"/>
      <c r="AK416" s="132"/>
      <c r="AL416" s="132"/>
      <c r="AM416" s="132"/>
      <c r="AN416" s="132"/>
    </row>
    <row r="417" spans="24:40">
      <c r="X417" s="132"/>
      <c r="Y417" s="132"/>
      <c r="Z417" s="132"/>
      <c r="AA417" s="132"/>
      <c r="AB417" s="132"/>
      <c r="AC417" s="132"/>
      <c r="AD417" s="132"/>
      <c r="AE417" s="132"/>
      <c r="AF417" s="132"/>
      <c r="AG417" s="132"/>
      <c r="AH417" s="132"/>
      <c r="AI417" s="132"/>
      <c r="AJ417" s="132"/>
      <c r="AK417" s="132"/>
      <c r="AL417" s="132"/>
      <c r="AM417" s="132"/>
      <c r="AN417" s="132"/>
    </row>
    <row r="418" spans="24:40">
      <c r="X418" s="132"/>
      <c r="Y418" s="132"/>
      <c r="Z418" s="132"/>
      <c r="AA418" s="132"/>
      <c r="AB418" s="132"/>
      <c r="AC418" s="132"/>
      <c r="AD418" s="132"/>
      <c r="AE418" s="132"/>
      <c r="AF418" s="132"/>
      <c r="AG418" s="132"/>
      <c r="AH418" s="132"/>
      <c r="AI418" s="132"/>
      <c r="AJ418" s="132"/>
      <c r="AK418" s="132"/>
      <c r="AL418" s="132"/>
      <c r="AM418" s="132"/>
      <c r="AN418" s="132"/>
    </row>
    <row r="419" spans="24:40">
      <c r="X419" s="132"/>
      <c r="Y419" s="132"/>
      <c r="Z419" s="132"/>
      <c r="AA419" s="132"/>
      <c r="AB419" s="132"/>
      <c r="AC419" s="132"/>
      <c r="AD419" s="132"/>
      <c r="AE419" s="132"/>
      <c r="AF419" s="132"/>
      <c r="AG419" s="132"/>
      <c r="AH419" s="132"/>
      <c r="AI419" s="132"/>
      <c r="AJ419" s="132"/>
      <c r="AK419" s="132"/>
      <c r="AL419" s="132"/>
      <c r="AM419" s="132"/>
      <c r="AN419" s="132"/>
    </row>
    <row r="420" spans="24:40">
      <c r="X420" s="132"/>
      <c r="Y420" s="132"/>
      <c r="Z420" s="132"/>
      <c r="AA420" s="132"/>
      <c r="AB420" s="132"/>
      <c r="AC420" s="132"/>
      <c r="AD420" s="132"/>
      <c r="AE420" s="132"/>
      <c r="AF420" s="132"/>
      <c r="AG420" s="132"/>
      <c r="AH420" s="132"/>
      <c r="AI420" s="132"/>
      <c r="AJ420" s="132"/>
      <c r="AK420" s="132"/>
      <c r="AL420" s="132"/>
      <c r="AM420" s="132"/>
      <c r="AN420" s="132"/>
    </row>
    <row r="421" spans="24:40">
      <c r="X421" s="132"/>
      <c r="Y421" s="132"/>
      <c r="Z421" s="132"/>
      <c r="AA421" s="132"/>
      <c r="AB421" s="132"/>
      <c r="AC421" s="132"/>
      <c r="AD421" s="132"/>
      <c r="AE421" s="132"/>
      <c r="AF421" s="132"/>
      <c r="AG421" s="132"/>
      <c r="AH421" s="132"/>
      <c r="AI421" s="132"/>
      <c r="AJ421" s="132"/>
      <c r="AK421" s="132"/>
      <c r="AL421" s="132"/>
      <c r="AM421" s="132"/>
      <c r="AN421" s="132"/>
    </row>
    <row r="422" spans="24:40">
      <c r="X422" s="132"/>
      <c r="Y422" s="132"/>
      <c r="Z422" s="132"/>
      <c r="AA422" s="132"/>
      <c r="AB422" s="132"/>
      <c r="AC422" s="132"/>
      <c r="AD422" s="132"/>
      <c r="AE422" s="132"/>
      <c r="AF422" s="132"/>
      <c r="AG422" s="132"/>
      <c r="AH422" s="132"/>
      <c r="AI422" s="132"/>
      <c r="AJ422" s="132"/>
      <c r="AK422" s="132"/>
      <c r="AL422" s="132"/>
      <c r="AM422" s="132"/>
      <c r="AN422" s="132"/>
    </row>
    <row r="423" spans="24:40">
      <c r="X423" s="132"/>
      <c r="Y423" s="132"/>
      <c r="Z423" s="132"/>
      <c r="AA423" s="132"/>
      <c r="AB423" s="132"/>
      <c r="AC423" s="132"/>
      <c r="AD423" s="132"/>
      <c r="AE423" s="132"/>
      <c r="AF423" s="132"/>
      <c r="AG423" s="132"/>
      <c r="AH423" s="132"/>
      <c r="AI423" s="132"/>
      <c r="AJ423" s="132"/>
      <c r="AK423" s="132"/>
      <c r="AL423" s="132"/>
      <c r="AM423" s="132"/>
      <c r="AN423" s="132"/>
    </row>
    <row r="424" spans="24:40">
      <c r="X424" s="132"/>
      <c r="Y424" s="132"/>
      <c r="Z424" s="132"/>
      <c r="AA424" s="132"/>
      <c r="AB424" s="132"/>
      <c r="AC424" s="132"/>
      <c r="AD424" s="132"/>
      <c r="AE424" s="132"/>
      <c r="AF424" s="132"/>
      <c r="AG424" s="132"/>
      <c r="AH424" s="132"/>
      <c r="AI424" s="132"/>
      <c r="AJ424" s="132"/>
      <c r="AK424" s="132"/>
      <c r="AL424" s="132"/>
      <c r="AM424" s="132"/>
      <c r="AN424" s="132"/>
    </row>
    <row r="425" spans="24:40">
      <c r="X425" s="132"/>
      <c r="Y425" s="132"/>
      <c r="Z425" s="132"/>
      <c r="AA425" s="132"/>
      <c r="AB425" s="132"/>
      <c r="AC425" s="132"/>
      <c r="AD425" s="132"/>
      <c r="AE425" s="132"/>
      <c r="AF425" s="132"/>
      <c r="AG425" s="132"/>
      <c r="AH425" s="132"/>
      <c r="AI425" s="132"/>
      <c r="AJ425" s="132"/>
      <c r="AK425" s="132"/>
      <c r="AL425" s="132"/>
      <c r="AM425" s="132"/>
      <c r="AN425" s="132"/>
    </row>
    <row r="426" spans="24:40">
      <c r="X426" s="132"/>
      <c r="Y426" s="132"/>
      <c r="Z426" s="132"/>
      <c r="AA426" s="132"/>
      <c r="AB426" s="132"/>
      <c r="AC426" s="132"/>
      <c r="AD426" s="132"/>
      <c r="AE426" s="132"/>
      <c r="AF426" s="132"/>
      <c r="AG426" s="132"/>
      <c r="AH426" s="132"/>
      <c r="AI426" s="132"/>
      <c r="AJ426" s="132"/>
      <c r="AK426" s="132"/>
      <c r="AL426" s="132"/>
      <c r="AM426" s="132"/>
      <c r="AN426" s="132"/>
    </row>
    <row r="427" spans="24:40">
      <c r="X427" s="132"/>
      <c r="Y427" s="132"/>
      <c r="Z427" s="132"/>
      <c r="AA427" s="132"/>
      <c r="AB427" s="132"/>
      <c r="AC427" s="132"/>
      <c r="AD427" s="132"/>
      <c r="AE427" s="132"/>
      <c r="AF427" s="132"/>
      <c r="AG427" s="132"/>
      <c r="AH427" s="132"/>
      <c r="AI427" s="132"/>
      <c r="AJ427" s="132"/>
      <c r="AK427" s="132"/>
      <c r="AL427" s="132"/>
      <c r="AM427" s="132"/>
      <c r="AN427" s="132"/>
    </row>
    <row r="428" spans="24:40">
      <c r="X428" s="132"/>
      <c r="Y428" s="132"/>
      <c r="Z428" s="132"/>
      <c r="AA428" s="132"/>
      <c r="AB428" s="132"/>
      <c r="AC428" s="132"/>
      <c r="AD428" s="132"/>
      <c r="AE428" s="132"/>
      <c r="AF428" s="132"/>
      <c r="AG428" s="132"/>
      <c r="AH428" s="132"/>
      <c r="AI428" s="132"/>
      <c r="AJ428" s="132"/>
      <c r="AK428" s="132"/>
      <c r="AL428" s="132"/>
      <c r="AM428" s="132"/>
      <c r="AN428" s="132"/>
    </row>
    <row r="429" spans="24:40">
      <c r="X429" s="132"/>
      <c r="Y429" s="132"/>
      <c r="Z429" s="132"/>
      <c r="AA429" s="132"/>
      <c r="AB429" s="132"/>
      <c r="AC429" s="132"/>
      <c r="AD429" s="132"/>
      <c r="AE429" s="132"/>
      <c r="AF429" s="132"/>
      <c r="AG429" s="132"/>
      <c r="AH429" s="132"/>
      <c r="AI429" s="132"/>
      <c r="AJ429" s="132"/>
      <c r="AK429" s="132"/>
      <c r="AL429" s="132"/>
      <c r="AM429" s="132"/>
      <c r="AN429" s="132"/>
    </row>
    <row r="430" spans="24:40">
      <c r="X430" s="132"/>
      <c r="Y430" s="132"/>
      <c r="Z430" s="132"/>
      <c r="AA430" s="132"/>
      <c r="AB430" s="132"/>
      <c r="AC430" s="132"/>
      <c r="AD430" s="132"/>
      <c r="AE430" s="132"/>
      <c r="AF430" s="132"/>
      <c r="AG430" s="132"/>
      <c r="AH430" s="132"/>
      <c r="AI430" s="132"/>
      <c r="AJ430" s="132"/>
      <c r="AK430" s="132"/>
      <c r="AL430" s="132"/>
      <c r="AM430" s="132"/>
      <c r="AN430" s="132"/>
    </row>
    <row r="431" spans="24:40">
      <c r="X431" s="132"/>
      <c r="Y431" s="132"/>
      <c r="Z431" s="132"/>
      <c r="AA431" s="132"/>
      <c r="AB431" s="132"/>
      <c r="AC431" s="132"/>
      <c r="AD431" s="132"/>
      <c r="AE431" s="132"/>
      <c r="AF431" s="132"/>
      <c r="AG431" s="132"/>
      <c r="AH431" s="132"/>
      <c r="AI431" s="132"/>
      <c r="AJ431" s="132"/>
      <c r="AK431" s="132"/>
      <c r="AL431" s="132"/>
      <c r="AM431" s="132"/>
      <c r="AN431" s="132"/>
    </row>
    <row r="432" spans="24:40">
      <c r="X432" s="132"/>
      <c r="Y432" s="132"/>
      <c r="Z432" s="132"/>
      <c r="AA432" s="132"/>
      <c r="AB432" s="132"/>
      <c r="AC432" s="132"/>
      <c r="AD432" s="132"/>
      <c r="AE432" s="132"/>
      <c r="AF432" s="132"/>
      <c r="AG432" s="132"/>
      <c r="AH432" s="132"/>
      <c r="AI432" s="132"/>
      <c r="AJ432" s="132"/>
      <c r="AK432" s="132"/>
      <c r="AL432" s="132"/>
      <c r="AM432" s="132"/>
      <c r="AN432" s="132"/>
    </row>
    <row r="433" spans="24:40">
      <c r="X433" s="132"/>
      <c r="Y433" s="132"/>
      <c r="Z433" s="132"/>
      <c r="AA433" s="132"/>
      <c r="AB433" s="132"/>
      <c r="AC433" s="132"/>
      <c r="AD433" s="132"/>
      <c r="AE433" s="132"/>
      <c r="AF433" s="132"/>
      <c r="AG433" s="132"/>
      <c r="AH433" s="132"/>
      <c r="AI433" s="132"/>
      <c r="AJ433" s="132"/>
      <c r="AK433" s="132"/>
      <c r="AL433" s="132"/>
      <c r="AM433" s="132"/>
      <c r="AN433" s="132"/>
    </row>
    <row r="434" spans="24:40">
      <c r="X434" s="132"/>
      <c r="Y434" s="132"/>
      <c r="Z434" s="132"/>
      <c r="AA434" s="132"/>
      <c r="AB434" s="132"/>
      <c r="AC434" s="132"/>
      <c r="AD434" s="132"/>
      <c r="AE434" s="132"/>
      <c r="AF434" s="132"/>
      <c r="AG434" s="132"/>
      <c r="AH434" s="132"/>
      <c r="AI434" s="132"/>
      <c r="AJ434" s="132"/>
      <c r="AK434" s="132"/>
      <c r="AL434" s="132"/>
      <c r="AM434" s="132"/>
      <c r="AN434" s="132"/>
    </row>
    <row r="435" spans="24:40">
      <c r="X435" s="132"/>
      <c r="Y435" s="132"/>
      <c r="Z435" s="132"/>
      <c r="AA435" s="132"/>
      <c r="AB435" s="132"/>
      <c r="AC435" s="132"/>
      <c r="AD435" s="132"/>
      <c r="AE435" s="132"/>
      <c r="AF435" s="132"/>
      <c r="AG435" s="132"/>
      <c r="AH435" s="132"/>
      <c r="AI435" s="132"/>
      <c r="AJ435" s="132"/>
      <c r="AK435" s="132"/>
      <c r="AL435" s="132"/>
      <c r="AM435" s="132"/>
      <c r="AN435" s="132"/>
    </row>
    <row r="436" spans="24:40">
      <c r="X436" s="132"/>
      <c r="Y436" s="132"/>
      <c r="Z436" s="132"/>
      <c r="AA436" s="132"/>
      <c r="AB436" s="132"/>
      <c r="AC436" s="132"/>
      <c r="AD436" s="132"/>
      <c r="AE436" s="132"/>
      <c r="AF436" s="132"/>
      <c r="AG436" s="132"/>
      <c r="AH436" s="132"/>
      <c r="AI436" s="132"/>
      <c r="AJ436" s="132"/>
      <c r="AK436" s="132"/>
      <c r="AL436" s="132"/>
      <c r="AM436" s="132"/>
      <c r="AN436" s="132"/>
    </row>
    <row r="437" spans="24:40">
      <c r="X437" s="132"/>
      <c r="Y437" s="132"/>
      <c r="Z437" s="132"/>
      <c r="AA437" s="132"/>
      <c r="AB437" s="132"/>
      <c r="AC437" s="132"/>
      <c r="AD437" s="132"/>
      <c r="AE437" s="132"/>
      <c r="AF437" s="132"/>
      <c r="AG437" s="132"/>
      <c r="AH437" s="132"/>
      <c r="AI437" s="132"/>
      <c r="AJ437" s="132"/>
      <c r="AK437" s="132"/>
      <c r="AL437" s="132"/>
      <c r="AM437" s="132"/>
      <c r="AN437" s="132"/>
    </row>
    <row r="438" spans="24:40">
      <c r="X438" s="132"/>
      <c r="Y438" s="132"/>
      <c r="Z438" s="132"/>
      <c r="AA438" s="132"/>
      <c r="AB438" s="132"/>
      <c r="AC438" s="132"/>
      <c r="AD438" s="132"/>
      <c r="AE438" s="132"/>
      <c r="AF438" s="132"/>
      <c r="AG438" s="132"/>
      <c r="AH438" s="132"/>
      <c r="AI438" s="132"/>
      <c r="AJ438" s="132"/>
      <c r="AK438" s="132"/>
      <c r="AL438" s="132"/>
      <c r="AM438" s="132"/>
      <c r="AN438" s="132"/>
    </row>
    <row r="439" spans="24:40">
      <c r="X439" s="132"/>
      <c r="Y439" s="132"/>
      <c r="Z439" s="132"/>
      <c r="AA439" s="132"/>
      <c r="AB439" s="132"/>
      <c r="AC439" s="132"/>
      <c r="AD439" s="132"/>
      <c r="AE439" s="132"/>
      <c r="AF439" s="132"/>
      <c r="AG439" s="132"/>
      <c r="AH439" s="132"/>
      <c r="AI439" s="132"/>
      <c r="AJ439" s="132"/>
      <c r="AK439" s="132"/>
      <c r="AL439" s="132"/>
      <c r="AM439" s="132"/>
      <c r="AN439" s="132"/>
    </row>
    <row r="440" spans="24:40">
      <c r="X440" s="132"/>
      <c r="Y440" s="132"/>
      <c r="Z440" s="132"/>
      <c r="AA440" s="132"/>
      <c r="AB440" s="132"/>
      <c r="AC440" s="132"/>
      <c r="AD440" s="132"/>
      <c r="AE440" s="132"/>
      <c r="AF440" s="132"/>
      <c r="AG440" s="132"/>
      <c r="AH440" s="132"/>
      <c r="AI440" s="132"/>
      <c r="AJ440" s="132"/>
      <c r="AK440" s="132"/>
      <c r="AL440" s="132"/>
      <c r="AM440" s="132"/>
      <c r="AN440" s="132"/>
    </row>
    <row r="441" spans="24:40">
      <c r="X441" s="132"/>
      <c r="Y441" s="132"/>
      <c r="Z441" s="132"/>
      <c r="AA441" s="132"/>
      <c r="AB441" s="132"/>
      <c r="AC441" s="132"/>
      <c r="AD441" s="132"/>
      <c r="AE441" s="132"/>
      <c r="AF441" s="132"/>
      <c r="AG441" s="132"/>
      <c r="AH441" s="132"/>
      <c r="AI441" s="132"/>
      <c r="AJ441" s="132"/>
      <c r="AK441" s="132"/>
      <c r="AL441" s="132"/>
      <c r="AM441" s="132"/>
      <c r="AN441" s="132"/>
    </row>
    <row r="442" spans="24:40">
      <c r="X442" s="132"/>
      <c r="Y442" s="132"/>
      <c r="Z442" s="132"/>
      <c r="AA442" s="132"/>
      <c r="AB442" s="132"/>
      <c r="AC442" s="132"/>
      <c r="AD442" s="132"/>
      <c r="AE442" s="132"/>
      <c r="AF442" s="132"/>
      <c r="AG442" s="132"/>
      <c r="AH442" s="132"/>
      <c r="AI442" s="132"/>
      <c r="AJ442" s="132"/>
      <c r="AK442" s="132"/>
      <c r="AL442" s="132"/>
      <c r="AM442" s="132"/>
      <c r="AN442" s="132"/>
    </row>
    <row r="443" spans="24:40">
      <c r="X443" s="132"/>
      <c r="Y443" s="132"/>
      <c r="Z443" s="132"/>
      <c r="AA443" s="132"/>
      <c r="AB443" s="132"/>
      <c r="AC443" s="132"/>
      <c r="AD443" s="132"/>
      <c r="AE443" s="132"/>
      <c r="AF443" s="132"/>
      <c r="AG443" s="132"/>
      <c r="AH443" s="132"/>
      <c r="AI443" s="132"/>
      <c r="AJ443" s="132"/>
      <c r="AK443" s="132"/>
      <c r="AL443" s="132"/>
      <c r="AM443" s="132"/>
      <c r="AN443" s="132"/>
    </row>
    <row r="444" spans="24:40">
      <c r="X444" s="132"/>
      <c r="Y444" s="132"/>
      <c r="Z444" s="132"/>
      <c r="AA444" s="132"/>
      <c r="AB444" s="132"/>
      <c r="AC444" s="132"/>
      <c r="AD444" s="132"/>
      <c r="AE444" s="132"/>
      <c r="AF444" s="132"/>
      <c r="AG444" s="132"/>
      <c r="AH444" s="132"/>
      <c r="AI444" s="132"/>
      <c r="AJ444" s="132"/>
      <c r="AK444" s="132"/>
      <c r="AL444" s="132"/>
      <c r="AM444" s="132"/>
      <c r="AN444" s="132"/>
    </row>
    <row r="445" spans="24:40">
      <c r="X445" s="132"/>
      <c r="Y445" s="132"/>
      <c r="Z445" s="132"/>
      <c r="AA445" s="132"/>
      <c r="AB445" s="132"/>
      <c r="AC445" s="132"/>
      <c r="AD445" s="132"/>
      <c r="AE445" s="132"/>
      <c r="AF445" s="132"/>
      <c r="AG445" s="132"/>
      <c r="AH445" s="132"/>
      <c r="AI445" s="132"/>
      <c r="AJ445" s="132"/>
      <c r="AK445" s="132"/>
      <c r="AL445" s="132"/>
      <c r="AM445" s="132"/>
      <c r="AN445" s="132"/>
    </row>
    <row r="446" spans="24:40">
      <c r="X446" s="132"/>
      <c r="Y446" s="132"/>
      <c r="Z446" s="132"/>
      <c r="AA446" s="132"/>
      <c r="AB446" s="132"/>
      <c r="AC446" s="132"/>
      <c r="AD446" s="132"/>
      <c r="AE446" s="132"/>
      <c r="AF446" s="132"/>
      <c r="AG446" s="132"/>
      <c r="AH446" s="132"/>
      <c r="AI446" s="132"/>
      <c r="AJ446" s="132"/>
      <c r="AK446" s="132"/>
      <c r="AL446" s="132"/>
      <c r="AM446" s="132"/>
      <c r="AN446" s="132"/>
    </row>
    <row r="447" spans="24:40">
      <c r="X447" s="132"/>
      <c r="Y447" s="132"/>
      <c r="Z447" s="132"/>
      <c r="AA447" s="132"/>
      <c r="AB447" s="132"/>
      <c r="AC447" s="132"/>
      <c r="AD447" s="132"/>
      <c r="AE447" s="132"/>
      <c r="AF447" s="132"/>
      <c r="AG447" s="132"/>
      <c r="AH447" s="132"/>
      <c r="AI447" s="132"/>
      <c r="AJ447" s="132"/>
      <c r="AK447" s="132"/>
      <c r="AL447" s="132"/>
      <c r="AM447" s="132"/>
      <c r="AN447" s="132"/>
    </row>
    <row r="448" spans="24:40">
      <c r="X448" s="132"/>
      <c r="Y448" s="132"/>
      <c r="Z448" s="132"/>
      <c r="AA448" s="132"/>
      <c r="AB448" s="132"/>
      <c r="AC448" s="132"/>
      <c r="AD448" s="132"/>
      <c r="AE448" s="132"/>
      <c r="AF448" s="132"/>
      <c r="AG448" s="132"/>
      <c r="AH448" s="132"/>
      <c r="AI448" s="132"/>
      <c r="AJ448" s="132"/>
      <c r="AK448" s="132"/>
      <c r="AL448" s="132"/>
      <c r="AM448" s="132"/>
      <c r="AN448" s="132"/>
    </row>
    <row r="449" spans="24:40">
      <c r="X449" s="132"/>
      <c r="Y449" s="132"/>
      <c r="Z449" s="132"/>
      <c r="AA449" s="132"/>
      <c r="AB449" s="132"/>
      <c r="AC449" s="132"/>
      <c r="AD449" s="132"/>
      <c r="AE449" s="132"/>
      <c r="AF449" s="132"/>
      <c r="AG449" s="132"/>
      <c r="AH449" s="132"/>
      <c r="AI449" s="132"/>
      <c r="AJ449" s="132"/>
      <c r="AK449" s="132"/>
      <c r="AL449" s="132"/>
      <c r="AM449" s="132"/>
      <c r="AN449" s="132"/>
    </row>
    <row r="450" spans="24:40">
      <c r="X450" s="132"/>
      <c r="Y450" s="132"/>
      <c r="Z450" s="132"/>
      <c r="AA450" s="132"/>
      <c r="AB450" s="132"/>
      <c r="AC450" s="132"/>
      <c r="AD450" s="132"/>
      <c r="AE450" s="132"/>
      <c r="AF450" s="132"/>
      <c r="AG450" s="132"/>
      <c r="AH450" s="132"/>
      <c r="AI450" s="132"/>
      <c r="AJ450" s="132"/>
      <c r="AK450" s="132"/>
      <c r="AL450" s="132"/>
      <c r="AM450" s="132"/>
      <c r="AN450" s="132"/>
    </row>
    <row r="451" spans="24:40">
      <c r="X451" s="132"/>
      <c r="Y451" s="132"/>
      <c r="Z451" s="132"/>
      <c r="AA451" s="132"/>
      <c r="AB451" s="132"/>
      <c r="AC451" s="132"/>
      <c r="AD451" s="132"/>
      <c r="AE451" s="132"/>
      <c r="AF451" s="132"/>
      <c r="AG451" s="132"/>
      <c r="AH451" s="132"/>
      <c r="AI451" s="132"/>
      <c r="AJ451" s="132"/>
      <c r="AK451" s="132"/>
      <c r="AL451" s="132"/>
      <c r="AM451" s="132"/>
      <c r="AN451" s="132"/>
    </row>
    <row r="452" spans="24:40">
      <c r="X452" s="132"/>
      <c r="Y452" s="132"/>
      <c r="Z452" s="132"/>
      <c r="AA452" s="132"/>
      <c r="AB452" s="132"/>
      <c r="AC452" s="132"/>
      <c r="AD452" s="132"/>
      <c r="AE452" s="132"/>
      <c r="AF452" s="132"/>
      <c r="AG452" s="132"/>
      <c r="AH452" s="132"/>
      <c r="AI452" s="132"/>
      <c r="AJ452" s="132"/>
      <c r="AK452" s="132"/>
      <c r="AL452" s="132"/>
      <c r="AM452" s="132"/>
      <c r="AN452" s="132"/>
    </row>
    <row r="453" spans="24:40">
      <c r="X453" s="132"/>
      <c r="Y453" s="132"/>
      <c r="Z453" s="132"/>
      <c r="AA453" s="132"/>
      <c r="AB453" s="132"/>
      <c r="AC453" s="132"/>
      <c r="AD453" s="132"/>
      <c r="AE453" s="132"/>
      <c r="AF453" s="132"/>
      <c r="AG453" s="132"/>
      <c r="AH453" s="132"/>
      <c r="AI453" s="132"/>
      <c r="AJ453" s="132"/>
      <c r="AK453" s="132"/>
      <c r="AL453" s="132"/>
      <c r="AM453" s="132"/>
      <c r="AN453" s="132"/>
    </row>
    <row r="454" spans="24:40">
      <c r="X454" s="132"/>
      <c r="Y454" s="132"/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  <c r="AN454" s="132"/>
    </row>
    <row r="455" spans="24:40">
      <c r="X455" s="132"/>
      <c r="Y455" s="132"/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2"/>
    </row>
    <row r="456" spans="24:40">
      <c r="X456" s="132"/>
      <c r="Y456" s="132"/>
      <c r="Z456" s="132"/>
      <c r="AA456" s="132"/>
      <c r="AB456" s="132"/>
      <c r="AC456" s="132"/>
      <c r="AD456" s="132"/>
      <c r="AE456" s="132"/>
      <c r="AF456" s="132"/>
      <c r="AG456" s="132"/>
      <c r="AH456" s="132"/>
      <c r="AI456" s="132"/>
      <c r="AJ456" s="132"/>
      <c r="AK456" s="132"/>
      <c r="AL456" s="132"/>
      <c r="AM456" s="132"/>
      <c r="AN456" s="132"/>
    </row>
    <row r="457" spans="24:40">
      <c r="X457" s="132"/>
      <c r="Y457" s="132"/>
      <c r="Z457" s="132"/>
      <c r="AA457" s="132"/>
      <c r="AB457" s="132"/>
      <c r="AC457" s="132"/>
      <c r="AD457" s="132"/>
      <c r="AE457" s="132"/>
      <c r="AF457" s="132"/>
      <c r="AG457" s="132"/>
      <c r="AH457" s="132"/>
      <c r="AI457" s="132"/>
      <c r="AJ457" s="132"/>
      <c r="AK457" s="132"/>
      <c r="AL457" s="132"/>
      <c r="AM457" s="132"/>
      <c r="AN457" s="132"/>
    </row>
    <row r="458" spans="24:40"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32"/>
      <c r="AH458" s="132"/>
      <c r="AI458" s="132"/>
      <c r="AJ458" s="132"/>
      <c r="AK458" s="132"/>
      <c r="AL458" s="132"/>
      <c r="AM458" s="132"/>
      <c r="AN458" s="132"/>
    </row>
    <row r="459" spans="24:40">
      <c r="X459" s="132"/>
      <c r="Y459" s="132"/>
      <c r="Z459" s="132"/>
      <c r="AA459" s="132"/>
      <c r="AB459" s="132"/>
      <c r="AC459" s="132"/>
      <c r="AD459" s="132"/>
      <c r="AE459" s="132"/>
      <c r="AF459" s="132"/>
      <c r="AG459" s="132"/>
      <c r="AH459" s="132"/>
      <c r="AI459" s="132"/>
      <c r="AJ459" s="132"/>
      <c r="AK459" s="132"/>
      <c r="AL459" s="132"/>
      <c r="AM459" s="132"/>
      <c r="AN459" s="132"/>
    </row>
    <row r="460" spans="24:40">
      <c r="X460" s="132"/>
      <c r="Y460" s="132"/>
      <c r="Z460" s="132"/>
      <c r="AA460" s="132"/>
      <c r="AB460" s="132"/>
      <c r="AC460" s="132"/>
      <c r="AD460" s="132"/>
      <c r="AE460" s="132"/>
      <c r="AF460" s="132"/>
      <c r="AG460" s="132"/>
      <c r="AH460" s="132"/>
      <c r="AI460" s="132"/>
      <c r="AJ460" s="132"/>
      <c r="AK460" s="132"/>
      <c r="AL460" s="132"/>
      <c r="AM460" s="132"/>
      <c r="AN460" s="132"/>
    </row>
    <row r="461" spans="24:40">
      <c r="X461" s="132"/>
      <c r="Y461" s="132"/>
      <c r="Z461" s="132"/>
      <c r="AA461" s="132"/>
      <c r="AB461" s="132"/>
      <c r="AC461" s="132"/>
      <c r="AD461" s="132"/>
      <c r="AE461" s="132"/>
      <c r="AF461" s="132"/>
      <c r="AG461" s="132"/>
      <c r="AH461" s="132"/>
      <c r="AI461" s="132"/>
      <c r="AJ461" s="132"/>
      <c r="AK461" s="132"/>
      <c r="AL461" s="132"/>
      <c r="AM461" s="132"/>
      <c r="AN461" s="132"/>
    </row>
    <row r="462" spans="24:40">
      <c r="X462" s="132"/>
      <c r="Y462" s="132"/>
      <c r="Z462" s="132"/>
      <c r="AA462" s="132"/>
      <c r="AB462" s="132"/>
      <c r="AC462" s="132"/>
      <c r="AD462" s="132"/>
      <c r="AE462" s="132"/>
      <c r="AF462" s="132"/>
      <c r="AG462" s="132"/>
      <c r="AH462" s="132"/>
      <c r="AI462" s="132"/>
      <c r="AJ462" s="132"/>
      <c r="AK462" s="132"/>
      <c r="AL462" s="132"/>
      <c r="AM462" s="132"/>
      <c r="AN462" s="132"/>
    </row>
    <row r="463" spans="24:40">
      <c r="X463" s="132"/>
      <c r="Y463" s="132"/>
      <c r="Z463" s="132"/>
      <c r="AA463" s="132"/>
      <c r="AB463" s="132"/>
      <c r="AC463" s="132"/>
      <c r="AD463" s="132"/>
      <c r="AE463" s="132"/>
      <c r="AF463" s="132"/>
      <c r="AG463" s="132"/>
      <c r="AH463" s="132"/>
      <c r="AI463" s="132"/>
      <c r="AJ463" s="132"/>
      <c r="AK463" s="132"/>
      <c r="AL463" s="132"/>
      <c r="AM463" s="132"/>
      <c r="AN463" s="132"/>
    </row>
    <row r="464" spans="24:40">
      <c r="X464" s="132"/>
      <c r="Y464" s="132"/>
      <c r="Z464" s="132"/>
      <c r="AA464" s="132"/>
      <c r="AB464" s="132"/>
      <c r="AC464" s="132"/>
      <c r="AD464" s="132"/>
      <c r="AE464" s="132"/>
      <c r="AF464" s="132"/>
      <c r="AG464" s="132"/>
      <c r="AH464" s="132"/>
      <c r="AI464" s="132"/>
      <c r="AJ464" s="132"/>
      <c r="AK464" s="132"/>
      <c r="AL464" s="132"/>
      <c r="AM464" s="132"/>
      <c r="AN464" s="132"/>
    </row>
    <row r="465" spans="24:40">
      <c r="X465" s="132"/>
      <c r="Y465" s="132"/>
      <c r="Z465" s="132"/>
      <c r="AA465" s="132"/>
      <c r="AB465" s="132"/>
      <c r="AC465" s="132"/>
      <c r="AD465" s="132"/>
      <c r="AE465" s="132"/>
      <c r="AF465" s="132"/>
      <c r="AG465" s="132"/>
      <c r="AH465" s="132"/>
      <c r="AI465" s="132"/>
      <c r="AJ465" s="132"/>
      <c r="AK465" s="132"/>
      <c r="AL465" s="132"/>
      <c r="AM465" s="132"/>
      <c r="AN465" s="132"/>
    </row>
    <row r="466" spans="24:40">
      <c r="X466" s="132"/>
      <c r="Y466" s="132"/>
      <c r="Z466" s="132"/>
      <c r="AA466" s="132"/>
      <c r="AB466" s="132"/>
      <c r="AC466" s="132"/>
      <c r="AD466" s="132"/>
      <c r="AE466" s="132"/>
      <c r="AF466" s="132"/>
      <c r="AG466" s="132"/>
      <c r="AH466" s="132"/>
      <c r="AI466" s="132"/>
      <c r="AJ466" s="132"/>
      <c r="AK466" s="132"/>
      <c r="AL466" s="132"/>
      <c r="AM466" s="132"/>
      <c r="AN466" s="132"/>
    </row>
    <row r="467" spans="24:40">
      <c r="X467" s="132"/>
      <c r="Y467" s="132"/>
      <c r="Z467" s="132"/>
      <c r="AA467" s="132"/>
      <c r="AB467" s="132"/>
      <c r="AC467" s="132"/>
      <c r="AD467" s="132"/>
      <c r="AE467" s="132"/>
      <c r="AF467" s="132"/>
      <c r="AG467" s="132"/>
      <c r="AH467" s="132"/>
      <c r="AI467" s="132"/>
      <c r="AJ467" s="132"/>
      <c r="AK467" s="132"/>
      <c r="AL467" s="132"/>
      <c r="AM467" s="132"/>
      <c r="AN467" s="132"/>
    </row>
    <row r="468" spans="24:40">
      <c r="X468" s="132"/>
      <c r="Y468" s="132"/>
      <c r="Z468" s="132"/>
      <c r="AA468" s="132"/>
      <c r="AB468" s="132"/>
      <c r="AC468" s="132"/>
      <c r="AD468" s="132"/>
      <c r="AE468" s="132"/>
      <c r="AF468" s="132"/>
      <c r="AG468" s="132"/>
      <c r="AH468" s="132"/>
      <c r="AI468" s="132"/>
      <c r="AJ468" s="132"/>
      <c r="AK468" s="132"/>
      <c r="AL468" s="132"/>
      <c r="AM468" s="132"/>
      <c r="AN468" s="132"/>
    </row>
    <row r="469" spans="24:40">
      <c r="X469" s="132"/>
      <c r="Y469" s="132"/>
      <c r="Z469" s="132"/>
      <c r="AA469" s="132"/>
      <c r="AB469" s="132"/>
      <c r="AC469" s="132"/>
      <c r="AD469" s="132"/>
      <c r="AE469" s="132"/>
      <c r="AF469" s="132"/>
      <c r="AG469" s="132"/>
      <c r="AH469" s="132"/>
      <c r="AI469" s="132"/>
      <c r="AJ469" s="132"/>
      <c r="AK469" s="132"/>
      <c r="AL469" s="132"/>
      <c r="AM469" s="132"/>
      <c r="AN469" s="132"/>
    </row>
    <row r="470" spans="24:40">
      <c r="X470" s="132"/>
      <c r="Y470" s="132"/>
      <c r="Z470" s="132"/>
      <c r="AA470" s="132"/>
      <c r="AB470" s="132"/>
      <c r="AC470" s="132"/>
      <c r="AD470" s="132"/>
      <c r="AE470" s="132"/>
      <c r="AF470" s="132"/>
      <c r="AG470" s="132"/>
      <c r="AH470" s="132"/>
      <c r="AI470" s="132"/>
      <c r="AJ470" s="132"/>
      <c r="AK470" s="132"/>
      <c r="AL470" s="132"/>
      <c r="AM470" s="132"/>
      <c r="AN470" s="132"/>
    </row>
    <row r="471" spans="24:40">
      <c r="X471" s="132"/>
      <c r="Y471" s="132"/>
      <c r="Z471" s="132"/>
      <c r="AA471" s="132"/>
      <c r="AB471" s="132"/>
      <c r="AC471" s="132"/>
      <c r="AD471" s="132"/>
      <c r="AE471" s="132"/>
      <c r="AF471" s="132"/>
      <c r="AG471" s="132"/>
      <c r="AH471" s="132"/>
      <c r="AI471" s="132"/>
      <c r="AJ471" s="132"/>
      <c r="AK471" s="132"/>
      <c r="AL471" s="132"/>
      <c r="AM471" s="132"/>
      <c r="AN471" s="132"/>
    </row>
    <row r="472" spans="24:40">
      <c r="X472" s="132"/>
      <c r="Y472" s="132"/>
      <c r="Z472" s="132"/>
      <c r="AA472" s="132"/>
      <c r="AB472" s="132"/>
      <c r="AC472" s="132"/>
      <c r="AD472" s="132"/>
      <c r="AE472" s="132"/>
      <c r="AF472" s="132"/>
      <c r="AG472" s="132"/>
      <c r="AH472" s="132"/>
      <c r="AI472" s="132"/>
      <c r="AJ472" s="132"/>
      <c r="AK472" s="132"/>
      <c r="AL472" s="132"/>
      <c r="AM472" s="132"/>
      <c r="AN472" s="132"/>
    </row>
    <row r="473" spans="24:40">
      <c r="X473" s="132"/>
      <c r="Y473" s="132"/>
      <c r="Z473" s="132"/>
      <c r="AA473" s="132"/>
      <c r="AB473" s="132"/>
      <c r="AC473" s="132"/>
      <c r="AD473" s="132"/>
      <c r="AE473" s="132"/>
      <c r="AF473" s="132"/>
      <c r="AG473" s="132"/>
      <c r="AH473" s="132"/>
      <c r="AI473" s="132"/>
      <c r="AJ473" s="132"/>
      <c r="AK473" s="132"/>
      <c r="AL473" s="132"/>
      <c r="AM473" s="132"/>
      <c r="AN473" s="132"/>
    </row>
    <row r="474" spans="24:40">
      <c r="X474" s="132"/>
      <c r="Y474" s="132"/>
      <c r="Z474" s="132"/>
      <c r="AA474" s="132"/>
      <c r="AB474" s="132"/>
      <c r="AC474" s="132"/>
      <c r="AD474" s="132"/>
      <c r="AE474" s="132"/>
      <c r="AF474" s="132"/>
      <c r="AG474" s="132"/>
      <c r="AH474" s="132"/>
      <c r="AI474" s="132"/>
      <c r="AJ474" s="132"/>
      <c r="AK474" s="132"/>
      <c r="AL474" s="132"/>
      <c r="AM474" s="132"/>
      <c r="AN474" s="132"/>
    </row>
    <row r="475" spans="24:40">
      <c r="X475" s="132"/>
      <c r="Y475" s="132"/>
      <c r="Z475" s="132"/>
      <c r="AA475" s="132"/>
      <c r="AB475" s="132"/>
      <c r="AC475" s="132"/>
      <c r="AD475" s="132"/>
      <c r="AE475" s="132"/>
      <c r="AF475" s="132"/>
      <c r="AG475" s="132"/>
      <c r="AH475" s="132"/>
      <c r="AI475" s="132"/>
      <c r="AJ475" s="132"/>
      <c r="AK475" s="132"/>
      <c r="AL475" s="132"/>
      <c r="AM475" s="132"/>
      <c r="AN475" s="132"/>
    </row>
    <row r="476" spans="24:40">
      <c r="X476" s="132"/>
      <c r="Y476" s="132"/>
      <c r="Z476" s="132"/>
      <c r="AA476" s="132"/>
      <c r="AB476" s="132"/>
      <c r="AC476" s="132"/>
      <c r="AD476" s="132"/>
      <c r="AE476" s="132"/>
      <c r="AF476" s="132"/>
      <c r="AG476" s="132"/>
      <c r="AH476" s="132"/>
      <c r="AI476" s="132"/>
      <c r="AJ476" s="132"/>
      <c r="AK476" s="132"/>
      <c r="AL476" s="132"/>
      <c r="AM476" s="132"/>
      <c r="AN476" s="132"/>
    </row>
    <row r="477" spans="24:40">
      <c r="X477" s="132"/>
      <c r="Y477" s="132"/>
      <c r="Z477" s="132"/>
      <c r="AA477" s="132"/>
      <c r="AB477" s="132"/>
      <c r="AC477" s="132"/>
      <c r="AD477" s="132"/>
      <c r="AE477" s="132"/>
      <c r="AF477" s="132"/>
      <c r="AG477" s="132"/>
      <c r="AH477" s="132"/>
      <c r="AI477" s="132"/>
      <c r="AJ477" s="132"/>
      <c r="AK477" s="132"/>
      <c r="AL477" s="132"/>
      <c r="AM477" s="132"/>
      <c r="AN477" s="132"/>
    </row>
    <row r="478" spans="24:40">
      <c r="X478" s="132"/>
      <c r="Y478" s="132"/>
      <c r="Z478" s="132"/>
      <c r="AA478" s="132"/>
      <c r="AB478" s="132"/>
      <c r="AC478" s="132"/>
      <c r="AD478" s="132"/>
      <c r="AE478" s="132"/>
      <c r="AF478" s="132"/>
      <c r="AG478" s="132"/>
      <c r="AH478" s="132"/>
      <c r="AI478" s="132"/>
      <c r="AJ478" s="132"/>
      <c r="AK478" s="132"/>
      <c r="AL478" s="132"/>
      <c r="AM478" s="132"/>
      <c r="AN478" s="132"/>
    </row>
    <row r="479" spans="24:40">
      <c r="X479" s="132"/>
      <c r="Y479" s="132"/>
      <c r="Z479" s="132"/>
      <c r="AA479" s="132"/>
      <c r="AB479" s="132"/>
      <c r="AC479" s="132"/>
      <c r="AD479" s="132"/>
      <c r="AE479" s="132"/>
      <c r="AF479" s="132"/>
      <c r="AG479" s="132"/>
      <c r="AH479" s="132"/>
      <c r="AI479" s="132"/>
      <c r="AJ479" s="132"/>
      <c r="AK479" s="132"/>
      <c r="AL479" s="132"/>
      <c r="AM479" s="132"/>
      <c r="AN479" s="132"/>
    </row>
    <row r="480" spans="24:40">
      <c r="X480" s="132"/>
      <c r="Y480" s="132"/>
      <c r="Z480" s="132"/>
      <c r="AA480" s="132"/>
      <c r="AB480" s="132"/>
      <c r="AC480" s="132"/>
      <c r="AD480" s="132"/>
      <c r="AE480" s="132"/>
      <c r="AF480" s="132"/>
      <c r="AG480" s="132"/>
      <c r="AH480" s="132"/>
      <c r="AI480" s="132"/>
      <c r="AJ480" s="132"/>
      <c r="AK480" s="132"/>
      <c r="AL480" s="132"/>
      <c r="AM480" s="132"/>
      <c r="AN480" s="132"/>
    </row>
    <row r="481" spans="24:40">
      <c r="X481" s="132"/>
      <c r="Y481" s="132"/>
      <c r="Z481" s="132"/>
      <c r="AA481" s="132"/>
      <c r="AB481" s="132"/>
      <c r="AC481" s="132"/>
      <c r="AD481" s="132"/>
      <c r="AE481" s="132"/>
      <c r="AF481" s="132"/>
      <c r="AG481" s="132"/>
      <c r="AH481" s="132"/>
      <c r="AI481" s="132"/>
      <c r="AJ481" s="132"/>
      <c r="AK481" s="132"/>
      <c r="AL481" s="132"/>
      <c r="AM481" s="132"/>
      <c r="AN481" s="132"/>
    </row>
    <row r="482" spans="24:40">
      <c r="X482" s="132"/>
      <c r="Y482" s="132"/>
      <c r="Z482" s="132"/>
      <c r="AA482" s="132"/>
      <c r="AB482" s="132"/>
      <c r="AC482" s="132"/>
      <c r="AD482" s="132"/>
      <c r="AE482" s="132"/>
      <c r="AF482" s="132"/>
      <c r="AG482" s="132"/>
      <c r="AH482" s="132"/>
      <c r="AI482" s="132"/>
      <c r="AJ482" s="132"/>
      <c r="AK482" s="132"/>
      <c r="AL482" s="132"/>
      <c r="AM482" s="132"/>
      <c r="AN482" s="132"/>
    </row>
    <row r="483" spans="24:40">
      <c r="X483" s="132"/>
      <c r="Y483" s="132"/>
      <c r="Z483" s="132"/>
      <c r="AA483" s="132"/>
      <c r="AB483" s="132"/>
      <c r="AC483" s="132"/>
      <c r="AD483" s="132"/>
      <c r="AE483" s="132"/>
      <c r="AF483" s="132"/>
      <c r="AG483" s="132"/>
      <c r="AH483" s="132"/>
      <c r="AI483" s="132"/>
      <c r="AJ483" s="132"/>
      <c r="AK483" s="132"/>
      <c r="AL483" s="132"/>
      <c r="AM483" s="132"/>
      <c r="AN483" s="132"/>
    </row>
    <row r="484" spans="24:40">
      <c r="X484" s="132"/>
      <c r="Y484" s="132"/>
      <c r="Z484" s="132"/>
      <c r="AA484" s="132"/>
      <c r="AB484" s="132"/>
      <c r="AC484" s="132"/>
      <c r="AD484" s="132"/>
      <c r="AE484" s="132"/>
      <c r="AF484" s="132"/>
      <c r="AG484" s="132"/>
      <c r="AH484" s="132"/>
      <c r="AI484" s="132"/>
      <c r="AJ484" s="132"/>
      <c r="AK484" s="132"/>
      <c r="AL484" s="132"/>
      <c r="AM484" s="132"/>
      <c r="AN484" s="132"/>
    </row>
    <row r="485" spans="24:40">
      <c r="X485" s="132"/>
      <c r="Y485" s="132"/>
      <c r="Z485" s="132"/>
      <c r="AA485" s="132"/>
      <c r="AB485" s="132"/>
      <c r="AC485" s="132"/>
      <c r="AD485" s="132"/>
      <c r="AE485" s="132"/>
      <c r="AF485" s="132"/>
      <c r="AG485" s="132"/>
      <c r="AH485" s="132"/>
      <c r="AI485" s="132"/>
      <c r="AJ485" s="132"/>
      <c r="AK485" s="132"/>
      <c r="AL485" s="132"/>
      <c r="AM485" s="132"/>
      <c r="AN485" s="132"/>
    </row>
    <row r="486" spans="24:40">
      <c r="X486" s="132"/>
      <c r="Y486" s="132"/>
      <c r="Z486" s="132"/>
      <c r="AA486" s="132"/>
      <c r="AB486" s="132"/>
      <c r="AC486" s="132"/>
      <c r="AD486" s="132"/>
      <c r="AE486" s="132"/>
      <c r="AF486" s="132"/>
      <c r="AG486" s="132"/>
      <c r="AH486" s="132"/>
      <c r="AI486" s="132"/>
      <c r="AJ486" s="132"/>
      <c r="AK486" s="132"/>
      <c r="AL486" s="132"/>
      <c r="AM486" s="132"/>
      <c r="AN486" s="132"/>
    </row>
    <row r="487" spans="24:40">
      <c r="X487" s="132"/>
      <c r="Y487" s="132"/>
      <c r="Z487" s="132"/>
      <c r="AA487" s="132"/>
      <c r="AB487" s="132"/>
      <c r="AC487" s="132"/>
      <c r="AD487" s="132"/>
      <c r="AE487" s="132"/>
      <c r="AF487" s="132"/>
      <c r="AG487" s="132"/>
      <c r="AH487" s="132"/>
      <c r="AI487" s="132"/>
      <c r="AJ487" s="132"/>
      <c r="AK487" s="132"/>
      <c r="AL487" s="132"/>
      <c r="AM487" s="132"/>
      <c r="AN487" s="132"/>
    </row>
    <row r="488" spans="24:40">
      <c r="X488" s="132"/>
      <c r="Y488" s="132"/>
      <c r="Z488" s="132"/>
      <c r="AA488" s="132"/>
      <c r="AB488" s="132"/>
      <c r="AC488" s="132"/>
      <c r="AD488" s="132"/>
      <c r="AE488" s="132"/>
      <c r="AF488" s="132"/>
      <c r="AG488" s="132"/>
      <c r="AH488" s="132"/>
      <c r="AI488" s="132"/>
      <c r="AJ488" s="132"/>
      <c r="AK488" s="132"/>
      <c r="AL488" s="132"/>
      <c r="AM488" s="132"/>
      <c r="AN488" s="132"/>
    </row>
    <row r="489" spans="24:40">
      <c r="X489" s="132"/>
      <c r="Y489" s="132"/>
      <c r="Z489" s="132"/>
      <c r="AA489" s="132"/>
      <c r="AB489" s="132"/>
      <c r="AC489" s="132"/>
      <c r="AD489" s="132"/>
      <c r="AE489" s="132"/>
      <c r="AF489" s="132"/>
      <c r="AG489" s="132"/>
      <c r="AH489" s="132"/>
      <c r="AI489" s="132"/>
      <c r="AJ489" s="132"/>
      <c r="AK489" s="132"/>
      <c r="AL489" s="132"/>
      <c r="AM489" s="132"/>
      <c r="AN489" s="132"/>
    </row>
    <row r="490" spans="24:40">
      <c r="X490" s="132"/>
      <c r="Y490" s="132"/>
      <c r="Z490" s="132"/>
      <c r="AA490" s="132"/>
      <c r="AB490" s="132"/>
      <c r="AC490" s="132"/>
      <c r="AD490" s="132"/>
      <c r="AE490" s="132"/>
      <c r="AF490" s="132"/>
      <c r="AG490" s="132"/>
      <c r="AH490" s="132"/>
      <c r="AI490" s="132"/>
      <c r="AJ490" s="132"/>
      <c r="AK490" s="132"/>
      <c r="AL490" s="132"/>
      <c r="AM490" s="132"/>
      <c r="AN490" s="132"/>
    </row>
    <row r="491" spans="24:40">
      <c r="X491" s="132"/>
      <c r="Y491" s="132"/>
      <c r="Z491" s="132"/>
      <c r="AA491" s="132"/>
      <c r="AB491" s="132"/>
      <c r="AC491" s="132"/>
      <c r="AD491" s="132"/>
      <c r="AE491" s="132"/>
      <c r="AF491" s="132"/>
      <c r="AG491" s="132"/>
      <c r="AH491" s="132"/>
      <c r="AI491" s="132"/>
      <c r="AJ491" s="132"/>
      <c r="AK491" s="132"/>
      <c r="AL491" s="132"/>
      <c r="AM491" s="132"/>
      <c r="AN491" s="132"/>
    </row>
    <row r="492" spans="24:40">
      <c r="X492" s="132"/>
      <c r="Y492" s="132"/>
      <c r="Z492" s="132"/>
      <c r="AA492" s="132"/>
      <c r="AB492" s="132"/>
      <c r="AC492" s="132"/>
      <c r="AD492" s="132"/>
      <c r="AE492" s="132"/>
      <c r="AF492" s="132"/>
      <c r="AG492" s="132"/>
      <c r="AH492" s="132"/>
      <c r="AI492" s="132"/>
      <c r="AJ492" s="132"/>
      <c r="AK492" s="132"/>
      <c r="AL492" s="132"/>
      <c r="AM492" s="132"/>
      <c r="AN492" s="132"/>
    </row>
    <row r="493" spans="24:40">
      <c r="X493" s="132"/>
      <c r="Y493" s="132"/>
      <c r="Z493" s="132"/>
      <c r="AA493" s="132"/>
      <c r="AB493" s="132"/>
      <c r="AC493" s="132"/>
      <c r="AD493" s="132"/>
      <c r="AE493" s="132"/>
      <c r="AF493" s="132"/>
      <c r="AG493" s="132"/>
      <c r="AH493" s="132"/>
      <c r="AI493" s="132"/>
      <c r="AJ493" s="132"/>
      <c r="AK493" s="132"/>
      <c r="AL493" s="132"/>
      <c r="AM493" s="132"/>
      <c r="AN493" s="132"/>
    </row>
    <row r="494" spans="24:40">
      <c r="X494" s="132"/>
      <c r="Y494" s="132"/>
      <c r="Z494" s="132"/>
      <c r="AA494" s="132"/>
      <c r="AB494" s="132"/>
      <c r="AC494" s="132"/>
      <c r="AD494" s="132"/>
      <c r="AE494" s="132"/>
      <c r="AF494" s="132"/>
      <c r="AG494" s="132"/>
      <c r="AH494" s="132"/>
      <c r="AI494" s="132"/>
      <c r="AJ494" s="132"/>
      <c r="AK494" s="132"/>
      <c r="AL494" s="132"/>
      <c r="AM494" s="132"/>
      <c r="AN494" s="132"/>
    </row>
    <row r="495" spans="24:40">
      <c r="X495" s="132"/>
      <c r="Y495" s="132"/>
      <c r="Z495" s="132"/>
      <c r="AA495" s="132"/>
      <c r="AB495" s="132"/>
      <c r="AC495" s="132"/>
      <c r="AD495" s="132"/>
      <c r="AE495" s="132"/>
      <c r="AF495" s="132"/>
      <c r="AG495" s="132"/>
      <c r="AH495" s="132"/>
      <c r="AI495" s="132"/>
      <c r="AJ495" s="132"/>
      <c r="AK495" s="132"/>
      <c r="AL495" s="132"/>
      <c r="AM495" s="132"/>
      <c r="AN495" s="132"/>
    </row>
    <row r="496" spans="24:40">
      <c r="X496" s="132"/>
      <c r="Y496" s="132"/>
      <c r="Z496" s="132"/>
      <c r="AA496" s="132"/>
      <c r="AB496" s="132"/>
      <c r="AC496" s="132"/>
      <c r="AD496" s="132"/>
      <c r="AE496" s="132"/>
      <c r="AF496" s="132"/>
      <c r="AG496" s="132"/>
      <c r="AH496" s="132"/>
      <c r="AI496" s="132"/>
      <c r="AJ496" s="132"/>
      <c r="AK496" s="132"/>
      <c r="AL496" s="132"/>
      <c r="AM496" s="132"/>
      <c r="AN496" s="132"/>
    </row>
    <row r="497" spans="24:40">
      <c r="X497" s="132"/>
      <c r="Y497" s="132"/>
      <c r="Z497" s="132"/>
      <c r="AA497" s="132"/>
      <c r="AB497" s="132"/>
      <c r="AC497" s="132"/>
      <c r="AD497" s="132"/>
      <c r="AE497" s="132"/>
      <c r="AF497" s="132"/>
      <c r="AG497" s="132"/>
      <c r="AH497" s="132"/>
      <c r="AI497" s="132"/>
      <c r="AJ497" s="132"/>
      <c r="AK497" s="132"/>
      <c r="AL497" s="132"/>
      <c r="AM497" s="132"/>
      <c r="AN497" s="132"/>
    </row>
    <row r="498" spans="24:40">
      <c r="X498" s="132"/>
      <c r="Y498" s="132"/>
      <c r="Z498" s="132"/>
      <c r="AA498" s="132"/>
      <c r="AB498" s="132"/>
      <c r="AC498" s="132"/>
      <c r="AD498" s="132"/>
      <c r="AE498" s="132"/>
      <c r="AF498" s="132"/>
      <c r="AG498" s="132"/>
      <c r="AH498" s="132"/>
      <c r="AI498" s="132"/>
      <c r="AJ498" s="132"/>
      <c r="AK498" s="132"/>
      <c r="AL498" s="132"/>
      <c r="AM498" s="132"/>
      <c r="AN498" s="132"/>
    </row>
    <row r="499" spans="24:40">
      <c r="X499" s="132"/>
      <c r="Y499" s="132"/>
      <c r="Z499" s="132"/>
      <c r="AA499" s="132"/>
      <c r="AB499" s="132"/>
      <c r="AC499" s="132"/>
      <c r="AD499" s="132"/>
      <c r="AE499" s="132"/>
      <c r="AF499" s="132"/>
      <c r="AG499" s="132"/>
      <c r="AH499" s="132"/>
      <c r="AI499" s="132"/>
      <c r="AJ499" s="132"/>
      <c r="AK499" s="132"/>
      <c r="AL499" s="132"/>
      <c r="AM499" s="132"/>
      <c r="AN499" s="132"/>
    </row>
    <row r="500" spans="24:40">
      <c r="X500" s="132"/>
      <c r="Y500" s="132"/>
      <c r="Z500" s="132"/>
      <c r="AA500" s="132"/>
      <c r="AB500" s="132"/>
      <c r="AC500" s="132"/>
      <c r="AD500" s="132"/>
      <c r="AE500" s="132"/>
      <c r="AF500" s="132"/>
      <c r="AG500" s="132"/>
      <c r="AH500" s="132"/>
      <c r="AI500" s="132"/>
      <c r="AJ500" s="132"/>
      <c r="AK500" s="132"/>
      <c r="AL500" s="132"/>
      <c r="AM500" s="132"/>
      <c r="AN500" s="132"/>
    </row>
    <row r="501" spans="24:40">
      <c r="X501" s="132"/>
      <c r="Y501" s="132"/>
      <c r="Z501" s="132"/>
      <c r="AA501" s="132"/>
      <c r="AB501" s="132"/>
      <c r="AC501" s="132"/>
      <c r="AD501" s="132"/>
      <c r="AE501" s="132"/>
      <c r="AF501" s="132"/>
      <c r="AG501" s="132"/>
      <c r="AH501" s="132"/>
      <c r="AI501" s="132"/>
      <c r="AJ501" s="132"/>
      <c r="AK501" s="132"/>
      <c r="AL501" s="132"/>
      <c r="AM501" s="132"/>
      <c r="AN501" s="132"/>
    </row>
    <row r="502" spans="24:40">
      <c r="X502" s="132"/>
      <c r="Y502" s="132"/>
      <c r="Z502" s="132"/>
      <c r="AA502" s="132"/>
      <c r="AB502" s="132"/>
      <c r="AC502" s="132"/>
      <c r="AD502" s="132"/>
      <c r="AE502" s="132"/>
      <c r="AF502" s="132"/>
      <c r="AG502" s="132"/>
      <c r="AH502" s="132"/>
      <c r="AI502" s="132"/>
      <c r="AJ502" s="132"/>
      <c r="AK502" s="132"/>
      <c r="AL502" s="132"/>
      <c r="AM502" s="132"/>
      <c r="AN502" s="132"/>
    </row>
    <row r="503" spans="24:40">
      <c r="X503" s="132"/>
      <c r="Y503" s="132"/>
      <c r="Z503" s="132"/>
      <c r="AA503" s="132"/>
      <c r="AB503" s="132"/>
      <c r="AC503" s="132"/>
      <c r="AD503" s="132"/>
      <c r="AE503" s="132"/>
      <c r="AF503" s="132"/>
      <c r="AG503" s="132"/>
      <c r="AH503" s="132"/>
      <c r="AI503" s="132"/>
      <c r="AJ503" s="132"/>
      <c r="AK503" s="132"/>
      <c r="AL503" s="132"/>
      <c r="AM503" s="132"/>
      <c r="AN503" s="132"/>
    </row>
    <row r="504" spans="24:40">
      <c r="X504" s="132"/>
      <c r="Y504" s="132"/>
      <c r="Z504" s="132"/>
      <c r="AA504" s="132"/>
      <c r="AB504" s="132"/>
      <c r="AC504" s="132"/>
      <c r="AD504" s="132"/>
      <c r="AE504" s="132"/>
      <c r="AF504" s="132"/>
      <c r="AG504" s="132"/>
      <c r="AH504" s="132"/>
      <c r="AI504" s="132"/>
      <c r="AJ504" s="132"/>
      <c r="AK504" s="132"/>
      <c r="AL504" s="132"/>
      <c r="AM504" s="132"/>
      <c r="AN504" s="132"/>
    </row>
    <row r="505" spans="24:40"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32"/>
      <c r="AH505" s="132"/>
      <c r="AI505" s="132"/>
      <c r="AJ505" s="132"/>
      <c r="AK505" s="132"/>
      <c r="AL505" s="132"/>
      <c r="AM505" s="132"/>
      <c r="AN505" s="132"/>
    </row>
    <row r="506" spans="24:40">
      <c r="X506" s="132"/>
      <c r="Y506" s="132"/>
      <c r="Z506" s="132"/>
      <c r="AA506" s="132"/>
      <c r="AB506" s="132"/>
      <c r="AC506" s="132"/>
      <c r="AD506" s="132"/>
      <c r="AE506" s="132"/>
      <c r="AF506" s="132"/>
      <c r="AG506" s="132"/>
      <c r="AH506" s="132"/>
      <c r="AI506" s="132"/>
      <c r="AJ506" s="132"/>
      <c r="AK506" s="132"/>
      <c r="AL506" s="132"/>
      <c r="AM506" s="132"/>
      <c r="AN506" s="132"/>
    </row>
    <row r="507" spans="24:40">
      <c r="X507" s="132"/>
      <c r="Y507" s="132"/>
      <c r="Z507" s="132"/>
      <c r="AA507" s="132"/>
      <c r="AB507" s="132"/>
      <c r="AC507" s="132"/>
      <c r="AD507" s="132"/>
      <c r="AE507" s="132"/>
      <c r="AF507" s="132"/>
      <c r="AG507" s="132"/>
      <c r="AH507" s="132"/>
      <c r="AI507" s="132"/>
      <c r="AJ507" s="132"/>
      <c r="AK507" s="132"/>
      <c r="AL507" s="132"/>
      <c r="AM507" s="132"/>
      <c r="AN507" s="132"/>
    </row>
    <row r="508" spans="24:40">
      <c r="X508" s="132"/>
      <c r="Y508" s="132"/>
      <c r="Z508" s="132"/>
      <c r="AA508" s="132"/>
      <c r="AB508" s="132"/>
      <c r="AC508" s="132"/>
      <c r="AD508" s="132"/>
      <c r="AE508" s="132"/>
      <c r="AF508" s="132"/>
      <c r="AG508" s="132"/>
      <c r="AH508" s="132"/>
      <c r="AI508" s="132"/>
      <c r="AJ508" s="132"/>
      <c r="AK508" s="132"/>
      <c r="AL508" s="132"/>
      <c r="AM508" s="132"/>
      <c r="AN508" s="132"/>
    </row>
    <row r="509" spans="24:40">
      <c r="X509" s="132"/>
      <c r="Y509" s="132"/>
      <c r="Z509" s="132"/>
      <c r="AA509" s="132"/>
      <c r="AB509" s="132"/>
      <c r="AC509" s="132"/>
      <c r="AD509" s="132"/>
      <c r="AE509" s="132"/>
      <c r="AF509" s="132"/>
      <c r="AG509" s="132"/>
      <c r="AH509" s="132"/>
      <c r="AI509" s="132"/>
      <c r="AJ509" s="132"/>
      <c r="AK509" s="132"/>
      <c r="AL509" s="132"/>
      <c r="AM509" s="132"/>
      <c r="AN509" s="132"/>
    </row>
    <row r="510" spans="24:40">
      <c r="X510" s="132"/>
      <c r="Y510" s="132"/>
      <c r="Z510" s="132"/>
      <c r="AA510" s="132"/>
      <c r="AB510" s="132"/>
      <c r="AC510" s="132"/>
      <c r="AD510" s="132"/>
      <c r="AE510" s="132"/>
      <c r="AF510" s="132"/>
      <c r="AG510" s="132"/>
      <c r="AH510" s="132"/>
      <c r="AI510" s="132"/>
      <c r="AJ510" s="132"/>
      <c r="AK510" s="132"/>
      <c r="AL510" s="132"/>
      <c r="AM510" s="132"/>
      <c r="AN510" s="132"/>
    </row>
    <row r="511" spans="24:40">
      <c r="X511" s="132"/>
      <c r="Y511" s="132"/>
      <c r="Z511" s="132"/>
      <c r="AA511" s="132"/>
      <c r="AB511" s="132"/>
      <c r="AC511" s="132"/>
      <c r="AD511" s="132"/>
      <c r="AE511" s="132"/>
      <c r="AF511" s="132"/>
      <c r="AG511" s="132"/>
      <c r="AH511" s="132"/>
      <c r="AI511" s="132"/>
      <c r="AJ511" s="132"/>
      <c r="AK511" s="132"/>
      <c r="AL511" s="132"/>
      <c r="AM511" s="132"/>
      <c r="AN511" s="132"/>
    </row>
    <row r="512" spans="24:40">
      <c r="X512" s="132"/>
      <c r="Y512" s="132"/>
      <c r="Z512" s="132"/>
      <c r="AA512" s="132"/>
      <c r="AB512" s="132"/>
      <c r="AC512" s="132"/>
      <c r="AD512" s="132"/>
      <c r="AE512" s="132"/>
      <c r="AF512" s="132"/>
      <c r="AG512" s="132"/>
      <c r="AH512" s="132"/>
      <c r="AI512" s="132"/>
      <c r="AJ512" s="132"/>
      <c r="AK512" s="132"/>
      <c r="AL512" s="132"/>
      <c r="AM512" s="132"/>
      <c r="AN512" s="132"/>
    </row>
    <row r="513" spans="24:40">
      <c r="X513" s="132"/>
      <c r="Y513" s="132"/>
      <c r="Z513" s="132"/>
      <c r="AA513" s="132"/>
      <c r="AB513" s="132"/>
      <c r="AC513" s="132"/>
      <c r="AD513" s="132"/>
      <c r="AE513" s="132"/>
      <c r="AF513" s="132"/>
      <c r="AG513" s="132"/>
      <c r="AH513" s="132"/>
      <c r="AI513" s="132"/>
      <c r="AJ513" s="132"/>
      <c r="AK513" s="132"/>
      <c r="AL513" s="132"/>
      <c r="AM513" s="132"/>
      <c r="AN513" s="132"/>
    </row>
    <row r="514" spans="24:40">
      <c r="X514" s="132"/>
      <c r="Y514" s="132"/>
      <c r="Z514" s="132"/>
      <c r="AA514" s="132"/>
      <c r="AB514" s="132"/>
      <c r="AC514" s="132"/>
      <c r="AD514" s="132"/>
      <c r="AE514" s="132"/>
      <c r="AF514" s="132"/>
      <c r="AG514" s="132"/>
      <c r="AH514" s="132"/>
      <c r="AI514" s="132"/>
      <c r="AJ514" s="132"/>
      <c r="AK514" s="132"/>
      <c r="AL514" s="132"/>
      <c r="AM514" s="132"/>
      <c r="AN514" s="132"/>
    </row>
    <row r="515" spans="24:40">
      <c r="X515" s="132"/>
      <c r="Y515" s="132"/>
      <c r="Z515" s="132"/>
      <c r="AA515" s="132"/>
      <c r="AB515" s="132"/>
      <c r="AC515" s="132"/>
      <c r="AD515" s="132"/>
      <c r="AE515" s="132"/>
      <c r="AF515" s="132"/>
      <c r="AG515" s="132"/>
      <c r="AH515" s="132"/>
      <c r="AI515" s="132"/>
      <c r="AJ515" s="132"/>
      <c r="AK515" s="132"/>
      <c r="AL515" s="132"/>
      <c r="AM515" s="132"/>
      <c r="AN515" s="132"/>
    </row>
    <row r="516" spans="24:40">
      <c r="X516" s="132"/>
      <c r="Y516" s="132"/>
      <c r="Z516" s="132"/>
      <c r="AA516" s="132"/>
      <c r="AB516" s="132"/>
      <c r="AC516" s="132"/>
      <c r="AD516" s="132"/>
      <c r="AE516" s="132"/>
      <c r="AF516" s="132"/>
      <c r="AG516" s="132"/>
      <c r="AH516" s="132"/>
      <c r="AI516" s="132"/>
      <c r="AJ516" s="132"/>
      <c r="AK516" s="132"/>
      <c r="AL516" s="132"/>
      <c r="AM516" s="132"/>
      <c r="AN516" s="132"/>
    </row>
    <row r="517" spans="24:40">
      <c r="X517" s="132"/>
      <c r="Y517" s="132"/>
      <c r="Z517" s="132"/>
      <c r="AA517" s="132"/>
      <c r="AB517" s="132"/>
      <c r="AC517" s="132"/>
      <c r="AD517" s="132"/>
      <c r="AE517" s="132"/>
      <c r="AF517" s="132"/>
      <c r="AG517" s="132"/>
      <c r="AH517" s="132"/>
      <c r="AI517" s="132"/>
      <c r="AJ517" s="132"/>
      <c r="AK517" s="132"/>
      <c r="AL517" s="132"/>
      <c r="AM517" s="132"/>
      <c r="AN517" s="132"/>
    </row>
    <row r="518" spans="24:40">
      <c r="X518" s="132"/>
      <c r="Y518" s="132"/>
      <c r="Z518" s="132"/>
      <c r="AA518" s="132"/>
      <c r="AB518" s="132"/>
      <c r="AC518" s="132"/>
      <c r="AD518" s="132"/>
      <c r="AE518" s="132"/>
      <c r="AF518" s="132"/>
      <c r="AG518" s="132"/>
      <c r="AH518" s="132"/>
      <c r="AI518" s="132"/>
      <c r="AJ518" s="132"/>
      <c r="AK518" s="132"/>
      <c r="AL518" s="132"/>
      <c r="AM518" s="132"/>
      <c r="AN518" s="132"/>
    </row>
    <row r="519" spans="24:40">
      <c r="X519" s="132"/>
      <c r="Y519" s="132"/>
      <c r="Z519" s="132"/>
      <c r="AA519" s="132"/>
      <c r="AB519" s="132"/>
      <c r="AC519" s="132"/>
      <c r="AD519" s="132"/>
      <c r="AE519" s="132"/>
      <c r="AF519" s="132"/>
      <c r="AG519" s="132"/>
      <c r="AH519" s="132"/>
      <c r="AI519" s="132"/>
      <c r="AJ519" s="132"/>
      <c r="AK519" s="132"/>
      <c r="AL519" s="132"/>
      <c r="AM519" s="132"/>
      <c r="AN519" s="132"/>
    </row>
    <row r="520" spans="24:40">
      <c r="X520" s="132"/>
      <c r="Y520" s="132"/>
      <c r="Z520" s="132"/>
      <c r="AA520" s="132"/>
      <c r="AB520" s="132"/>
      <c r="AC520" s="132"/>
      <c r="AD520" s="132"/>
      <c r="AE520" s="132"/>
      <c r="AF520" s="132"/>
      <c r="AG520" s="132"/>
      <c r="AH520" s="132"/>
      <c r="AI520" s="132"/>
      <c r="AJ520" s="132"/>
      <c r="AK520" s="132"/>
      <c r="AL520" s="132"/>
      <c r="AM520" s="132"/>
      <c r="AN520" s="132"/>
    </row>
    <row r="521" spans="24:40">
      <c r="X521" s="132"/>
      <c r="Y521" s="132"/>
      <c r="Z521" s="132"/>
      <c r="AA521" s="132"/>
      <c r="AB521" s="132"/>
      <c r="AC521" s="132"/>
      <c r="AD521" s="132"/>
      <c r="AE521" s="132"/>
      <c r="AF521" s="132"/>
      <c r="AG521" s="132"/>
      <c r="AH521" s="132"/>
      <c r="AI521" s="132"/>
      <c r="AJ521" s="132"/>
      <c r="AK521" s="132"/>
      <c r="AL521" s="132"/>
      <c r="AM521" s="132"/>
      <c r="AN521" s="132"/>
    </row>
    <row r="522" spans="24:40">
      <c r="X522" s="132"/>
      <c r="Y522" s="132"/>
      <c r="Z522" s="132"/>
      <c r="AA522" s="132"/>
      <c r="AB522" s="132"/>
      <c r="AC522" s="132"/>
      <c r="AD522" s="132"/>
      <c r="AE522" s="132"/>
      <c r="AF522" s="132"/>
      <c r="AG522" s="132"/>
      <c r="AH522" s="132"/>
      <c r="AI522" s="132"/>
      <c r="AJ522" s="132"/>
      <c r="AK522" s="132"/>
      <c r="AL522" s="132"/>
      <c r="AM522" s="132"/>
      <c r="AN522" s="132"/>
    </row>
    <row r="523" spans="24:40">
      <c r="X523" s="132"/>
      <c r="Y523" s="132"/>
      <c r="Z523" s="132"/>
      <c r="AA523" s="132"/>
      <c r="AB523" s="132"/>
      <c r="AC523" s="132"/>
      <c r="AD523" s="132"/>
      <c r="AE523" s="132"/>
      <c r="AF523" s="132"/>
      <c r="AG523" s="132"/>
      <c r="AH523" s="132"/>
      <c r="AI523" s="132"/>
      <c r="AJ523" s="132"/>
      <c r="AK523" s="132"/>
      <c r="AL523" s="132"/>
      <c r="AM523" s="132"/>
      <c r="AN523" s="132"/>
    </row>
    <row r="524" spans="24:40">
      <c r="X524" s="132"/>
      <c r="Y524" s="132"/>
      <c r="Z524" s="132"/>
      <c r="AA524" s="132"/>
      <c r="AB524" s="132"/>
      <c r="AC524" s="132"/>
      <c r="AD524" s="132"/>
      <c r="AE524" s="132"/>
      <c r="AF524" s="132"/>
      <c r="AG524" s="132"/>
      <c r="AH524" s="132"/>
      <c r="AI524" s="132"/>
      <c r="AJ524" s="132"/>
      <c r="AK524" s="132"/>
      <c r="AL524" s="132"/>
      <c r="AM524" s="132"/>
      <c r="AN524" s="132"/>
    </row>
    <row r="525" spans="24:40">
      <c r="X525" s="132"/>
      <c r="Y525" s="132"/>
      <c r="Z525" s="132"/>
      <c r="AA525" s="132"/>
      <c r="AB525" s="132"/>
      <c r="AC525" s="132"/>
      <c r="AD525" s="132"/>
      <c r="AE525" s="132"/>
      <c r="AF525" s="132"/>
      <c r="AG525" s="132"/>
      <c r="AH525" s="132"/>
      <c r="AI525" s="132"/>
      <c r="AJ525" s="132"/>
      <c r="AK525" s="132"/>
      <c r="AL525" s="132"/>
      <c r="AM525" s="132"/>
      <c r="AN525" s="132"/>
    </row>
    <row r="526" spans="24:40">
      <c r="X526" s="132"/>
      <c r="Y526" s="132"/>
      <c r="Z526" s="132"/>
      <c r="AA526" s="132"/>
      <c r="AB526" s="132"/>
      <c r="AC526" s="132"/>
      <c r="AD526" s="132"/>
      <c r="AE526" s="132"/>
      <c r="AF526" s="132"/>
      <c r="AG526" s="132"/>
      <c r="AH526" s="132"/>
      <c r="AI526" s="132"/>
      <c r="AJ526" s="132"/>
      <c r="AK526" s="132"/>
      <c r="AL526" s="132"/>
      <c r="AM526" s="132"/>
      <c r="AN526" s="132"/>
    </row>
    <row r="527" spans="24:40">
      <c r="X527" s="132"/>
      <c r="Y527" s="132"/>
      <c r="Z527" s="132"/>
      <c r="AA527" s="132"/>
      <c r="AB527" s="132"/>
      <c r="AC527" s="132"/>
      <c r="AD527" s="132"/>
      <c r="AE527" s="132"/>
      <c r="AF527" s="132"/>
      <c r="AG527" s="132"/>
      <c r="AH527" s="132"/>
      <c r="AI527" s="132"/>
      <c r="AJ527" s="132"/>
      <c r="AK527" s="132"/>
      <c r="AL527" s="132"/>
      <c r="AM527" s="132"/>
      <c r="AN527" s="132"/>
    </row>
    <row r="528" spans="24:40">
      <c r="X528" s="132"/>
      <c r="Y528" s="132"/>
      <c r="Z528" s="132"/>
      <c r="AA528" s="132"/>
      <c r="AB528" s="132"/>
      <c r="AC528" s="132"/>
      <c r="AD528" s="132"/>
      <c r="AE528" s="132"/>
      <c r="AF528" s="132"/>
      <c r="AG528" s="132"/>
      <c r="AH528" s="132"/>
      <c r="AI528" s="132"/>
      <c r="AJ528" s="132"/>
      <c r="AK528" s="132"/>
      <c r="AL528" s="132"/>
      <c r="AM528" s="132"/>
      <c r="AN528" s="132"/>
    </row>
    <row r="529" spans="24:40">
      <c r="X529" s="132"/>
      <c r="Y529" s="132"/>
      <c r="Z529" s="132"/>
      <c r="AA529" s="132"/>
      <c r="AB529" s="132"/>
      <c r="AC529" s="132"/>
      <c r="AD529" s="132"/>
      <c r="AE529" s="132"/>
      <c r="AF529" s="132"/>
      <c r="AG529" s="132"/>
      <c r="AH529" s="132"/>
      <c r="AI529" s="132"/>
      <c r="AJ529" s="132"/>
      <c r="AK529" s="132"/>
      <c r="AL529" s="132"/>
      <c r="AM529" s="132"/>
      <c r="AN529" s="132"/>
    </row>
    <row r="530" spans="24:40">
      <c r="X530" s="132"/>
      <c r="Y530" s="132"/>
      <c r="Z530" s="132"/>
      <c r="AA530" s="132"/>
      <c r="AB530" s="132"/>
      <c r="AC530" s="132"/>
      <c r="AD530" s="132"/>
      <c r="AE530" s="132"/>
      <c r="AF530" s="132"/>
      <c r="AG530" s="132"/>
      <c r="AH530" s="132"/>
      <c r="AI530" s="132"/>
      <c r="AJ530" s="132"/>
      <c r="AK530" s="132"/>
      <c r="AL530" s="132"/>
      <c r="AM530" s="132"/>
      <c r="AN530" s="132"/>
    </row>
    <row r="531" spans="24:40">
      <c r="X531" s="132"/>
      <c r="Y531" s="132"/>
      <c r="Z531" s="132"/>
      <c r="AA531" s="132"/>
      <c r="AB531" s="132"/>
      <c r="AC531" s="132"/>
      <c r="AD531" s="132"/>
      <c r="AE531" s="132"/>
      <c r="AF531" s="132"/>
      <c r="AG531" s="132"/>
      <c r="AH531" s="132"/>
      <c r="AI531" s="132"/>
      <c r="AJ531" s="132"/>
      <c r="AK531" s="132"/>
      <c r="AL531" s="132"/>
      <c r="AM531" s="132"/>
      <c r="AN531" s="132"/>
    </row>
    <row r="532" spans="24:40">
      <c r="X532" s="132"/>
      <c r="Y532" s="132"/>
      <c r="Z532" s="132"/>
      <c r="AA532" s="132"/>
      <c r="AB532" s="132"/>
      <c r="AC532" s="132"/>
      <c r="AD532" s="132"/>
      <c r="AE532" s="132"/>
      <c r="AF532" s="132"/>
      <c r="AG532" s="132"/>
      <c r="AH532" s="132"/>
      <c r="AI532" s="132"/>
      <c r="AJ532" s="132"/>
      <c r="AK532" s="132"/>
      <c r="AL532" s="132"/>
      <c r="AM532" s="132"/>
      <c r="AN532" s="132"/>
    </row>
    <row r="533" spans="24:40">
      <c r="X533" s="132"/>
      <c r="Y533" s="132"/>
      <c r="Z533" s="132"/>
      <c r="AA533" s="132"/>
      <c r="AB533" s="132"/>
      <c r="AC533" s="132"/>
      <c r="AD533" s="132"/>
      <c r="AE533" s="132"/>
      <c r="AF533" s="132"/>
      <c r="AG533" s="132"/>
      <c r="AH533" s="132"/>
      <c r="AI533" s="132"/>
      <c r="AJ533" s="132"/>
      <c r="AK533" s="132"/>
      <c r="AL533" s="132"/>
      <c r="AM533" s="132"/>
      <c r="AN533" s="132"/>
    </row>
    <row r="534" spans="24:40">
      <c r="X534" s="132"/>
      <c r="Y534" s="132"/>
      <c r="Z534" s="132"/>
      <c r="AA534" s="132"/>
      <c r="AB534" s="132"/>
      <c r="AC534" s="132"/>
      <c r="AD534" s="132"/>
      <c r="AE534" s="132"/>
      <c r="AF534" s="132"/>
      <c r="AG534" s="132"/>
      <c r="AH534" s="132"/>
      <c r="AI534" s="132"/>
      <c r="AJ534" s="132"/>
      <c r="AK534" s="132"/>
      <c r="AL534" s="132"/>
      <c r="AM534" s="132"/>
      <c r="AN534" s="132"/>
    </row>
    <row r="535" spans="24:40">
      <c r="X535" s="132"/>
      <c r="Y535" s="132"/>
      <c r="Z535" s="132"/>
      <c r="AA535" s="132"/>
      <c r="AB535" s="132"/>
      <c r="AC535" s="132"/>
      <c r="AD535" s="132"/>
      <c r="AE535" s="132"/>
      <c r="AF535" s="132"/>
      <c r="AG535" s="132"/>
      <c r="AH535" s="132"/>
      <c r="AI535" s="132"/>
      <c r="AJ535" s="132"/>
      <c r="AK535" s="132"/>
      <c r="AL535" s="132"/>
      <c r="AM535" s="132"/>
      <c r="AN535" s="132"/>
    </row>
    <row r="536" spans="24:40">
      <c r="X536" s="132"/>
      <c r="Y536" s="132"/>
      <c r="Z536" s="132"/>
      <c r="AA536" s="132"/>
      <c r="AB536" s="132"/>
      <c r="AC536" s="132"/>
      <c r="AD536" s="132"/>
      <c r="AE536" s="132"/>
      <c r="AF536" s="132"/>
      <c r="AG536" s="132"/>
      <c r="AH536" s="132"/>
      <c r="AI536" s="132"/>
      <c r="AJ536" s="132"/>
      <c r="AK536" s="132"/>
      <c r="AL536" s="132"/>
      <c r="AM536" s="132"/>
      <c r="AN536" s="132"/>
    </row>
    <row r="537" spans="24:40">
      <c r="X537" s="132"/>
      <c r="Y537" s="132"/>
      <c r="Z537" s="132"/>
      <c r="AA537" s="132"/>
      <c r="AB537" s="132"/>
      <c r="AC537" s="132"/>
      <c r="AD537" s="132"/>
      <c r="AE537" s="132"/>
      <c r="AF537" s="132"/>
      <c r="AG537" s="132"/>
      <c r="AH537" s="132"/>
      <c r="AI537" s="132"/>
      <c r="AJ537" s="132"/>
      <c r="AK537" s="132"/>
      <c r="AL537" s="132"/>
      <c r="AM537" s="132"/>
      <c r="AN537" s="132"/>
    </row>
    <row r="538" spans="24:40">
      <c r="X538" s="132"/>
      <c r="Y538" s="132"/>
      <c r="Z538" s="132"/>
      <c r="AA538" s="132"/>
      <c r="AB538" s="132"/>
      <c r="AC538" s="132"/>
      <c r="AD538" s="132"/>
      <c r="AE538" s="132"/>
      <c r="AF538" s="132"/>
      <c r="AG538" s="132"/>
      <c r="AH538" s="132"/>
      <c r="AI538" s="132"/>
      <c r="AJ538" s="132"/>
      <c r="AK538" s="132"/>
      <c r="AL538" s="132"/>
      <c r="AM538" s="132"/>
      <c r="AN538" s="132"/>
    </row>
    <row r="539" spans="24:40">
      <c r="X539" s="132"/>
      <c r="Y539" s="132"/>
      <c r="Z539" s="132"/>
      <c r="AA539" s="132"/>
      <c r="AB539" s="132"/>
      <c r="AC539" s="132"/>
      <c r="AD539" s="132"/>
      <c r="AE539" s="132"/>
      <c r="AF539" s="132"/>
      <c r="AG539" s="132"/>
      <c r="AH539" s="132"/>
      <c r="AI539" s="132"/>
      <c r="AJ539" s="132"/>
      <c r="AK539" s="132"/>
      <c r="AL539" s="132"/>
      <c r="AM539" s="132"/>
      <c r="AN539" s="132"/>
    </row>
    <row r="540" spans="24:40">
      <c r="X540" s="132"/>
      <c r="Y540" s="132"/>
      <c r="Z540" s="132"/>
      <c r="AA540" s="132"/>
      <c r="AB540" s="132"/>
      <c r="AC540" s="132"/>
      <c r="AD540" s="132"/>
      <c r="AE540" s="132"/>
      <c r="AF540" s="132"/>
      <c r="AG540" s="132"/>
      <c r="AH540" s="132"/>
      <c r="AI540" s="132"/>
      <c r="AJ540" s="132"/>
      <c r="AK540" s="132"/>
      <c r="AL540" s="132"/>
      <c r="AM540" s="132"/>
      <c r="AN540" s="132"/>
    </row>
    <row r="541" spans="24:40">
      <c r="X541" s="132"/>
      <c r="Y541" s="132"/>
      <c r="Z541" s="132"/>
      <c r="AA541" s="132"/>
      <c r="AB541" s="132"/>
      <c r="AC541" s="132"/>
      <c r="AD541" s="132"/>
      <c r="AE541" s="132"/>
      <c r="AF541" s="132"/>
      <c r="AG541" s="132"/>
      <c r="AH541" s="132"/>
      <c r="AI541" s="132"/>
      <c r="AJ541" s="132"/>
      <c r="AK541" s="132"/>
      <c r="AL541" s="132"/>
      <c r="AM541" s="132"/>
      <c r="AN541" s="132"/>
    </row>
    <row r="542" spans="24:40">
      <c r="X542" s="132"/>
      <c r="Y542" s="132"/>
      <c r="Z542" s="132"/>
      <c r="AA542" s="132"/>
      <c r="AB542" s="132"/>
      <c r="AC542" s="132"/>
      <c r="AD542" s="132"/>
      <c r="AE542" s="132"/>
      <c r="AF542" s="132"/>
      <c r="AG542" s="132"/>
      <c r="AH542" s="132"/>
      <c r="AI542" s="132"/>
      <c r="AJ542" s="132"/>
      <c r="AK542" s="132"/>
      <c r="AL542" s="132"/>
      <c r="AM542" s="132"/>
      <c r="AN542" s="132"/>
    </row>
    <row r="543" spans="24:40">
      <c r="X543" s="132"/>
      <c r="Y543" s="132"/>
      <c r="Z543" s="132"/>
      <c r="AA543" s="132"/>
      <c r="AB543" s="132"/>
      <c r="AC543" s="132"/>
      <c r="AD543" s="132"/>
      <c r="AE543" s="132"/>
      <c r="AF543" s="132"/>
      <c r="AG543" s="132"/>
      <c r="AH543" s="132"/>
      <c r="AI543" s="132"/>
      <c r="AJ543" s="132"/>
      <c r="AK543" s="132"/>
      <c r="AL543" s="132"/>
      <c r="AM543" s="132"/>
      <c r="AN543" s="132"/>
    </row>
    <row r="544" spans="24:40">
      <c r="X544" s="132"/>
      <c r="Y544" s="132"/>
      <c r="Z544" s="132"/>
      <c r="AA544" s="132"/>
      <c r="AB544" s="132"/>
      <c r="AC544" s="132"/>
      <c r="AD544" s="132"/>
      <c r="AE544" s="132"/>
      <c r="AF544" s="132"/>
      <c r="AG544" s="132"/>
      <c r="AH544" s="132"/>
      <c r="AI544" s="132"/>
      <c r="AJ544" s="132"/>
      <c r="AK544" s="132"/>
      <c r="AL544" s="132"/>
      <c r="AM544" s="132"/>
      <c r="AN544" s="132"/>
    </row>
    <row r="545" spans="24:40">
      <c r="X545" s="132"/>
      <c r="Y545" s="132"/>
      <c r="Z545" s="132"/>
      <c r="AA545" s="132"/>
      <c r="AB545" s="132"/>
      <c r="AC545" s="132"/>
      <c r="AD545" s="132"/>
      <c r="AE545" s="132"/>
      <c r="AF545" s="132"/>
      <c r="AG545" s="132"/>
      <c r="AH545" s="132"/>
      <c r="AI545" s="132"/>
      <c r="AJ545" s="132"/>
      <c r="AK545" s="132"/>
      <c r="AL545" s="132"/>
      <c r="AM545" s="132"/>
      <c r="AN545" s="132"/>
    </row>
    <row r="546" spans="24:40">
      <c r="X546" s="132"/>
      <c r="Y546" s="132"/>
      <c r="Z546" s="132"/>
      <c r="AA546" s="132"/>
      <c r="AB546" s="132"/>
      <c r="AC546" s="132"/>
      <c r="AD546" s="132"/>
      <c r="AE546" s="132"/>
      <c r="AF546" s="132"/>
      <c r="AG546" s="132"/>
      <c r="AH546" s="132"/>
      <c r="AI546" s="132"/>
      <c r="AJ546" s="132"/>
      <c r="AK546" s="132"/>
      <c r="AL546" s="132"/>
      <c r="AM546" s="132"/>
      <c r="AN546" s="132"/>
    </row>
    <row r="547" spans="24:40">
      <c r="X547" s="132"/>
      <c r="Y547" s="132"/>
      <c r="Z547" s="132"/>
      <c r="AA547" s="132"/>
      <c r="AB547" s="132"/>
      <c r="AC547" s="132"/>
      <c r="AD547" s="132"/>
      <c r="AE547" s="132"/>
      <c r="AF547" s="132"/>
      <c r="AG547" s="132"/>
      <c r="AH547" s="132"/>
      <c r="AI547" s="132"/>
      <c r="AJ547" s="132"/>
      <c r="AK547" s="132"/>
      <c r="AL547" s="132"/>
      <c r="AM547" s="132"/>
      <c r="AN547" s="132"/>
    </row>
    <row r="548" spans="24:40">
      <c r="X548" s="132"/>
      <c r="Y548" s="132"/>
      <c r="Z548" s="132"/>
      <c r="AA548" s="132"/>
      <c r="AB548" s="132"/>
      <c r="AC548" s="132"/>
      <c r="AD548" s="132"/>
      <c r="AE548" s="132"/>
      <c r="AF548" s="132"/>
      <c r="AG548" s="132"/>
      <c r="AH548" s="132"/>
      <c r="AI548" s="132"/>
      <c r="AJ548" s="132"/>
      <c r="AK548" s="132"/>
      <c r="AL548" s="132"/>
      <c r="AM548" s="132"/>
      <c r="AN548" s="132"/>
    </row>
    <row r="549" spans="24:40">
      <c r="X549" s="132"/>
      <c r="Y549" s="132"/>
      <c r="Z549" s="132"/>
      <c r="AA549" s="132"/>
      <c r="AB549" s="132"/>
      <c r="AC549" s="132"/>
      <c r="AD549" s="132"/>
      <c r="AE549" s="132"/>
      <c r="AF549" s="132"/>
      <c r="AG549" s="132"/>
      <c r="AH549" s="132"/>
      <c r="AI549" s="132"/>
      <c r="AJ549" s="132"/>
      <c r="AK549" s="132"/>
      <c r="AL549" s="132"/>
      <c r="AM549" s="132"/>
      <c r="AN549" s="132"/>
    </row>
    <row r="550" spans="24:40">
      <c r="X550" s="132"/>
      <c r="Y550" s="132"/>
      <c r="Z550" s="132"/>
      <c r="AA550" s="132"/>
      <c r="AB550" s="132"/>
      <c r="AC550" s="132"/>
      <c r="AD550" s="132"/>
      <c r="AE550" s="132"/>
      <c r="AF550" s="132"/>
      <c r="AG550" s="132"/>
      <c r="AH550" s="132"/>
      <c r="AI550" s="132"/>
      <c r="AJ550" s="132"/>
      <c r="AK550" s="132"/>
      <c r="AL550" s="132"/>
      <c r="AM550" s="132"/>
      <c r="AN550" s="132"/>
    </row>
    <row r="551" spans="24:40">
      <c r="X551" s="132"/>
      <c r="Y551" s="132"/>
      <c r="Z551" s="132"/>
      <c r="AA551" s="132"/>
      <c r="AB551" s="132"/>
      <c r="AC551" s="132"/>
      <c r="AD551" s="132"/>
      <c r="AE551" s="132"/>
      <c r="AF551" s="132"/>
      <c r="AG551" s="132"/>
      <c r="AH551" s="132"/>
      <c r="AI551" s="132"/>
      <c r="AJ551" s="132"/>
      <c r="AK551" s="132"/>
      <c r="AL551" s="132"/>
      <c r="AM551" s="132"/>
      <c r="AN551" s="132"/>
    </row>
    <row r="552" spans="24:40">
      <c r="X552" s="132"/>
      <c r="Y552" s="132"/>
      <c r="Z552" s="132"/>
      <c r="AA552" s="132"/>
      <c r="AB552" s="132"/>
      <c r="AC552" s="132"/>
      <c r="AD552" s="132"/>
      <c r="AE552" s="132"/>
      <c r="AF552" s="132"/>
      <c r="AG552" s="132"/>
      <c r="AH552" s="132"/>
      <c r="AI552" s="132"/>
      <c r="AJ552" s="132"/>
      <c r="AK552" s="132"/>
      <c r="AL552" s="132"/>
      <c r="AM552" s="132"/>
      <c r="AN552" s="132"/>
    </row>
    <row r="553" spans="24:40">
      <c r="X553" s="132"/>
      <c r="Y553" s="132"/>
      <c r="Z553" s="132"/>
      <c r="AA553" s="132"/>
      <c r="AB553" s="132"/>
      <c r="AC553" s="132"/>
      <c r="AD553" s="132"/>
      <c r="AE553" s="132"/>
      <c r="AF553" s="132"/>
      <c r="AG553" s="132"/>
      <c r="AH553" s="132"/>
      <c r="AI553" s="132"/>
      <c r="AJ553" s="132"/>
      <c r="AK553" s="132"/>
      <c r="AL553" s="132"/>
      <c r="AM553" s="132"/>
      <c r="AN553" s="132"/>
    </row>
    <row r="554" spans="24:40">
      <c r="X554" s="132"/>
      <c r="Y554" s="132"/>
      <c r="Z554" s="132"/>
      <c r="AA554" s="132"/>
      <c r="AB554" s="132"/>
      <c r="AC554" s="132"/>
      <c r="AD554" s="132"/>
      <c r="AE554" s="132"/>
      <c r="AF554" s="132"/>
      <c r="AG554" s="132"/>
      <c r="AH554" s="132"/>
      <c r="AI554" s="132"/>
      <c r="AJ554" s="132"/>
      <c r="AK554" s="132"/>
      <c r="AL554" s="132"/>
      <c r="AM554" s="132"/>
      <c r="AN554" s="132"/>
    </row>
    <row r="555" spans="24:40">
      <c r="X555" s="132"/>
      <c r="Y555" s="132"/>
      <c r="Z555" s="132"/>
      <c r="AA555" s="132"/>
      <c r="AB555" s="132"/>
      <c r="AC555" s="132"/>
      <c r="AD555" s="132"/>
      <c r="AE555" s="132"/>
      <c r="AF555" s="132"/>
      <c r="AG555" s="132"/>
      <c r="AH555" s="132"/>
      <c r="AI555" s="132"/>
      <c r="AJ555" s="132"/>
      <c r="AK555" s="132"/>
      <c r="AL555" s="132"/>
      <c r="AM555" s="132"/>
      <c r="AN555" s="132"/>
    </row>
    <row r="556" spans="24:40">
      <c r="X556" s="132"/>
      <c r="Y556" s="132"/>
      <c r="Z556" s="132"/>
      <c r="AA556" s="132"/>
      <c r="AB556" s="132"/>
      <c r="AC556" s="132"/>
      <c r="AD556" s="132"/>
      <c r="AE556" s="132"/>
      <c r="AF556" s="132"/>
      <c r="AG556" s="132"/>
      <c r="AH556" s="132"/>
      <c r="AI556" s="132"/>
      <c r="AJ556" s="132"/>
      <c r="AK556" s="132"/>
      <c r="AL556" s="132"/>
      <c r="AM556" s="132"/>
      <c r="AN556" s="132"/>
    </row>
    <row r="557" spans="24:40">
      <c r="X557" s="132"/>
      <c r="Y557" s="132"/>
      <c r="Z557" s="132"/>
      <c r="AA557" s="132"/>
      <c r="AB557" s="132"/>
      <c r="AC557" s="132"/>
      <c r="AD557" s="132"/>
      <c r="AE557" s="132"/>
      <c r="AF557" s="132"/>
      <c r="AG557" s="132"/>
      <c r="AH557" s="132"/>
      <c r="AI557" s="132"/>
      <c r="AJ557" s="132"/>
      <c r="AK557" s="132"/>
      <c r="AL557" s="132"/>
      <c r="AM557" s="132"/>
      <c r="AN557" s="132"/>
    </row>
    <row r="558" spans="24:40">
      <c r="X558" s="132"/>
      <c r="Y558" s="132"/>
      <c r="Z558" s="132"/>
      <c r="AA558" s="132"/>
      <c r="AB558" s="132"/>
      <c r="AC558" s="132"/>
      <c r="AD558" s="132"/>
      <c r="AE558" s="132"/>
      <c r="AF558" s="132"/>
      <c r="AG558" s="132"/>
      <c r="AH558" s="132"/>
      <c r="AI558" s="132"/>
      <c r="AJ558" s="132"/>
      <c r="AK558" s="132"/>
      <c r="AL558" s="132"/>
      <c r="AM558" s="132"/>
      <c r="AN558" s="132"/>
    </row>
    <row r="559" spans="24:40">
      <c r="X559" s="132"/>
      <c r="Y559" s="132"/>
      <c r="Z559" s="132"/>
      <c r="AA559" s="132"/>
      <c r="AB559" s="132"/>
      <c r="AC559" s="132"/>
      <c r="AD559" s="132"/>
      <c r="AE559" s="132"/>
      <c r="AF559" s="132"/>
      <c r="AG559" s="132"/>
      <c r="AH559" s="132"/>
      <c r="AI559" s="132"/>
      <c r="AJ559" s="132"/>
      <c r="AK559" s="132"/>
      <c r="AL559" s="132"/>
      <c r="AM559" s="132"/>
      <c r="AN559" s="132"/>
    </row>
    <row r="560" spans="24:40">
      <c r="X560" s="132"/>
      <c r="Y560" s="132"/>
      <c r="Z560" s="132"/>
      <c r="AA560" s="132"/>
      <c r="AB560" s="132"/>
      <c r="AC560" s="132"/>
      <c r="AD560" s="132"/>
      <c r="AE560" s="132"/>
      <c r="AF560" s="132"/>
      <c r="AG560" s="132"/>
      <c r="AH560" s="132"/>
      <c r="AI560" s="132"/>
      <c r="AJ560" s="132"/>
      <c r="AK560" s="132"/>
      <c r="AL560" s="132"/>
      <c r="AM560" s="132"/>
      <c r="AN560" s="132"/>
    </row>
    <row r="561" spans="24:40">
      <c r="X561" s="132"/>
      <c r="Y561" s="132"/>
      <c r="Z561" s="132"/>
      <c r="AA561" s="132"/>
      <c r="AB561" s="132"/>
      <c r="AC561" s="132"/>
      <c r="AD561" s="132"/>
      <c r="AE561" s="132"/>
      <c r="AF561" s="132"/>
      <c r="AG561" s="132"/>
      <c r="AH561" s="132"/>
      <c r="AI561" s="132"/>
      <c r="AJ561" s="132"/>
      <c r="AK561" s="132"/>
      <c r="AL561" s="132"/>
      <c r="AM561" s="132"/>
      <c r="AN561" s="132"/>
    </row>
    <row r="562" spans="24:40">
      <c r="X562" s="132"/>
      <c r="Y562" s="132"/>
      <c r="Z562" s="132"/>
      <c r="AA562" s="132"/>
      <c r="AB562" s="132"/>
      <c r="AC562" s="132"/>
      <c r="AD562" s="132"/>
      <c r="AE562" s="132"/>
      <c r="AF562" s="132"/>
      <c r="AG562" s="132"/>
      <c r="AH562" s="132"/>
      <c r="AI562" s="132"/>
      <c r="AJ562" s="132"/>
      <c r="AK562" s="132"/>
      <c r="AL562" s="132"/>
      <c r="AM562" s="132"/>
      <c r="AN562" s="132"/>
    </row>
    <row r="563" spans="24:40">
      <c r="X563" s="132"/>
      <c r="Y563" s="132"/>
      <c r="Z563" s="132"/>
      <c r="AA563" s="132"/>
      <c r="AB563" s="132"/>
      <c r="AC563" s="132"/>
      <c r="AD563" s="132"/>
      <c r="AE563" s="132"/>
      <c r="AF563" s="132"/>
      <c r="AG563" s="132"/>
      <c r="AH563" s="132"/>
      <c r="AI563" s="132"/>
      <c r="AJ563" s="132"/>
      <c r="AK563" s="132"/>
      <c r="AL563" s="132"/>
      <c r="AM563" s="132"/>
      <c r="AN563" s="132"/>
    </row>
    <row r="564" spans="24:40">
      <c r="X564" s="132"/>
      <c r="Y564" s="132"/>
      <c r="Z564" s="132"/>
      <c r="AA564" s="132"/>
      <c r="AB564" s="132"/>
      <c r="AC564" s="132"/>
      <c r="AD564" s="132"/>
      <c r="AE564" s="132"/>
      <c r="AF564" s="132"/>
      <c r="AG564" s="132"/>
      <c r="AH564" s="132"/>
      <c r="AI564" s="132"/>
      <c r="AJ564" s="132"/>
      <c r="AK564" s="132"/>
      <c r="AL564" s="132"/>
      <c r="AM564" s="132"/>
      <c r="AN564" s="132"/>
    </row>
    <row r="565" spans="24:40">
      <c r="X565" s="132"/>
      <c r="Y565" s="132"/>
      <c r="Z565" s="132"/>
      <c r="AA565" s="132"/>
      <c r="AB565" s="132"/>
      <c r="AC565" s="132"/>
      <c r="AD565" s="132"/>
      <c r="AE565" s="132"/>
      <c r="AF565" s="132"/>
      <c r="AG565" s="132"/>
      <c r="AH565" s="132"/>
      <c r="AI565" s="132"/>
      <c r="AJ565" s="132"/>
      <c r="AK565" s="132"/>
      <c r="AL565" s="132"/>
      <c r="AM565" s="132"/>
      <c r="AN565" s="132"/>
    </row>
    <row r="566" spans="24:40">
      <c r="X566" s="132"/>
      <c r="Y566" s="132"/>
      <c r="Z566" s="132"/>
      <c r="AA566" s="132"/>
      <c r="AB566" s="132"/>
      <c r="AC566" s="132"/>
      <c r="AD566" s="132"/>
      <c r="AE566" s="132"/>
      <c r="AF566" s="132"/>
      <c r="AG566" s="132"/>
      <c r="AH566" s="132"/>
      <c r="AI566" s="132"/>
      <c r="AJ566" s="132"/>
      <c r="AK566" s="132"/>
      <c r="AL566" s="132"/>
      <c r="AM566" s="132"/>
      <c r="AN566" s="132"/>
    </row>
    <row r="567" spans="24:40">
      <c r="X567" s="132"/>
      <c r="Y567" s="132"/>
      <c r="Z567" s="132"/>
      <c r="AA567" s="132"/>
      <c r="AB567" s="132"/>
      <c r="AC567" s="132"/>
      <c r="AD567" s="132"/>
      <c r="AE567" s="132"/>
      <c r="AF567" s="132"/>
      <c r="AG567" s="132"/>
      <c r="AH567" s="132"/>
      <c r="AI567" s="132"/>
      <c r="AJ567" s="132"/>
      <c r="AK567" s="132"/>
      <c r="AL567" s="132"/>
      <c r="AM567" s="132"/>
      <c r="AN567" s="132"/>
    </row>
    <row r="568" spans="24:40">
      <c r="X568" s="132"/>
      <c r="Y568" s="132"/>
      <c r="Z568" s="132"/>
      <c r="AA568" s="132"/>
      <c r="AB568" s="132"/>
      <c r="AC568" s="132"/>
      <c r="AD568" s="132"/>
      <c r="AE568" s="132"/>
      <c r="AF568" s="132"/>
      <c r="AG568" s="132"/>
      <c r="AH568" s="132"/>
      <c r="AI568" s="132"/>
      <c r="AJ568" s="132"/>
      <c r="AK568" s="132"/>
      <c r="AL568" s="132"/>
      <c r="AM568" s="132"/>
      <c r="AN568" s="132"/>
    </row>
    <row r="569" spans="24:40">
      <c r="X569" s="132"/>
      <c r="Y569" s="132"/>
      <c r="Z569" s="132"/>
      <c r="AA569" s="132"/>
      <c r="AB569" s="132"/>
      <c r="AC569" s="132"/>
      <c r="AD569" s="132"/>
      <c r="AE569" s="132"/>
      <c r="AF569" s="132"/>
      <c r="AG569" s="132"/>
      <c r="AH569" s="132"/>
      <c r="AI569" s="132"/>
      <c r="AJ569" s="132"/>
      <c r="AK569" s="132"/>
      <c r="AL569" s="132"/>
      <c r="AM569" s="132"/>
      <c r="AN569" s="132"/>
    </row>
    <row r="570" spans="24:40">
      <c r="X570" s="132"/>
      <c r="Y570" s="132"/>
      <c r="Z570" s="132"/>
      <c r="AA570" s="132"/>
      <c r="AB570" s="132"/>
      <c r="AC570" s="132"/>
      <c r="AD570" s="132"/>
      <c r="AE570" s="132"/>
      <c r="AF570" s="132"/>
      <c r="AG570" s="132"/>
      <c r="AH570" s="132"/>
      <c r="AI570" s="132"/>
      <c r="AJ570" s="132"/>
      <c r="AK570" s="132"/>
      <c r="AL570" s="132"/>
      <c r="AM570" s="132"/>
      <c r="AN570" s="132"/>
    </row>
    <row r="571" spans="24:40">
      <c r="X571" s="132"/>
      <c r="Y571" s="132"/>
      <c r="Z571" s="132"/>
      <c r="AA571" s="132"/>
      <c r="AB571" s="132"/>
      <c r="AC571" s="132"/>
      <c r="AD571" s="132"/>
      <c r="AE571" s="132"/>
      <c r="AF571" s="132"/>
      <c r="AG571" s="132"/>
      <c r="AH571" s="132"/>
      <c r="AI571" s="132"/>
      <c r="AJ571" s="132"/>
      <c r="AK571" s="132"/>
      <c r="AL571" s="132"/>
      <c r="AM571" s="132"/>
      <c r="AN571" s="132"/>
    </row>
    <row r="572" spans="24:40">
      <c r="X572" s="132"/>
      <c r="Y572" s="132"/>
      <c r="Z572" s="132"/>
      <c r="AA572" s="132"/>
      <c r="AB572" s="132"/>
      <c r="AC572" s="132"/>
      <c r="AD572" s="132"/>
      <c r="AE572" s="132"/>
      <c r="AF572" s="132"/>
      <c r="AG572" s="132"/>
      <c r="AH572" s="132"/>
      <c r="AI572" s="132"/>
      <c r="AJ572" s="132"/>
      <c r="AK572" s="132"/>
      <c r="AL572" s="132"/>
      <c r="AM572" s="132"/>
      <c r="AN572" s="132"/>
    </row>
    <row r="573" spans="24:40">
      <c r="X573" s="132"/>
      <c r="Y573" s="132"/>
      <c r="Z573" s="132"/>
      <c r="AA573" s="132"/>
      <c r="AB573" s="132"/>
      <c r="AC573" s="132"/>
      <c r="AD573" s="132"/>
      <c r="AE573" s="132"/>
      <c r="AF573" s="132"/>
      <c r="AG573" s="132"/>
      <c r="AH573" s="132"/>
      <c r="AI573" s="132"/>
      <c r="AJ573" s="132"/>
      <c r="AK573" s="132"/>
      <c r="AL573" s="132"/>
      <c r="AM573" s="132"/>
      <c r="AN573" s="132"/>
    </row>
    <row r="574" spans="24:40">
      <c r="X574" s="132"/>
      <c r="Y574" s="132"/>
      <c r="Z574" s="132"/>
      <c r="AA574" s="132"/>
      <c r="AB574" s="132"/>
      <c r="AC574" s="132"/>
      <c r="AD574" s="132"/>
      <c r="AE574" s="132"/>
      <c r="AF574" s="132"/>
      <c r="AG574" s="132"/>
      <c r="AH574" s="132"/>
      <c r="AI574" s="132"/>
      <c r="AJ574" s="132"/>
      <c r="AK574" s="132"/>
      <c r="AL574" s="132"/>
      <c r="AM574" s="132"/>
      <c r="AN574" s="132"/>
    </row>
    <row r="575" spans="24:40">
      <c r="X575" s="132"/>
      <c r="Y575" s="132"/>
      <c r="Z575" s="132"/>
      <c r="AA575" s="132"/>
      <c r="AB575" s="132"/>
      <c r="AC575" s="132"/>
      <c r="AD575" s="132"/>
      <c r="AE575" s="132"/>
      <c r="AF575" s="132"/>
      <c r="AG575" s="132"/>
      <c r="AH575" s="132"/>
      <c r="AI575" s="132"/>
      <c r="AJ575" s="132"/>
      <c r="AK575" s="132"/>
      <c r="AL575" s="132"/>
      <c r="AM575" s="132"/>
      <c r="AN575" s="132"/>
    </row>
    <row r="576" spans="24:40">
      <c r="X576" s="132"/>
      <c r="Y576" s="132"/>
      <c r="Z576" s="132"/>
      <c r="AA576" s="132"/>
      <c r="AB576" s="132"/>
      <c r="AC576" s="132"/>
      <c r="AD576" s="132"/>
      <c r="AE576" s="132"/>
      <c r="AF576" s="132"/>
      <c r="AG576" s="132"/>
      <c r="AH576" s="132"/>
      <c r="AI576" s="132"/>
      <c r="AJ576" s="132"/>
      <c r="AK576" s="132"/>
      <c r="AL576" s="132"/>
      <c r="AM576" s="132"/>
      <c r="AN576" s="132"/>
    </row>
    <row r="577" spans="24:40">
      <c r="X577" s="132"/>
      <c r="Y577" s="132"/>
      <c r="Z577" s="132"/>
      <c r="AA577" s="132"/>
      <c r="AB577" s="132"/>
      <c r="AC577" s="132"/>
      <c r="AD577" s="132"/>
      <c r="AE577" s="132"/>
      <c r="AF577" s="132"/>
      <c r="AG577" s="132"/>
      <c r="AH577" s="132"/>
      <c r="AI577" s="132"/>
      <c r="AJ577" s="132"/>
      <c r="AK577" s="132"/>
      <c r="AL577" s="132"/>
      <c r="AM577" s="132"/>
      <c r="AN577" s="132"/>
    </row>
    <row r="578" spans="24:40">
      <c r="X578" s="132"/>
      <c r="Y578" s="132"/>
      <c r="Z578" s="132"/>
      <c r="AA578" s="132"/>
      <c r="AB578" s="132"/>
      <c r="AC578" s="132"/>
      <c r="AD578" s="132"/>
      <c r="AE578" s="132"/>
      <c r="AF578" s="132"/>
      <c r="AG578" s="132"/>
      <c r="AH578" s="132"/>
      <c r="AI578" s="132"/>
      <c r="AJ578" s="132"/>
      <c r="AK578" s="132"/>
      <c r="AL578" s="132"/>
      <c r="AM578" s="132"/>
      <c r="AN578" s="132"/>
    </row>
    <row r="579" spans="24:40">
      <c r="X579" s="132"/>
      <c r="Y579" s="132"/>
      <c r="Z579" s="132"/>
      <c r="AA579" s="132"/>
      <c r="AB579" s="132"/>
      <c r="AC579" s="132"/>
      <c r="AD579" s="132"/>
      <c r="AE579" s="132"/>
      <c r="AF579" s="132"/>
      <c r="AG579" s="132"/>
      <c r="AH579" s="132"/>
      <c r="AI579" s="132"/>
      <c r="AJ579" s="132"/>
      <c r="AK579" s="132"/>
      <c r="AL579" s="132"/>
      <c r="AM579" s="132"/>
      <c r="AN579" s="132"/>
    </row>
    <row r="580" spans="24:40">
      <c r="X580" s="132"/>
      <c r="Y580" s="132"/>
      <c r="Z580" s="132"/>
      <c r="AA580" s="132"/>
      <c r="AB580" s="132"/>
      <c r="AC580" s="132"/>
      <c r="AD580" s="132"/>
      <c r="AE580" s="132"/>
      <c r="AF580" s="132"/>
      <c r="AG580" s="132"/>
      <c r="AH580" s="132"/>
      <c r="AI580" s="132"/>
      <c r="AJ580" s="132"/>
      <c r="AK580" s="132"/>
      <c r="AL580" s="132"/>
      <c r="AM580" s="132"/>
      <c r="AN580" s="132"/>
    </row>
    <row r="581" spans="24:40">
      <c r="X581" s="132"/>
      <c r="Y581" s="132"/>
      <c r="Z581" s="132"/>
      <c r="AA581" s="132"/>
      <c r="AB581" s="132"/>
      <c r="AC581" s="132"/>
      <c r="AD581" s="132"/>
      <c r="AE581" s="132"/>
      <c r="AF581" s="132"/>
      <c r="AG581" s="132"/>
      <c r="AH581" s="132"/>
      <c r="AI581" s="132"/>
      <c r="AJ581" s="132"/>
      <c r="AK581" s="132"/>
      <c r="AL581" s="132"/>
      <c r="AM581" s="132"/>
      <c r="AN581" s="132"/>
    </row>
    <row r="582" spans="24:40">
      <c r="X582" s="132"/>
      <c r="Y582" s="132"/>
      <c r="Z582" s="132"/>
      <c r="AA582" s="132"/>
      <c r="AB582" s="132"/>
      <c r="AC582" s="132"/>
      <c r="AD582" s="132"/>
      <c r="AE582" s="132"/>
      <c r="AF582" s="132"/>
      <c r="AG582" s="132"/>
      <c r="AH582" s="132"/>
      <c r="AI582" s="132"/>
      <c r="AJ582" s="132"/>
      <c r="AK582" s="132"/>
      <c r="AL582" s="132"/>
      <c r="AM582" s="132"/>
      <c r="AN582" s="132"/>
    </row>
    <row r="583" spans="24:40">
      <c r="X583" s="132"/>
      <c r="Y583" s="132"/>
      <c r="Z583" s="132"/>
      <c r="AA583" s="132"/>
      <c r="AB583" s="132"/>
      <c r="AC583" s="132"/>
      <c r="AD583" s="132"/>
      <c r="AE583" s="132"/>
      <c r="AF583" s="132"/>
      <c r="AG583" s="132"/>
      <c r="AH583" s="132"/>
      <c r="AI583" s="132"/>
      <c r="AJ583" s="132"/>
      <c r="AK583" s="132"/>
      <c r="AL583" s="132"/>
      <c r="AM583" s="132"/>
      <c r="AN583" s="132"/>
    </row>
    <row r="584" spans="24:40">
      <c r="X584" s="132"/>
      <c r="Y584" s="132"/>
      <c r="Z584" s="132"/>
      <c r="AA584" s="132"/>
      <c r="AB584" s="132"/>
      <c r="AC584" s="132"/>
      <c r="AD584" s="132"/>
      <c r="AE584" s="132"/>
      <c r="AF584" s="132"/>
      <c r="AG584" s="132"/>
      <c r="AH584" s="132"/>
      <c r="AI584" s="132"/>
      <c r="AJ584" s="132"/>
      <c r="AK584" s="132"/>
      <c r="AL584" s="132"/>
      <c r="AM584" s="132"/>
      <c r="AN584" s="132"/>
    </row>
    <row r="585" spans="24:40">
      <c r="X585" s="132"/>
      <c r="Y585" s="132"/>
      <c r="Z585" s="132"/>
      <c r="AA585" s="132"/>
      <c r="AB585" s="132"/>
      <c r="AC585" s="132"/>
      <c r="AD585" s="132"/>
      <c r="AE585" s="132"/>
      <c r="AF585" s="132"/>
      <c r="AG585" s="132"/>
      <c r="AH585" s="132"/>
      <c r="AI585" s="132"/>
      <c r="AJ585" s="132"/>
      <c r="AK585" s="132"/>
      <c r="AL585" s="132"/>
      <c r="AM585" s="132"/>
      <c r="AN585" s="132"/>
    </row>
    <row r="586" spans="24:40">
      <c r="X586" s="132"/>
      <c r="Y586" s="132"/>
      <c r="Z586" s="132"/>
      <c r="AA586" s="132"/>
      <c r="AB586" s="132"/>
      <c r="AC586" s="132"/>
      <c r="AD586" s="132"/>
      <c r="AE586" s="132"/>
      <c r="AF586" s="132"/>
      <c r="AG586" s="132"/>
      <c r="AH586" s="132"/>
      <c r="AI586" s="132"/>
      <c r="AJ586" s="132"/>
      <c r="AK586" s="132"/>
      <c r="AL586" s="132"/>
      <c r="AM586" s="132"/>
      <c r="AN586" s="132"/>
    </row>
    <row r="587" spans="24:40">
      <c r="X587" s="132"/>
      <c r="Y587" s="132"/>
      <c r="Z587" s="132"/>
      <c r="AA587" s="132"/>
      <c r="AB587" s="132"/>
      <c r="AC587" s="132"/>
      <c r="AD587" s="132"/>
      <c r="AE587" s="132"/>
      <c r="AF587" s="132"/>
      <c r="AG587" s="132"/>
      <c r="AH587" s="132"/>
      <c r="AI587" s="132"/>
      <c r="AJ587" s="132"/>
      <c r="AK587" s="132"/>
      <c r="AL587" s="132"/>
      <c r="AM587" s="132"/>
      <c r="AN587" s="132"/>
    </row>
    <row r="588" spans="24:40">
      <c r="X588" s="132"/>
      <c r="Y588" s="132"/>
      <c r="Z588" s="132"/>
      <c r="AA588" s="132"/>
      <c r="AB588" s="132"/>
      <c r="AC588" s="132"/>
      <c r="AD588" s="132"/>
      <c r="AE588" s="132"/>
      <c r="AF588" s="132"/>
      <c r="AG588" s="132"/>
      <c r="AH588" s="132"/>
      <c r="AI588" s="132"/>
      <c r="AJ588" s="132"/>
      <c r="AK588" s="132"/>
      <c r="AL588" s="132"/>
      <c r="AM588" s="132"/>
      <c r="AN588" s="132"/>
    </row>
    <row r="589" spans="24:40">
      <c r="X589" s="132"/>
      <c r="Y589" s="132"/>
      <c r="Z589" s="132"/>
      <c r="AA589" s="132"/>
      <c r="AB589" s="132"/>
      <c r="AC589" s="132"/>
      <c r="AD589" s="132"/>
      <c r="AE589" s="132"/>
      <c r="AF589" s="132"/>
      <c r="AG589" s="132"/>
      <c r="AH589" s="132"/>
      <c r="AI589" s="132"/>
      <c r="AJ589" s="132"/>
      <c r="AK589" s="132"/>
      <c r="AL589" s="132"/>
      <c r="AM589" s="132"/>
      <c r="AN589" s="132"/>
    </row>
    <row r="590" spans="24:40">
      <c r="X590" s="132"/>
      <c r="Y590" s="132"/>
      <c r="Z590" s="132"/>
      <c r="AA590" s="132"/>
      <c r="AB590" s="132"/>
      <c r="AC590" s="132"/>
      <c r="AD590" s="132"/>
      <c r="AE590" s="132"/>
      <c r="AF590" s="132"/>
      <c r="AG590" s="132"/>
      <c r="AH590" s="132"/>
      <c r="AI590" s="132"/>
      <c r="AJ590" s="132"/>
      <c r="AK590" s="132"/>
      <c r="AL590" s="132"/>
      <c r="AM590" s="132"/>
      <c r="AN590" s="132"/>
    </row>
    <row r="591" spans="24:40">
      <c r="X591" s="132"/>
      <c r="Y591" s="132"/>
      <c r="Z591" s="132"/>
      <c r="AA591" s="132"/>
      <c r="AB591" s="132"/>
      <c r="AC591" s="132"/>
      <c r="AD591" s="132"/>
      <c r="AE591" s="132"/>
      <c r="AF591" s="132"/>
      <c r="AG591" s="132"/>
      <c r="AH591" s="132"/>
      <c r="AI591" s="132"/>
      <c r="AJ591" s="132"/>
      <c r="AK591" s="132"/>
      <c r="AL591" s="132"/>
      <c r="AM591" s="132"/>
      <c r="AN591" s="132"/>
    </row>
    <row r="592" spans="24:40">
      <c r="X592" s="132"/>
      <c r="Y592" s="132"/>
      <c r="Z592" s="132"/>
      <c r="AA592" s="132"/>
      <c r="AB592" s="132"/>
      <c r="AC592" s="132"/>
      <c r="AD592" s="132"/>
      <c r="AE592" s="132"/>
      <c r="AF592" s="132"/>
      <c r="AG592" s="132"/>
      <c r="AH592" s="132"/>
      <c r="AI592" s="132"/>
      <c r="AJ592" s="132"/>
      <c r="AK592" s="132"/>
      <c r="AL592" s="132"/>
      <c r="AM592" s="132"/>
      <c r="AN592" s="132"/>
    </row>
    <row r="593" spans="24:40">
      <c r="X593" s="132"/>
      <c r="Y593" s="132"/>
      <c r="Z593" s="132"/>
      <c r="AA593" s="132"/>
      <c r="AB593" s="132"/>
      <c r="AC593" s="132"/>
      <c r="AD593" s="132"/>
      <c r="AE593" s="132"/>
      <c r="AF593" s="132"/>
      <c r="AG593" s="132"/>
      <c r="AH593" s="132"/>
      <c r="AI593" s="132"/>
      <c r="AJ593" s="132"/>
      <c r="AK593" s="132"/>
      <c r="AL593" s="132"/>
      <c r="AM593" s="132"/>
      <c r="AN593" s="132"/>
    </row>
    <row r="594" spans="24:40">
      <c r="X594" s="132"/>
      <c r="Y594" s="132"/>
      <c r="Z594" s="132"/>
      <c r="AA594" s="132"/>
      <c r="AB594" s="132"/>
      <c r="AC594" s="132"/>
      <c r="AD594" s="132"/>
      <c r="AE594" s="132"/>
      <c r="AF594" s="132"/>
      <c r="AG594" s="132"/>
      <c r="AH594" s="132"/>
      <c r="AI594" s="132"/>
      <c r="AJ594" s="132"/>
      <c r="AK594" s="132"/>
      <c r="AL594" s="132"/>
      <c r="AM594" s="132"/>
      <c r="AN594" s="132"/>
    </row>
    <row r="595" spans="24:40">
      <c r="X595" s="132"/>
      <c r="Y595" s="132"/>
      <c r="Z595" s="132"/>
      <c r="AA595" s="132"/>
      <c r="AB595" s="132"/>
      <c r="AC595" s="132"/>
      <c r="AD595" s="132"/>
      <c r="AE595" s="132"/>
      <c r="AF595" s="132"/>
      <c r="AG595" s="132"/>
      <c r="AH595" s="132"/>
      <c r="AI595" s="132"/>
      <c r="AJ595" s="132"/>
      <c r="AK595" s="132"/>
      <c r="AL595" s="132"/>
      <c r="AM595" s="132"/>
      <c r="AN595" s="132"/>
    </row>
    <row r="596" spans="24:40">
      <c r="X596" s="132"/>
      <c r="Y596" s="132"/>
      <c r="Z596" s="132"/>
      <c r="AA596" s="132"/>
      <c r="AB596" s="132"/>
      <c r="AC596" s="132"/>
      <c r="AD596" s="132"/>
      <c r="AE596" s="132"/>
      <c r="AF596" s="132"/>
      <c r="AG596" s="132"/>
      <c r="AH596" s="132"/>
      <c r="AI596" s="132"/>
      <c r="AJ596" s="132"/>
      <c r="AK596" s="132"/>
      <c r="AL596" s="132"/>
      <c r="AM596" s="132"/>
      <c r="AN596" s="132"/>
    </row>
    <row r="597" spans="24:40">
      <c r="X597" s="132"/>
      <c r="Y597" s="132"/>
      <c r="Z597" s="132"/>
      <c r="AA597" s="132"/>
      <c r="AB597" s="132"/>
      <c r="AC597" s="132"/>
      <c r="AD597" s="132"/>
      <c r="AE597" s="132"/>
      <c r="AF597" s="132"/>
      <c r="AG597" s="132"/>
      <c r="AH597" s="132"/>
      <c r="AI597" s="132"/>
      <c r="AJ597" s="132"/>
      <c r="AK597" s="132"/>
      <c r="AL597" s="132"/>
      <c r="AM597" s="132"/>
      <c r="AN597" s="132"/>
    </row>
    <row r="598" spans="24:40">
      <c r="X598" s="132"/>
      <c r="Y598" s="132"/>
      <c r="Z598" s="132"/>
      <c r="AA598" s="132"/>
      <c r="AB598" s="132"/>
      <c r="AC598" s="132"/>
      <c r="AD598" s="132"/>
      <c r="AE598" s="132"/>
      <c r="AF598" s="132"/>
      <c r="AG598" s="132"/>
      <c r="AH598" s="132"/>
      <c r="AI598" s="132"/>
      <c r="AJ598" s="132"/>
      <c r="AK598" s="132"/>
      <c r="AL598" s="132"/>
      <c r="AM598" s="132"/>
      <c r="AN598" s="132"/>
    </row>
    <row r="599" spans="24:40">
      <c r="X599" s="132"/>
      <c r="Y599" s="132"/>
      <c r="Z599" s="132"/>
      <c r="AA599" s="132"/>
      <c r="AB599" s="132"/>
      <c r="AC599" s="132"/>
      <c r="AD599" s="132"/>
      <c r="AE599" s="132"/>
      <c r="AF599" s="132"/>
      <c r="AG599" s="132"/>
      <c r="AH599" s="132"/>
      <c r="AI599" s="132"/>
      <c r="AJ599" s="132"/>
      <c r="AK599" s="132"/>
      <c r="AL599" s="132"/>
      <c r="AM599" s="132"/>
      <c r="AN599" s="132"/>
    </row>
    <row r="600" spans="24:40">
      <c r="X600" s="132"/>
      <c r="Y600" s="132"/>
      <c r="Z600" s="132"/>
      <c r="AA600" s="132"/>
      <c r="AB600" s="132"/>
      <c r="AC600" s="132"/>
      <c r="AD600" s="132"/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</row>
    <row r="601" spans="24:40"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132"/>
    </row>
    <row r="602" spans="24:40"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</row>
    <row r="603" spans="24:40">
      <c r="X603" s="132"/>
      <c r="Y603" s="132"/>
      <c r="Z603" s="132"/>
      <c r="AA603" s="132"/>
      <c r="AB603" s="132"/>
      <c r="AC603" s="132"/>
      <c r="AD603" s="132"/>
      <c r="AE603" s="132"/>
      <c r="AF603" s="132"/>
      <c r="AG603" s="132"/>
      <c r="AH603" s="132"/>
      <c r="AI603" s="132"/>
      <c r="AJ603" s="132"/>
      <c r="AK603" s="132"/>
      <c r="AL603" s="132"/>
      <c r="AM603" s="132"/>
      <c r="AN603" s="132"/>
    </row>
    <row r="604" spans="24:40">
      <c r="X604" s="132"/>
      <c r="Y604" s="132"/>
      <c r="Z604" s="132"/>
      <c r="AA604" s="132"/>
      <c r="AB604" s="132"/>
      <c r="AC604" s="132"/>
      <c r="AD604" s="132"/>
      <c r="AE604" s="132"/>
      <c r="AF604" s="132"/>
      <c r="AG604" s="132"/>
      <c r="AH604" s="132"/>
      <c r="AI604" s="132"/>
      <c r="AJ604" s="132"/>
      <c r="AK604" s="132"/>
      <c r="AL604" s="132"/>
      <c r="AM604" s="132"/>
      <c r="AN604" s="132"/>
    </row>
    <row r="605" spans="24:40">
      <c r="X605" s="132"/>
      <c r="Y605" s="132"/>
      <c r="Z605" s="132"/>
      <c r="AA605" s="132"/>
      <c r="AB605" s="132"/>
      <c r="AC605" s="132"/>
      <c r="AD605" s="132"/>
      <c r="AE605" s="132"/>
      <c r="AF605" s="132"/>
      <c r="AG605" s="132"/>
      <c r="AH605" s="132"/>
      <c r="AI605" s="132"/>
      <c r="AJ605" s="132"/>
      <c r="AK605" s="132"/>
      <c r="AL605" s="132"/>
      <c r="AM605" s="132"/>
      <c r="AN605" s="132"/>
    </row>
    <row r="606" spans="24:40">
      <c r="X606" s="132"/>
      <c r="Y606" s="132"/>
      <c r="Z606" s="132"/>
      <c r="AA606" s="132"/>
      <c r="AB606" s="132"/>
      <c r="AC606" s="132"/>
      <c r="AD606" s="132"/>
      <c r="AE606" s="132"/>
      <c r="AF606" s="132"/>
      <c r="AG606" s="132"/>
      <c r="AH606" s="132"/>
      <c r="AI606" s="132"/>
      <c r="AJ606" s="132"/>
      <c r="AK606" s="132"/>
      <c r="AL606" s="132"/>
      <c r="AM606" s="132"/>
      <c r="AN606" s="132"/>
    </row>
    <row r="607" spans="24:40"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132"/>
    </row>
    <row r="608" spans="24:40">
      <c r="X608" s="132"/>
      <c r="Y608" s="132"/>
      <c r="Z608" s="132"/>
      <c r="AA608" s="132"/>
      <c r="AB608" s="132"/>
      <c r="AC608" s="132"/>
      <c r="AD608" s="132"/>
      <c r="AE608" s="132"/>
      <c r="AF608" s="132"/>
      <c r="AG608" s="132"/>
      <c r="AH608" s="132"/>
      <c r="AI608" s="132"/>
      <c r="AJ608" s="132"/>
      <c r="AK608" s="132"/>
      <c r="AL608" s="132"/>
      <c r="AM608" s="132"/>
      <c r="AN608" s="132"/>
    </row>
    <row r="609" spans="24:40">
      <c r="X609" s="132"/>
      <c r="Y609" s="132"/>
      <c r="Z609" s="132"/>
      <c r="AA609" s="132"/>
      <c r="AB609" s="132"/>
      <c r="AC609" s="132"/>
      <c r="AD609" s="132"/>
      <c r="AE609" s="132"/>
      <c r="AF609" s="132"/>
      <c r="AG609" s="132"/>
      <c r="AH609" s="132"/>
      <c r="AI609" s="132"/>
      <c r="AJ609" s="132"/>
      <c r="AK609" s="132"/>
      <c r="AL609" s="132"/>
      <c r="AM609" s="132"/>
      <c r="AN609" s="132"/>
    </row>
    <row r="610" spans="24:40">
      <c r="X610" s="132"/>
      <c r="Y610" s="132"/>
      <c r="Z610" s="132"/>
      <c r="AA610" s="132"/>
      <c r="AB610" s="132"/>
      <c r="AC610" s="132"/>
      <c r="AD610" s="132"/>
      <c r="AE610" s="132"/>
      <c r="AF610" s="132"/>
      <c r="AG610" s="132"/>
      <c r="AH610" s="132"/>
      <c r="AI610" s="132"/>
      <c r="AJ610" s="132"/>
      <c r="AK610" s="132"/>
      <c r="AL610" s="132"/>
      <c r="AM610" s="132"/>
      <c r="AN610" s="132"/>
    </row>
    <row r="611" spans="24:40">
      <c r="X611" s="132"/>
      <c r="Y611" s="132"/>
      <c r="Z611" s="132"/>
      <c r="AA611" s="132"/>
      <c r="AB611" s="132"/>
      <c r="AC611" s="132"/>
      <c r="AD611" s="132"/>
      <c r="AE611" s="132"/>
      <c r="AF611" s="132"/>
      <c r="AG611" s="132"/>
      <c r="AH611" s="132"/>
      <c r="AI611" s="132"/>
      <c r="AJ611" s="132"/>
      <c r="AK611" s="132"/>
      <c r="AL611" s="132"/>
      <c r="AM611" s="132"/>
      <c r="AN611" s="132"/>
    </row>
    <row r="612" spans="24:40">
      <c r="X612" s="132"/>
      <c r="Y612" s="132"/>
      <c r="Z612" s="132"/>
      <c r="AA612" s="132"/>
      <c r="AB612" s="132"/>
      <c r="AC612" s="132"/>
      <c r="AD612" s="132"/>
      <c r="AE612" s="132"/>
      <c r="AF612" s="132"/>
      <c r="AG612" s="132"/>
      <c r="AH612" s="132"/>
      <c r="AI612" s="132"/>
      <c r="AJ612" s="132"/>
      <c r="AK612" s="132"/>
      <c r="AL612" s="132"/>
      <c r="AM612" s="132"/>
      <c r="AN612" s="132"/>
    </row>
    <row r="613" spans="24:40">
      <c r="X613" s="132"/>
      <c r="Y613" s="132"/>
      <c r="Z613" s="132"/>
      <c r="AA613" s="132"/>
      <c r="AB613" s="132"/>
      <c r="AC613" s="132"/>
      <c r="AD613" s="132"/>
      <c r="AE613" s="132"/>
      <c r="AF613" s="132"/>
      <c r="AG613" s="132"/>
      <c r="AH613" s="132"/>
      <c r="AI613" s="132"/>
      <c r="AJ613" s="132"/>
      <c r="AK613" s="132"/>
      <c r="AL613" s="132"/>
      <c r="AM613" s="132"/>
      <c r="AN613" s="132"/>
    </row>
    <row r="614" spans="24:40"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</row>
    <row r="615" spans="24:40">
      <c r="X615" s="132"/>
      <c r="Y615" s="132"/>
      <c r="Z615" s="132"/>
      <c r="AA615" s="132"/>
      <c r="AB615" s="132"/>
      <c r="AC615" s="132"/>
      <c r="AD615" s="132"/>
      <c r="AE615" s="132"/>
      <c r="AF615" s="132"/>
      <c r="AG615" s="132"/>
      <c r="AH615" s="132"/>
      <c r="AI615" s="132"/>
      <c r="AJ615" s="132"/>
      <c r="AK615" s="132"/>
      <c r="AL615" s="132"/>
      <c r="AM615" s="132"/>
      <c r="AN615" s="132"/>
    </row>
    <row r="616" spans="24:40">
      <c r="X616" s="132"/>
      <c r="Y616" s="132"/>
      <c r="Z616" s="132"/>
      <c r="AA616" s="132"/>
      <c r="AB616" s="132"/>
      <c r="AC616" s="132"/>
      <c r="AD616" s="132"/>
      <c r="AE616" s="132"/>
      <c r="AF616" s="132"/>
      <c r="AG616" s="132"/>
      <c r="AH616" s="132"/>
      <c r="AI616" s="132"/>
      <c r="AJ616" s="132"/>
      <c r="AK616" s="132"/>
      <c r="AL616" s="132"/>
      <c r="AM616" s="132"/>
      <c r="AN616" s="132"/>
    </row>
    <row r="617" spans="24:40">
      <c r="X617" s="132"/>
      <c r="Y617" s="132"/>
      <c r="Z617" s="132"/>
      <c r="AA617" s="132"/>
      <c r="AB617" s="132"/>
      <c r="AC617" s="132"/>
      <c r="AD617" s="132"/>
      <c r="AE617" s="132"/>
      <c r="AF617" s="132"/>
      <c r="AG617" s="132"/>
      <c r="AH617" s="132"/>
      <c r="AI617" s="132"/>
      <c r="AJ617" s="132"/>
      <c r="AK617" s="132"/>
      <c r="AL617" s="132"/>
      <c r="AM617" s="132"/>
      <c r="AN617" s="132"/>
    </row>
    <row r="618" spans="24:40">
      <c r="X618" s="132"/>
      <c r="Y618" s="132"/>
      <c r="Z618" s="132"/>
      <c r="AA618" s="132"/>
      <c r="AB618" s="132"/>
      <c r="AC618" s="132"/>
      <c r="AD618" s="132"/>
      <c r="AE618" s="132"/>
      <c r="AF618" s="132"/>
      <c r="AG618" s="132"/>
      <c r="AH618" s="132"/>
      <c r="AI618" s="132"/>
      <c r="AJ618" s="132"/>
      <c r="AK618" s="132"/>
      <c r="AL618" s="132"/>
      <c r="AM618" s="132"/>
      <c r="AN618" s="132"/>
    </row>
    <row r="619" spans="24:40">
      <c r="X619" s="132"/>
      <c r="Y619" s="132"/>
      <c r="Z619" s="132"/>
      <c r="AA619" s="132"/>
      <c r="AB619" s="132"/>
      <c r="AC619" s="132"/>
      <c r="AD619" s="132"/>
      <c r="AE619" s="132"/>
      <c r="AF619" s="132"/>
      <c r="AG619" s="132"/>
      <c r="AH619" s="132"/>
      <c r="AI619" s="132"/>
      <c r="AJ619" s="132"/>
      <c r="AK619" s="132"/>
      <c r="AL619" s="132"/>
      <c r="AM619" s="132"/>
      <c r="AN619" s="132"/>
    </row>
    <row r="620" spans="24:40">
      <c r="X620" s="132"/>
      <c r="Y620" s="132"/>
      <c r="Z620" s="132"/>
      <c r="AA620" s="132"/>
      <c r="AB620" s="132"/>
      <c r="AC620" s="132"/>
      <c r="AD620" s="132"/>
      <c r="AE620" s="132"/>
      <c r="AF620" s="132"/>
      <c r="AG620" s="132"/>
      <c r="AH620" s="132"/>
      <c r="AI620" s="132"/>
      <c r="AJ620" s="132"/>
      <c r="AK620" s="132"/>
      <c r="AL620" s="132"/>
      <c r="AM620" s="132"/>
      <c r="AN620" s="132"/>
    </row>
    <row r="621" spans="24:40">
      <c r="X621" s="132"/>
      <c r="Y621" s="132"/>
      <c r="Z621" s="132"/>
      <c r="AA621" s="132"/>
      <c r="AB621" s="132"/>
      <c r="AC621" s="132"/>
      <c r="AD621" s="132"/>
      <c r="AE621" s="132"/>
      <c r="AF621" s="132"/>
      <c r="AG621" s="132"/>
      <c r="AH621" s="132"/>
      <c r="AI621" s="132"/>
      <c r="AJ621" s="132"/>
      <c r="AK621" s="132"/>
      <c r="AL621" s="132"/>
      <c r="AM621" s="132"/>
      <c r="AN621" s="132"/>
    </row>
    <row r="622" spans="24:40">
      <c r="X622" s="132"/>
      <c r="Y622" s="132"/>
      <c r="Z622" s="132"/>
      <c r="AA622" s="132"/>
      <c r="AB622" s="132"/>
      <c r="AC622" s="132"/>
      <c r="AD622" s="132"/>
      <c r="AE622" s="132"/>
      <c r="AF622" s="132"/>
      <c r="AG622" s="132"/>
      <c r="AH622" s="132"/>
      <c r="AI622" s="132"/>
      <c r="AJ622" s="132"/>
      <c r="AK622" s="132"/>
      <c r="AL622" s="132"/>
      <c r="AM622" s="132"/>
      <c r="AN622" s="132"/>
    </row>
    <row r="623" spans="24:40">
      <c r="X623" s="132"/>
      <c r="Y623" s="132"/>
      <c r="Z623" s="132"/>
      <c r="AA623" s="132"/>
      <c r="AB623" s="132"/>
      <c r="AC623" s="132"/>
      <c r="AD623" s="132"/>
      <c r="AE623" s="132"/>
      <c r="AF623" s="132"/>
      <c r="AG623" s="132"/>
      <c r="AH623" s="132"/>
      <c r="AI623" s="132"/>
      <c r="AJ623" s="132"/>
      <c r="AK623" s="132"/>
      <c r="AL623" s="132"/>
      <c r="AM623" s="132"/>
      <c r="AN623" s="132"/>
    </row>
    <row r="624" spans="24:40">
      <c r="X624" s="132"/>
      <c r="Y624" s="132"/>
      <c r="Z624" s="132"/>
      <c r="AA624" s="132"/>
      <c r="AB624" s="132"/>
      <c r="AC624" s="132"/>
      <c r="AD624" s="132"/>
      <c r="AE624" s="132"/>
      <c r="AF624" s="132"/>
      <c r="AG624" s="132"/>
      <c r="AH624" s="132"/>
      <c r="AI624" s="132"/>
      <c r="AJ624" s="132"/>
      <c r="AK624" s="132"/>
      <c r="AL624" s="132"/>
      <c r="AM624" s="132"/>
      <c r="AN624" s="132"/>
    </row>
    <row r="625" spans="24:40">
      <c r="X625" s="132"/>
      <c r="Y625" s="132"/>
      <c r="Z625" s="132"/>
      <c r="AA625" s="132"/>
      <c r="AB625" s="132"/>
      <c r="AC625" s="132"/>
      <c r="AD625" s="132"/>
      <c r="AE625" s="132"/>
      <c r="AF625" s="132"/>
      <c r="AG625" s="132"/>
      <c r="AH625" s="132"/>
      <c r="AI625" s="132"/>
      <c r="AJ625" s="132"/>
      <c r="AK625" s="132"/>
      <c r="AL625" s="132"/>
      <c r="AM625" s="132"/>
      <c r="AN625" s="132"/>
    </row>
    <row r="626" spans="24:40">
      <c r="X626" s="132"/>
      <c r="Y626" s="132"/>
      <c r="Z626" s="132"/>
      <c r="AA626" s="132"/>
      <c r="AB626" s="132"/>
      <c r="AC626" s="132"/>
      <c r="AD626" s="132"/>
      <c r="AE626" s="132"/>
      <c r="AF626" s="132"/>
      <c r="AG626" s="132"/>
      <c r="AH626" s="132"/>
      <c r="AI626" s="132"/>
      <c r="AJ626" s="132"/>
      <c r="AK626" s="132"/>
      <c r="AL626" s="132"/>
      <c r="AM626" s="132"/>
      <c r="AN626" s="132"/>
    </row>
    <row r="627" spans="24:40">
      <c r="X627" s="132"/>
      <c r="Y627" s="132"/>
      <c r="Z627" s="132"/>
      <c r="AA627" s="132"/>
      <c r="AB627" s="132"/>
      <c r="AC627" s="132"/>
      <c r="AD627" s="132"/>
      <c r="AE627" s="132"/>
      <c r="AF627" s="132"/>
      <c r="AG627" s="132"/>
      <c r="AH627" s="132"/>
      <c r="AI627" s="132"/>
      <c r="AJ627" s="132"/>
      <c r="AK627" s="132"/>
      <c r="AL627" s="132"/>
      <c r="AM627" s="132"/>
      <c r="AN627" s="132"/>
    </row>
    <row r="628" spans="24:40">
      <c r="X628" s="132"/>
      <c r="Y628" s="132"/>
      <c r="Z628" s="132"/>
      <c r="AA628" s="132"/>
      <c r="AB628" s="132"/>
      <c r="AC628" s="132"/>
      <c r="AD628" s="132"/>
      <c r="AE628" s="132"/>
      <c r="AF628" s="132"/>
      <c r="AG628" s="132"/>
      <c r="AH628" s="132"/>
      <c r="AI628" s="132"/>
      <c r="AJ628" s="132"/>
      <c r="AK628" s="132"/>
      <c r="AL628" s="132"/>
      <c r="AM628" s="132"/>
      <c r="AN628" s="132"/>
    </row>
    <row r="629" spans="24:40">
      <c r="X629" s="132"/>
      <c r="Y629" s="132"/>
      <c r="Z629" s="132"/>
      <c r="AA629" s="132"/>
      <c r="AB629" s="132"/>
      <c r="AC629" s="132"/>
      <c r="AD629" s="132"/>
      <c r="AE629" s="132"/>
      <c r="AF629" s="132"/>
      <c r="AG629" s="132"/>
      <c r="AH629" s="132"/>
      <c r="AI629" s="132"/>
      <c r="AJ629" s="132"/>
      <c r="AK629" s="132"/>
      <c r="AL629" s="132"/>
      <c r="AM629" s="132"/>
      <c r="AN629" s="132"/>
    </row>
    <row r="630" spans="24:40">
      <c r="X630" s="132"/>
      <c r="Y630" s="132"/>
      <c r="Z630" s="132"/>
      <c r="AA630" s="132"/>
      <c r="AB630" s="132"/>
      <c r="AC630" s="132"/>
      <c r="AD630" s="132"/>
      <c r="AE630" s="132"/>
      <c r="AF630" s="132"/>
      <c r="AG630" s="132"/>
      <c r="AH630" s="132"/>
      <c r="AI630" s="132"/>
      <c r="AJ630" s="132"/>
      <c r="AK630" s="132"/>
      <c r="AL630" s="132"/>
      <c r="AM630" s="132"/>
      <c r="AN630" s="132"/>
    </row>
    <row r="631" spans="24:40">
      <c r="X631" s="132"/>
      <c r="Y631" s="132"/>
      <c r="Z631" s="132"/>
      <c r="AA631" s="132"/>
      <c r="AB631" s="132"/>
      <c r="AC631" s="132"/>
      <c r="AD631" s="132"/>
      <c r="AE631" s="132"/>
      <c r="AF631" s="132"/>
      <c r="AG631" s="132"/>
      <c r="AH631" s="132"/>
      <c r="AI631" s="132"/>
      <c r="AJ631" s="132"/>
      <c r="AK631" s="132"/>
      <c r="AL631" s="132"/>
      <c r="AM631" s="132"/>
      <c r="AN631" s="132"/>
    </row>
    <row r="632" spans="24:40">
      <c r="X632" s="132"/>
      <c r="Y632" s="132"/>
      <c r="Z632" s="132"/>
      <c r="AA632" s="132"/>
      <c r="AB632" s="132"/>
      <c r="AC632" s="132"/>
      <c r="AD632" s="132"/>
      <c r="AE632" s="132"/>
      <c r="AF632" s="132"/>
      <c r="AG632" s="132"/>
      <c r="AH632" s="132"/>
      <c r="AI632" s="132"/>
      <c r="AJ632" s="132"/>
      <c r="AK632" s="132"/>
      <c r="AL632" s="132"/>
      <c r="AM632" s="132"/>
      <c r="AN632" s="132"/>
    </row>
    <row r="633" spans="24:40">
      <c r="X633" s="132"/>
      <c r="Y633" s="132"/>
      <c r="Z633" s="132"/>
      <c r="AA633" s="132"/>
      <c r="AB633" s="132"/>
      <c r="AC633" s="132"/>
      <c r="AD633" s="132"/>
      <c r="AE633" s="132"/>
      <c r="AF633" s="132"/>
      <c r="AG633" s="132"/>
      <c r="AH633" s="132"/>
      <c r="AI633" s="132"/>
      <c r="AJ633" s="132"/>
      <c r="AK633" s="132"/>
      <c r="AL633" s="132"/>
      <c r="AM633" s="132"/>
      <c r="AN633" s="132"/>
    </row>
    <row r="634" spans="24:40">
      <c r="X634" s="132"/>
      <c r="Y634" s="132"/>
      <c r="Z634" s="132"/>
      <c r="AA634" s="132"/>
      <c r="AB634" s="132"/>
      <c r="AC634" s="132"/>
      <c r="AD634" s="132"/>
      <c r="AE634" s="132"/>
      <c r="AF634" s="132"/>
      <c r="AG634" s="132"/>
      <c r="AH634" s="132"/>
      <c r="AI634" s="132"/>
      <c r="AJ634" s="132"/>
      <c r="AK634" s="132"/>
      <c r="AL634" s="132"/>
      <c r="AM634" s="132"/>
      <c r="AN634" s="132"/>
    </row>
    <row r="635" spans="24:40">
      <c r="X635" s="132"/>
      <c r="Y635" s="132"/>
      <c r="Z635" s="132"/>
      <c r="AA635" s="132"/>
      <c r="AB635" s="132"/>
      <c r="AC635" s="132"/>
      <c r="AD635" s="132"/>
      <c r="AE635" s="132"/>
      <c r="AF635" s="132"/>
      <c r="AG635" s="132"/>
      <c r="AH635" s="132"/>
      <c r="AI635" s="132"/>
      <c r="AJ635" s="132"/>
      <c r="AK635" s="132"/>
      <c r="AL635" s="132"/>
      <c r="AM635" s="132"/>
      <c r="AN635" s="132"/>
    </row>
    <row r="636" spans="24:40">
      <c r="X636" s="132"/>
      <c r="Y636" s="132"/>
      <c r="Z636" s="132"/>
      <c r="AA636" s="132"/>
      <c r="AB636" s="132"/>
      <c r="AC636" s="132"/>
      <c r="AD636" s="132"/>
      <c r="AE636" s="132"/>
      <c r="AF636" s="132"/>
      <c r="AG636" s="132"/>
      <c r="AH636" s="132"/>
      <c r="AI636" s="132"/>
      <c r="AJ636" s="132"/>
      <c r="AK636" s="132"/>
      <c r="AL636" s="132"/>
      <c r="AM636" s="132"/>
      <c r="AN636" s="132"/>
    </row>
    <row r="637" spans="24:40">
      <c r="X637" s="132"/>
      <c r="Y637" s="132"/>
      <c r="Z637" s="132"/>
      <c r="AA637" s="132"/>
      <c r="AB637" s="132"/>
      <c r="AC637" s="132"/>
      <c r="AD637" s="132"/>
      <c r="AE637" s="132"/>
      <c r="AF637" s="132"/>
      <c r="AG637" s="132"/>
      <c r="AH637" s="132"/>
      <c r="AI637" s="132"/>
      <c r="AJ637" s="132"/>
      <c r="AK637" s="132"/>
      <c r="AL637" s="132"/>
      <c r="AM637" s="132"/>
      <c r="AN637" s="132"/>
    </row>
    <row r="638" spans="24:40">
      <c r="X638" s="132"/>
      <c r="Y638" s="132"/>
      <c r="Z638" s="132"/>
      <c r="AA638" s="132"/>
      <c r="AB638" s="132"/>
      <c r="AC638" s="132"/>
      <c r="AD638" s="132"/>
      <c r="AE638" s="132"/>
      <c r="AF638" s="132"/>
      <c r="AG638" s="132"/>
      <c r="AH638" s="132"/>
      <c r="AI638" s="132"/>
      <c r="AJ638" s="132"/>
      <c r="AK638" s="132"/>
      <c r="AL638" s="132"/>
      <c r="AM638" s="132"/>
      <c r="AN638" s="132"/>
    </row>
    <row r="639" spans="24:40">
      <c r="X639" s="132"/>
      <c r="Y639" s="132"/>
      <c r="Z639" s="132"/>
      <c r="AA639" s="132"/>
      <c r="AB639" s="132"/>
      <c r="AC639" s="132"/>
      <c r="AD639" s="132"/>
      <c r="AE639" s="132"/>
      <c r="AF639" s="132"/>
      <c r="AG639" s="132"/>
      <c r="AH639" s="132"/>
      <c r="AI639" s="132"/>
      <c r="AJ639" s="132"/>
      <c r="AK639" s="132"/>
      <c r="AL639" s="132"/>
      <c r="AM639" s="132"/>
      <c r="AN639" s="132"/>
    </row>
    <row r="640" spans="24:40">
      <c r="X640" s="132"/>
      <c r="Y640" s="132"/>
      <c r="Z640" s="132"/>
      <c r="AA640" s="132"/>
      <c r="AB640" s="132"/>
      <c r="AC640" s="132"/>
      <c r="AD640" s="132"/>
      <c r="AE640" s="132"/>
      <c r="AF640" s="132"/>
      <c r="AG640" s="132"/>
      <c r="AH640" s="132"/>
      <c r="AI640" s="132"/>
      <c r="AJ640" s="132"/>
      <c r="AK640" s="132"/>
      <c r="AL640" s="132"/>
      <c r="AM640" s="132"/>
      <c r="AN640" s="132"/>
    </row>
    <row r="641" spans="24:40">
      <c r="X641" s="132"/>
      <c r="Y641" s="132"/>
      <c r="Z641" s="132"/>
      <c r="AA641" s="132"/>
      <c r="AB641" s="132"/>
      <c r="AC641" s="132"/>
      <c r="AD641" s="132"/>
      <c r="AE641" s="132"/>
      <c r="AF641" s="132"/>
      <c r="AG641" s="132"/>
      <c r="AH641" s="132"/>
      <c r="AI641" s="132"/>
      <c r="AJ641" s="132"/>
      <c r="AK641" s="132"/>
      <c r="AL641" s="132"/>
      <c r="AM641" s="132"/>
      <c r="AN641" s="132"/>
    </row>
    <row r="642" spans="24:40">
      <c r="X642" s="132"/>
      <c r="Y642" s="132"/>
      <c r="Z642" s="132"/>
      <c r="AA642" s="132"/>
      <c r="AB642" s="132"/>
      <c r="AC642" s="132"/>
      <c r="AD642" s="132"/>
      <c r="AE642" s="132"/>
      <c r="AF642" s="132"/>
      <c r="AG642" s="132"/>
      <c r="AH642" s="132"/>
      <c r="AI642" s="132"/>
      <c r="AJ642" s="132"/>
      <c r="AK642" s="132"/>
      <c r="AL642" s="132"/>
      <c r="AM642" s="132"/>
      <c r="AN642" s="132"/>
    </row>
    <row r="643" spans="24:40">
      <c r="X643" s="132"/>
      <c r="Y643" s="132"/>
      <c r="Z643" s="132"/>
      <c r="AA643" s="132"/>
      <c r="AB643" s="132"/>
      <c r="AC643" s="132"/>
      <c r="AD643" s="132"/>
      <c r="AE643" s="132"/>
      <c r="AF643" s="132"/>
      <c r="AG643" s="132"/>
      <c r="AH643" s="132"/>
      <c r="AI643" s="132"/>
      <c r="AJ643" s="132"/>
      <c r="AK643" s="132"/>
      <c r="AL643" s="132"/>
      <c r="AM643" s="132"/>
      <c r="AN643" s="132"/>
    </row>
    <row r="644" spans="24:40">
      <c r="X644" s="132"/>
      <c r="Y644" s="132"/>
      <c r="Z644" s="132"/>
      <c r="AA644" s="132"/>
      <c r="AB644" s="132"/>
      <c r="AC644" s="132"/>
      <c r="AD644" s="132"/>
      <c r="AE644" s="132"/>
      <c r="AF644" s="132"/>
      <c r="AG644" s="132"/>
      <c r="AH644" s="132"/>
      <c r="AI644" s="132"/>
      <c r="AJ644" s="132"/>
      <c r="AK644" s="132"/>
      <c r="AL644" s="132"/>
      <c r="AM644" s="132"/>
      <c r="AN644" s="132"/>
    </row>
    <row r="645" spans="24:40">
      <c r="X645" s="132"/>
      <c r="Y645" s="132"/>
      <c r="Z645" s="132"/>
      <c r="AA645" s="132"/>
      <c r="AB645" s="132"/>
      <c r="AC645" s="132"/>
      <c r="AD645" s="132"/>
      <c r="AE645" s="132"/>
      <c r="AF645" s="132"/>
      <c r="AG645" s="132"/>
      <c r="AH645" s="132"/>
      <c r="AI645" s="132"/>
      <c r="AJ645" s="132"/>
      <c r="AK645" s="132"/>
      <c r="AL645" s="132"/>
      <c r="AM645" s="132"/>
      <c r="AN645" s="132"/>
    </row>
    <row r="646" spans="24:40">
      <c r="X646" s="132"/>
      <c r="Y646" s="132"/>
      <c r="Z646" s="132"/>
      <c r="AA646" s="132"/>
      <c r="AB646" s="132"/>
      <c r="AC646" s="132"/>
      <c r="AD646" s="132"/>
      <c r="AE646" s="132"/>
      <c r="AF646" s="132"/>
      <c r="AG646" s="132"/>
      <c r="AH646" s="132"/>
      <c r="AI646" s="132"/>
      <c r="AJ646" s="132"/>
      <c r="AK646" s="132"/>
      <c r="AL646" s="132"/>
      <c r="AM646" s="132"/>
      <c r="AN646" s="132"/>
    </row>
    <row r="647" spans="24:40">
      <c r="X647" s="132"/>
      <c r="Y647" s="132"/>
      <c r="Z647" s="132"/>
      <c r="AA647" s="132"/>
      <c r="AB647" s="132"/>
      <c r="AC647" s="132"/>
      <c r="AD647" s="132"/>
      <c r="AE647" s="132"/>
      <c r="AF647" s="132"/>
      <c r="AG647" s="132"/>
      <c r="AH647" s="132"/>
      <c r="AI647" s="132"/>
      <c r="AJ647" s="132"/>
      <c r="AK647" s="132"/>
      <c r="AL647" s="132"/>
      <c r="AM647" s="132"/>
      <c r="AN647" s="132"/>
    </row>
    <row r="648" spans="24:40">
      <c r="X648" s="132"/>
      <c r="Y648" s="132"/>
      <c r="Z648" s="132"/>
      <c r="AA648" s="132"/>
      <c r="AB648" s="132"/>
      <c r="AC648" s="132"/>
      <c r="AD648" s="132"/>
      <c r="AE648" s="132"/>
      <c r="AF648" s="132"/>
      <c r="AG648" s="132"/>
      <c r="AH648" s="132"/>
      <c r="AI648" s="132"/>
      <c r="AJ648" s="132"/>
      <c r="AK648" s="132"/>
      <c r="AL648" s="132"/>
      <c r="AM648" s="132"/>
      <c r="AN648" s="132"/>
    </row>
    <row r="649" spans="24:40">
      <c r="X649" s="132"/>
      <c r="Y649" s="132"/>
      <c r="Z649" s="132"/>
      <c r="AA649" s="132"/>
      <c r="AB649" s="132"/>
      <c r="AC649" s="132"/>
      <c r="AD649" s="132"/>
      <c r="AE649" s="132"/>
      <c r="AF649" s="132"/>
      <c r="AG649" s="132"/>
      <c r="AH649" s="132"/>
      <c r="AI649" s="132"/>
      <c r="AJ649" s="132"/>
      <c r="AK649" s="132"/>
      <c r="AL649" s="132"/>
      <c r="AM649" s="132"/>
      <c r="AN649" s="132"/>
    </row>
    <row r="650" spans="24:40">
      <c r="X650" s="132"/>
      <c r="Y650" s="132"/>
      <c r="Z650" s="132"/>
      <c r="AA650" s="132"/>
      <c r="AB650" s="132"/>
      <c r="AC650" s="132"/>
      <c r="AD650" s="132"/>
      <c r="AE650" s="132"/>
      <c r="AF650" s="132"/>
      <c r="AG650" s="132"/>
      <c r="AH650" s="132"/>
      <c r="AI650" s="132"/>
      <c r="AJ650" s="132"/>
      <c r="AK650" s="132"/>
      <c r="AL650" s="132"/>
      <c r="AM650" s="132"/>
      <c r="AN650" s="132"/>
    </row>
    <row r="651" spans="24:40">
      <c r="X651" s="132"/>
      <c r="Y651" s="132"/>
      <c r="Z651" s="132"/>
      <c r="AA651" s="132"/>
      <c r="AB651" s="132"/>
      <c r="AC651" s="132"/>
      <c r="AD651" s="132"/>
      <c r="AE651" s="132"/>
      <c r="AF651" s="132"/>
      <c r="AG651" s="132"/>
      <c r="AH651" s="132"/>
      <c r="AI651" s="132"/>
      <c r="AJ651" s="132"/>
      <c r="AK651" s="132"/>
      <c r="AL651" s="132"/>
      <c r="AM651" s="132"/>
      <c r="AN651" s="132"/>
    </row>
    <row r="652" spans="24:40">
      <c r="X652" s="132"/>
      <c r="Y652" s="132"/>
      <c r="Z652" s="132"/>
      <c r="AA652" s="132"/>
      <c r="AB652" s="132"/>
      <c r="AC652" s="132"/>
      <c r="AD652" s="132"/>
      <c r="AE652" s="132"/>
      <c r="AF652" s="132"/>
      <c r="AG652" s="132"/>
      <c r="AH652" s="132"/>
      <c r="AI652" s="132"/>
      <c r="AJ652" s="132"/>
      <c r="AK652" s="132"/>
      <c r="AL652" s="132"/>
      <c r="AM652" s="132"/>
      <c r="AN652" s="132"/>
    </row>
    <row r="653" spans="24:40">
      <c r="X653" s="132"/>
      <c r="Y653" s="132"/>
      <c r="Z653" s="132"/>
      <c r="AA653" s="132"/>
      <c r="AB653" s="132"/>
      <c r="AC653" s="132"/>
      <c r="AD653" s="132"/>
      <c r="AE653" s="132"/>
      <c r="AF653" s="132"/>
      <c r="AG653" s="132"/>
      <c r="AH653" s="132"/>
      <c r="AI653" s="132"/>
      <c r="AJ653" s="132"/>
      <c r="AK653" s="132"/>
      <c r="AL653" s="132"/>
      <c r="AM653" s="132"/>
      <c r="AN653" s="132"/>
    </row>
    <row r="654" spans="24:40">
      <c r="X654" s="132"/>
      <c r="Y654" s="132"/>
      <c r="Z654" s="132"/>
      <c r="AA654" s="132"/>
      <c r="AB654" s="132"/>
      <c r="AC654" s="132"/>
      <c r="AD654" s="132"/>
      <c r="AE654" s="132"/>
      <c r="AF654" s="132"/>
      <c r="AG654" s="132"/>
      <c r="AH654" s="132"/>
      <c r="AI654" s="132"/>
      <c r="AJ654" s="132"/>
      <c r="AK654" s="132"/>
      <c r="AL654" s="132"/>
      <c r="AM654" s="132"/>
      <c r="AN654" s="132"/>
    </row>
    <row r="655" spans="24:40">
      <c r="X655" s="132"/>
      <c r="Y655" s="132"/>
      <c r="Z655" s="132"/>
      <c r="AA655" s="132"/>
      <c r="AB655" s="132"/>
      <c r="AC655" s="132"/>
      <c r="AD655" s="132"/>
      <c r="AE655" s="132"/>
      <c r="AF655" s="132"/>
      <c r="AG655" s="132"/>
      <c r="AH655" s="132"/>
      <c r="AI655" s="132"/>
      <c r="AJ655" s="132"/>
      <c r="AK655" s="132"/>
      <c r="AL655" s="132"/>
      <c r="AM655" s="132"/>
      <c r="AN655" s="132"/>
    </row>
    <row r="656" spans="24:40">
      <c r="X656" s="132"/>
      <c r="Y656" s="132"/>
      <c r="Z656" s="132"/>
      <c r="AA656" s="132"/>
      <c r="AB656" s="132"/>
      <c r="AC656" s="132"/>
      <c r="AD656" s="132"/>
      <c r="AE656" s="132"/>
      <c r="AF656" s="132"/>
      <c r="AG656" s="132"/>
      <c r="AH656" s="132"/>
      <c r="AI656" s="132"/>
      <c r="AJ656" s="132"/>
      <c r="AK656" s="132"/>
      <c r="AL656" s="132"/>
      <c r="AM656" s="132"/>
      <c r="AN656" s="132"/>
    </row>
    <row r="657" spans="24:40">
      <c r="X657" s="132"/>
      <c r="Y657" s="132"/>
      <c r="Z657" s="132"/>
      <c r="AA657" s="132"/>
      <c r="AB657" s="132"/>
      <c r="AC657" s="132"/>
      <c r="AD657" s="132"/>
      <c r="AE657" s="132"/>
      <c r="AF657" s="132"/>
      <c r="AG657" s="132"/>
      <c r="AH657" s="132"/>
      <c r="AI657" s="132"/>
      <c r="AJ657" s="132"/>
      <c r="AK657" s="132"/>
      <c r="AL657" s="132"/>
      <c r="AM657" s="132"/>
      <c r="AN657" s="132"/>
    </row>
    <row r="658" spans="24:40">
      <c r="X658" s="132"/>
      <c r="Y658" s="132"/>
      <c r="Z658" s="132"/>
      <c r="AA658" s="132"/>
      <c r="AB658" s="132"/>
      <c r="AC658" s="132"/>
      <c r="AD658" s="132"/>
      <c r="AE658" s="132"/>
      <c r="AF658" s="132"/>
      <c r="AG658" s="132"/>
      <c r="AH658" s="132"/>
      <c r="AI658" s="132"/>
      <c r="AJ658" s="132"/>
      <c r="AK658" s="132"/>
      <c r="AL658" s="132"/>
      <c r="AM658" s="132"/>
      <c r="AN658" s="132"/>
    </row>
    <row r="659" spans="24:40">
      <c r="X659" s="132"/>
      <c r="Y659" s="132"/>
      <c r="Z659" s="132"/>
      <c r="AA659" s="132"/>
      <c r="AB659" s="132"/>
      <c r="AC659" s="132"/>
      <c r="AD659" s="132"/>
      <c r="AE659" s="132"/>
      <c r="AF659" s="132"/>
      <c r="AG659" s="132"/>
      <c r="AH659" s="132"/>
      <c r="AI659" s="132"/>
      <c r="AJ659" s="132"/>
      <c r="AK659" s="132"/>
      <c r="AL659" s="132"/>
      <c r="AM659" s="132"/>
      <c r="AN659" s="132"/>
    </row>
    <row r="660" spans="24:40">
      <c r="X660" s="132"/>
      <c r="Y660" s="132"/>
      <c r="Z660" s="132"/>
      <c r="AA660" s="132"/>
      <c r="AB660" s="132"/>
      <c r="AC660" s="132"/>
      <c r="AD660" s="132"/>
      <c r="AE660" s="132"/>
      <c r="AF660" s="132"/>
      <c r="AG660" s="132"/>
      <c r="AH660" s="132"/>
      <c r="AI660" s="132"/>
      <c r="AJ660" s="132"/>
      <c r="AK660" s="132"/>
      <c r="AL660" s="132"/>
      <c r="AM660" s="132"/>
      <c r="AN660" s="132"/>
    </row>
    <row r="661" spans="24:40">
      <c r="X661" s="132"/>
      <c r="Y661" s="132"/>
      <c r="Z661" s="132"/>
      <c r="AA661" s="132"/>
      <c r="AB661" s="132"/>
      <c r="AC661" s="132"/>
      <c r="AD661" s="132"/>
      <c r="AE661" s="132"/>
      <c r="AF661" s="132"/>
      <c r="AG661" s="132"/>
      <c r="AH661" s="132"/>
      <c r="AI661" s="132"/>
      <c r="AJ661" s="132"/>
      <c r="AK661" s="132"/>
      <c r="AL661" s="132"/>
      <c r="AM661" s="132"/>
      <c r="AN661" s="132"/>
    </row>
    <row r="662" spans="24:40">
      <c r="X662" s="132"/>
      <c r="Y662" s="132"/>
      <c r="Z662" s="132"/>
      <c r="AA662" s="132"/>
      <c r="AB662" s="132"/>
      <c r="AC662" s="132"/>
      <c r="AD662" s="132"/>
      <c r="AE662" s="132"/>
      <c r="AF662" s="132"/>
      <c r="AG662" s="132"/>
      <c r="AH662" s="132"/>
      <c r="AI662" s="132"/>
      <c r="AJ662" s="132"/>
      <c r="AK662" s="132"/>
      <c r="AL662" s="132"/>
      <c r="AM662" s="132"/>
      <c r="AN662" s="132"/>
    </row>
    <row r="663" spans="24:40">
      <c r="X663" s="132"/>
      <c r="Y663" s="132"/>
      <c r="Z663" s="132"/>
      <c r="AA663" s="132"/>
      <c r="AB663" s="132"/>
      <c r="AC663" s="132"/>
      <c r="AD663" s="132"/>
      <c r="AE663" s="132"/>
      <c r="AF663" s="132"/>
      <c r="AG663" s="132"/>
      <c r="AH663" s="132"/>
      <c r="AI663" s="132"/>
      <c r="AJ663" s="132"/>
      <c r="AK663" s="132"/>
      <c r="AL663" s="132"/>
      <c r="AM663" s="132"/>
      <c r="AN663" s="132"/>
    </row>
    <row r="664" spans="24:40">
      <c r="X664" s="132"/>
      <c r="Y664" s="132"/>
      <c r="Z664" s="132"/>
      <c r="AA664" s="132"/>
      <c r="AB664" s="132"/>
      <c r="AC664" s="132"/>
      <c r="AD664" s="132"/>
      <c r="AE664" s="132"/>
      <c r="AF664" s="132"/>
      <c r="AG664" s="132"/>
      <c r="AH664" s="132"/>
      <c r="AI664" s="132"/>
      <c r="AJ664" s="132"/>
      <c r="AK664" s="132"/>
      <c r="AL664" s="132"/>
      <c r="AM664" s="132"/>
      <c r="AN664" s="132"/>
    </row>
    <row r="665" spans="24:40">
      <c r="X665" s="132"/>
      <c r="Y665" s="132"/>
      <c r="Z665" s="132"/>
      <c r="AA665" s="132"/>
      <c r="AB665" s="132"/>
      <c r="AC665" s="132"/>
      <c r="AD665" s="132"/>
      <c r="AE665" s="132"/>
      <c r="AF665" s="132"/>
      <c r="AG665" s="132"/>
      <c r="AH665" s="132"/>
      <c r="AI665" s="132"/>
      <c r="AJ665" s="132"/>
      <c r="AK665" s="132"/>
      <c r="AL665" s="132"/>
      <c r="AM665" s="132"/>
      <c r="AN665" s="132"/>
    </row>
    <row r="666" spans="24:40">
      <c r="X666" s="132"/>
      <c r="Y666" s="132"/>
      <c r="Z666" s="132"/>
      <c r="AA666" s="132"/>
      <c r="AB666" s="132"/>
      <c r="AC666" s="132"/>
      <c r="AD666" s="132"/>
      <c r="AE666" s="132"/>
      <c r="AF666" s="132"/>
      <c r="AG666" s="132"/>
      <c r="AH666" s="132"/>
      <c r="AI666" s="132"/>
      <c r="AJ666" s="132"/>
      <c r="AK666" s="132"/>
      <c r="AL666" s="132"/>
      <c r="AM666" s="132"/>
      <c r="AN666" s="132"/>
    </row>
    <row r="667" spans="24:40">
      <c r="X667" s="132"/>
      <c r="Y667" s="132"/>
      <c r="Z667" s="132"/>
      <c r="AA667" s="132"/>
      <c r="AB667" s="132"/>
      <c r="AC667" s="132"/>
      <c r="AD667" s="132"/>
      <c r="AE667" s="132"/>
      <c r="AF667" s="132"/>
      <c r="AG667" s="132"/>
      <c r="AH667" s="132"/>
      <c r="AI667" s="132"/>
      <c r="AJ667" s="132"/>
      <c r="AK667" s="132"/>
      <c r="AL667" s="132"/>
      <c r="AM667" s="132"/>
      <c r="AN667" s="132"/>
    </row>
    <row r="668" spans="24:40">
      <c r="X668" s="132"/>
      <c r="Y668" s="132"/>
      <c r="Z668" s="132"/>
      <c r="AA668" s="132"/>
      <c r="AB668" s="132"/>
      <c r="AC668" s="132"/>
      <c r="AD668" s="132"/>
      <c r="AE668" s="132"/>
      <c r="AF668" s="132"/>
      <c r="AG668" s="132"/>
      <c r="AH668" s="132"/>
      <c r="AI668" s="132"/>
      <c r="AJ668" s="132"/>
      <c r="AK668" s="132"/>
      <c r="AL668" s="132"/>
      <c r="AM668" s="132"/>
      <c r="AN668" s="132"/>
    </row>
    <row r="669" spans="24:40">
      <c r="X669" s="132"/>
      <c r="Y669" s="132"/>
      <c r="Z669" s="132"/>
      <c r="AA669" s="132"/>
      <c r="AB669" s="132"/>
      <c r="AC669" s="132"/>
      <c r="AD669" s="132"/>
      <c r="AE669" s="132"/>
      <c r="AF669" s="132"/>
      <c r="AG669" s="132"/>
      <c r="AH669" s="132"/>
      <c r="AI669" s="132"/>
      <c r="AJ669" s="132"/>
      <c r="AK669" s="132"/>
      <c r="AL669" s="132"/>
      <c r="AM669" s="132"/>
      <c r="AN669" s="132"/>
    </row>
  </sheetData>
  <sheetProtection password="CFCD" sheet="1" objects="1" scenarios="1" selectLockedCells="1" selectUn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</vt:lpstr>
      <vt:lpstr>SALARY STMNT</vt:lpstr>
      <vt:lpstr>HR WPS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2018-01-02T04:09:27Z</dcterms:modified>
</cp:coreProperties>
</file>