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1"/>
  </bookViews>
  <sheets>
    <sheet name="HR Stt." sheetId="1" state="hidden" r:id="rId1"/>
    <sheet name="Salary stt." sheetId="2" r:id="rId2"/>
    <sheet name="ATTEN" sheetId="3" r:id="rId3"/>
  </sheets>
  <calcPr calcId="124519"/>
</workbook>
</file>

<file path=xl/calcChain.xml><?xml version="1.0" encoding="utf-8"?>
<calcChain xmlns="http://schemas.openxmlformats.org/spreadsheetml/2006/main">
  <c r="N6" i="2"/>
  <c r="AK7" i="1"/>
  <c r="AK8"/>
  <c r="AK9"/>
  <c r="AK10"/>
  <c r="AK6"/>
  <c r="AM5" i="3" l="1"/>
  <c r="AM6"/>
  <c r="AM7"/>
  <c r="AM8"/>
  <c r="AM4"/>
  <c r="AL4"/>
  <c r="D5" i="2" s="1"/>
  <c r="A5" i="3"/>
  <c r="AJ5"/>
  <c r="A6"/>
  <c r="B6"/>
  <c r="C6"/>
  <c r="AJ6" s="1"/>
  <c r="A7"/>
  <c r="B7"/>
  <c r="AI7" s="1"/>
  <c r="C7"/>
  <c r="A8"/>
  <c r="B8"/>
  <c r="C8"/>
  <c r="B4"/>
  <c r="C4"/>
  <c r="AJ4" s="1"/>
  <c r="A4"/>
  <c r="AL8"/>
  <c r="D9" i="2" s="1"/>
  <c r="N10" i="1" s="1"/>
  <c r="AK8" i="3"/>
  <c r="AJ8"/>
  <c r="AL7"/>
  <c r="D8" i="2" s="1"/>
  <c r="N9" i="1" s="1"/>
  <c r="AK7" i="3"/>
  <c r="AJ7"/>
  <c r="AL6"/>
  <c r="D7" i="2" s="1"/>
  <c r="N8" i="1" s="1"/>
  <c r="AK6" i="3"/>
  <c r="AL5"/>
  <c r="D6" i="2" s="1"/>
  <c r="N7" i="1" s="1"/>
  <c r="AK5" i="3"/>
  <c r="AK4"/>
  <c r="F7" i="1"/>
  <c r="F8"/>
  <c r="F9"/>
  <c r="F10"/>
  <c r="J9" i="2"/>
  <c r="V10" i="1" s="1"/>
  <c r="B7"/>
  <c r="AB7"/>
  <c r="AG7"/>
  <c r="AH7"/>
  <c r="AI7"/>
  <c r="AJ7"/>
  <c r="B8"/>
  <c r="AB8"/>
  <c r="AG8"/>
  <c r="AH8"/>
  <c r="AI8"/>
  <c r="AJ8"/>
  <c r="B9"/>
  <c r="AB9"/>
  <c r="AG9"/>
  <c r="AH9"/>
  <c r="AI9"/>
  <c r="AJ9"/>
  <c r="B10"/>
  <c r="AB10"/>
  <c r="AG10"/>
  <c r="AH10"/>
  <c r="AI10"/>
  <c r="AJ10"/>
  <c r="J6" i="2"/>
  <c r="V7" i="1" s="1"/>
  <c r="J7" i="2"/>
  <c r="V8" i="1" s="1"/>
  <c r="J8" i="2"/>
  <c r="V9" i="1" s="1"/>
  <c r="J5" i="2"/>
  <c r="V6" i="1" s="1"/>
  <c r="AJ6"/>
  <c r="AI6"/>
  <c r="AH6"/>
  <c r="AG6"/>
  <c r="AB6"/>
  <c r="F6"/>
  <c r="B6"/>
  <c r="E8" i="2" l="1"/>
  <c r="P9" i="1" s="1"/>
  <c r="AI8" i="3"/>
  <c r="E9" i="2" s="1"/>
  <c r="F9" s="1"/>
  <c r="I9" s="1"/>
  <c r="AI5" i="3"/>
  <c r="E6" i="2" s="1"/>
  <c r="P7" i="1" s="1"/>
  <c r="AI4" i="3"/>
  <c r="E5" i="2" s="1"/>
  <c r="AI6" i="3"/>
  <c r="E7" i="2" s="1"/>
  <c r="P8" i="1" s="1"/>
  <c r="N6"/>
  <c r="F8" i="2" l="1"/>
  <c r="I8" s="1"/>
  <c r="M8" s="1"/>
  <c r="R8" s="1"/>
  <c r="AE9" i="1" s="1"/>
  <c r="P10"/>
  <c r="F7" i="2"/>
  <c r="I7" s="1"/>
  <c r="M7" s="1"/>
  <c r="Q7" s="1"/>
  <c r="F6"/>
  <c r="I6" s="1"/>
  <c r="M6" s="1"/>
  <c r="AE7" i="1" s="1"/>
  <c r="F5" i="2"/>
  <c r="I5" s="1"/>
  <c r="M5" s="1"/>
  <c r="Q5" s="1"/>
  <c r="P6" i="1"/>
  <c r="Q8" i="2"/>
  <c r="V8" s="1"/>
  <c r="M9"/>
  <c r="U10" i="1" s="1"/>
  <c r="AD10" s="1"/>
  <c r="AD7"/>
  <c r="AE10"/>
  <c r="U9" l="1"/>
  <c r="AD9" s="1"/>
  <c r="U8"/>
  <c r="Q8" s="1"/>
  <c r="R8" s="1"/>
  <c r="R7" i="2"/>
  <c r="AE8" i="1" s="1"/>
  <c r="Q6" i="2"/>
  <c r="V6" s="1"/>
  <c r="W6" s="1"/>
  <c r="Q9" i="1"/>
  <c r="R9" s="1"/>
  <c r="Q7"/>
  <c r="R7" s="1"/>
  <c r="R5" i="2"/>
  <c r="AE6" i="1" s="1"/>
  <c r="Q9" i="2"/>
  <c r="V9" s="1"/>
  <c r="W9" s="1"/>
  <c r="AA8"/>
  <c r="Q10" i="1"/>
  <c r="R10" s="1"/>
  <c r="AA7" i="2"/>
  <c r="AF8" i="1"/>
  <c r="W8" i="2"/>
  <c r="AF9" i="1"/>
  <c r="AN9" s="1"/>
  <c r="AO9" s="1"/>
  <c r="V7" i="2" l="1"/>
  <c r="W7" s="1"/>
  <c r="AN8" i="1"/>
  <c r="AD8"/>
  <c r="AF10"/>
  <c r="AN10" s="1"/>
  <c r="AO10" s="1"/>
  <c r="AA6" i="2"/>
  <c r="AF7" i="1"/>
  <c r="AN7" s="1"/>
  <c r="AO7" s="1"/>
  <c r="V5" i="2"/>
  <c r="W5" s="1"/>
  <c r="Q6" i="1"/>
  <c r="R6" s="1"/>
  <c r="AD6"/>
  <c r="AF6"/>
  <c r="AN6" s="1"/>
  <c r="AA9" i="2"/>
  <c r="AO8" i="1" l="1"/>
  <c r="AO6"/>
</calcChain>
</file>

<file path=xl/sharedStrings.xml><?xml version="1.0" encoding="utf-8"?>
<sst xmlns="http://schemas.openxmlformats.org/spreadsheetml/2006/main" count="177" uniqueCount="89">
  <si>
    <t>LIMAR ENTERPRISES - HEAD OFFICE</t>
  </si>
  <si>
    <t>Sl No</t>
  </si>
  <si>
    <t>Designation</t>
  </si>
  <si>
    <t>Basic salary</t>
  </si>
  <si>
    <t>Name of Father/Husband</t>
  </si>
  <si>
    <t>Employee code</t>
  </si>
  <si>
    <t>DA</t>
  </si>
  <si>
    <t>H R A</t>
  </si>
  <si>
    <t>Days of attendance</t>
  </si>
  <si>
    <t>Employee Name</t>
  </si>
  <si>
    <t>Number of Weekly off Granted</t>
  </si>
  <si>
    <t>Number of leave granted</t>
  </si>
  <si>
    <t>City compensation allowance</t>
  </si>
  <si>
    <t>Gross Monthly wages</t>
  </si>
  <si>
    <t>Over time wages</t>
  </si>
  <si>
    <t>Leave wages</t>
  </si>
  <si>
    <t>National &amp; festval Holidays wages</t>
  </si>
  <si>
    <t xml:space="preserve">Arrears paid </t>
  </si>
  <si>
    <t>Bonus</t>
  </si>
  <si>
    <t>Maternity Benefit</t>
  </si>
  <si>
    <t>Other Allowance</t>
  </si>
  <si>
    <t>Advance</t>
  </si>
  <si>
    <t>Total Amount</t>
  </si>
  <si>
    <t>E P F</t>
  </si>
  <si>
    <t>E S I</t>
  </si>
  <si>
    <t>Advances</t>
  </si>
  <si>
    <t>Welfare Fund</t>
  </si>
  <si>
    <t>Professional Tax</t>
  </si>
  <si>
    <t>T D S</t>
  </si>
  <si>
    <t>Deduction of fine</t>
  </si>
  <si>
    <t>Deduction for loss &amp; damages</t>
  </si>
  <si>
    <t>Other Deduction</t>
  </si>
  <si>
    <t>Total Deduction</t>
  </si>
  <si>
    <t>Net wages paid</t>
  </si>
  <si>
    <t>Date of payment</t>
  </si>
  <si>
    <t>Remarks</t>
  </si>
  <si>
    <t>SALARY SATEMENT FOR THE MONTH SEPTEMBER 2017</t>
  </si>
  <si>
    <t>Sex</t>
  </si>
  <si>
    <t>Date of Birth</t>
  </si>
  <si>
    <t>Designation code/grade as Gov Order</t>
  </si>
  <si>
    <t>Date of joining</t>
  </si>
  <si>
    <t>Mobile No</t>
  </si>
  <si>
    <t>E mail ID</t>
  </si>
  <si>
    <t>Bank Name</t>
  </si>
  <si>
    <t>IFSC Code</t>
  </si>
  <si>
    <t>Bank Account No</t>
  </si>
  <si>
    <t>Proposed Salary</t>
  </si>
  <si>
    <t>Extra duty</t>
  </si>
  <si>
    <t>Name</t>
  </si>
  <si>
    <t>Days  of Attendance</t>
  </si>
  <si>
    <t>No of leave granted</t>
  </si>
  <si>
    <t>Extra work days</t>
  </si>
  <si>
    <t>Total work days</t>
  </si>
  <si>
    <t>Gross Salary</t>
  </si>
  <si>
    <t>Incentive</t>
  </si>
  <si>
    <t>Food Expenes</t>
  </si>
  <si>
    <t>Gross Earning</t>
  </si>
  <si>
    <t>Salary Advance</t>
  </si>
  <si>
    <t>Staff Advance</t>
  </si>
  <si>
    <t xml:space="preserve">Welfare fund </t>
  </si>
  <si>
    <t>Total Deductions</t>
  </si>
  <si>
    <t>Paid Amount</t>
  </si>
  <si>
    <t>Particulars</t>
  </si>
  <si>
    <t>Earnings</t>
  </si>
  <si>
    <t>Deductions</t>
  </si>
  <si>
    <t>ESI NUMBER</t>
  </si>
  <si>
    <t>EPF NUMBER</t>
  </si>
  <si>
    <t>WELFARENUMBER</t>
  </si>
  <si>
    <t>Name of Employee</t>
  </si>
  <si>
    <t xml:space="preserve">Designation </t>
  </si>
  <si>
    <t>CL</t>
  </si>
  <si>
    <t>SL</t>
  </si>
  <si>
    <t>H</t>
  </si>
  <si>
    <t>P</t>
  </si>
  <si>
    <t>Tue</t>
  </si>
  <si>
    <t>Wed</t>
  </si>
  <si>
    <t>Thu</t>
  </si>
  <si>
    <t>Fri</t>
  </si>
  <si>
    <t>Sat</t>
  </si>
  <si>
    <t>Sun</t>
  </si>
  <si>
    <t>Mon</t>
  </si>
  <si>
    <t>LP</t>
  </si>
  <si>
    <t>Line short</t>
  </si>
  <si>
    <t>NIKHIL PV</t>
  </si>
  <si>
    <t>SALES MAN</t>
  </si>
  <si>
    <t>LIMAR ENTERPRISES - PATHANAMTHITTA BRANCH</t>
  </si>
  <si>
    <t>N</t>
  </si>
  <si>
    <t>JUBIN JOSEPH</t>
  </si>
  <si>
    <t>SALARY STATEMENT FOR THE MONTH OF DECEMBER 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</si>
</sst>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sz val="10"/>
      <name val="Century Gothic"/>
      <family val="2"/>
    </font>
    <font>
      <sz val="9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b/>
      <sz val="10"/>
      <color rgb="FF00B050"/>
      <name val="Century Gothic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3" fontId="2" fillId="0" borderId="1" xfId="1" applyFont="1" applyBorder="1" applyAlignment="1">
      <alignment vertical="center" wrapText="1"/>
    </xf>
    <xf numFmtId="43" fontId="2" fillId="0" borderId="1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43" fontId="2" fillId="0" borderId="0" xfId="0" applyNumberFormat="1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3" fontId="2" fillId="0" borderId="15" xfId="1" applyFont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1" xfId="0" applyFont="1" applyFill="1" applyBorder="1"/>
    <xf numFmtId="0" fontId="11" fillId="2" borderId="4" xfId="0" applyFont="1" applyFill="1" applyBorder="1" applyAlignment="1">
      <alignment vertical="center"/>
    </xf>
    <xf numFmtId="0" fontId="6" fillId="0" borderId="1" xfId="0" applyFont="1" applyBorder="1"/>
    <xf numFmtId="0" fontId="12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7" fillId="2" borderId="1" xfId="0" applyFont="1" applyFill="1" applyBorder="1" applyAlignment="1"/>
    <xf numFmtId="164" fontId="12" fillId="2" borderId="1" xfId="0" applyNumberFormat="1" applyFont="1" applyFill="1" applyBorder="1" applyAlignment="1" applyProtection="1">
      <alignment vertical="center"/>
    </xf>
    <xf numFmtId="0" fontId="10" fillId="2" borderId="1" xfId="0" applyFont="1" applyFill="1" applyBorder="1" applyAlignment="1">
      <alignment vertical="center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2" borderId="8" xfId="0" applyFont="1" applyFill="1" applyBorder="1" applyAlignment="1" applyProtection="1">
      <alignment vertical="center"/>
      <protection locked="0"/>
    </xf>
    <xf numFmtId="0" fontId="10" fillId="3" borderId="8" xfId="0" applyFont="1" applyFill="1" applyBorder="1" applyAlignment="1" applyProtection="1">
      <alignment vertical="center"/>
      <protection locked="0"/>
    </xf>
    <xf numFmtId="164" fontId="18" fillId="2" borderId="1" xfId="0" applyNumberFormat="1" applyFont="1" applyFill="1" applyBorder="1" applyAlignment="1" applyProtection="1">
      <alignment vertical="center"/>
    </xf>
    <xf numFmtId="0" fontId="1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/>
    </xf>
    <xf numFmtId="0" fontId="6" fillId="0" borderId="1" xfId="0" applyFont="1" applyFill="1" applyBorder="1"/>
    <xf numFmtId="1" fontId="6" fillId="0" borderId="1" xfId="0" applyNumberFormat="1" applyFont="1" applyFill="1" applyBorder="1" applyAlignment="1">
      <alignment horizontal="right"/>
    </xf>
    <xf numFmtId="1" fontId="20" fillId="0" borderId="1" xfId="0" applyNumberFormat="1" applyFont="1" applyFill="1" applyBorder="1" applyAlignment="1">
      <alignment horizontal="right"/>
    </xf>
    <xf numFmtId="1" fontId="6" fillId="5" borderId="1" xfId="3" applyNumberFormat="1" applyFont="1" applyFill="1" applyBorder="1" applyAlignment="1">
      <alignment horizontal="right"/>
    </xf>
    <xf numFmtId="43" fontId="2" fillId="0" borderId="0" xfId="0" applyNumberFormat="1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43" fontId="6" fillId="2" borderId="1" xfId="1" applyNumberFormat="1" applyFont="1" applyFill="1" applyBorder="1" applyAlignment="1">
      <alignment horizontal="center" vertical="center" wrapText="1"/>
    </xf>
    <xf numFmtId="43" fontId="21" fillId="2" borderId="1" xfId="4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/>
      <protection locked="0"/>
    </xf>
    <xf numFmtId="0" fontId="12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vertical="center"/>
    </xf>
    <xf numFmtId="0" fontId="19" fillId="3" borderId="8" xfId="0" applyFont="1" applyFill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4" fillId="0" borderId="0" xfId="0" applyFont="1" applyAlignment="1">
      <alignment horizontal="left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13" fillId="4" borderId="1" xfId="0" applyNumberFormat="1" applyFont="1" applyFill="1" applyBorder="1" applyAlignment="1" applyProtection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0" fillId="0" borderId="1" xfId="0" applyFont="1" applyBorder="1"/>
  </cellXfs>
  <cellStyles count="7">
    <cellStyle name="=C:\WINNT\SYSTEM32\COMMAND.COM" xfId="3"/>
    <cellStyle name="Comma" xfId="1" builtinId="3"/>
    <cellStyle name="Comma 10" xfId="2"/>
    <cellStyle name="Comma 4" xfId="5"/>
    <cellStyle name="Comma 6" xfId="6"/>
    <cellStyle name="Comma 8" xf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55"/>
  <sheetViews>
    <sheetView workbookViewId="0">
      <selection activeCell="Q6" sqref="Q6"/>
    </sheetView>
  </sheetViews>
  <sheetFormatPr defaultColWidth="8.85546875" defaultRowHeight="13.5"/>
  <cols>
    <col min="1" max="1" width="16.42578125" style="1" customWidth="1"/>
    <col min="2" max="2" width="24.5703125" style="1" customWidth="1"/>
    <col min="3" max="5" width="16.140625" style="1" hidden="1" customWidth="1"/>
    <col min="6" max="6" width="18.42578125" style="1" customWidth="1"/>
    <col min="7" max="13" width="16.140625" style="1" hidden="1" customWidth="1"/>
    <col min="14" max="14" width="12.140625" style="1" customWidth="1"/>
    <col min="15" max="15" width="10" style="1" customWidth="1"/>
    <col min="16" max="16" width="9.7109375" style="1" customWidth="1"/>
    <col min="17" max="19" width="13.5703125" style="1" customWidth="1"/>
    <col min="20" max="20" width="11.7109375" style="1" customWidth="1"/>
    <col min="21" max="21" width="13.85546875" style="1" customWidth="1"/>
    <col min="22" max="27" width="10" style="1" customWidth="1"/>
    <col min="28" max="28" width="11.28515625" style="1" customWidth="1"/>
    <col min="29" max="32" width="10" style="1" customWidth="1"/>
    <col min="33" max="33" width="10.85546875" style="1" customWidth="1"/>
    <col min="34" max="36" width="10" style="1" customWidth="1"/>
    <col min="37" max="37" width="11.140625" style="1" customWidth="1"/>
    <col min="38" max="38" width="11.28515625" style="1" customWidth="1"/>
    <col min="39" max="39" width="11.42578125" style="1" customWidth="1"/>
    <col min="40" max="40" width="11.7109375" style="1" customWidth="1"/>
    <col min="41" max="41" width="11.5703125" style="1" customWidth="1"/>
    <col min="42" max="42" width="10.5703125" style="1" customWidth="1"/>
    <col min="43" max="43" width="10" style="1" customWidth="1"/>
    <col min="44" max="44" width="15.28515625" style="1" customWidth="1"/>
    <col min="45" max="47" width="10" style="1" customWidth="1"/>
    <col min="48" max="16384" width="8.85546875" style="1"/>
  </cols>
  <sheetData>
    <row r="1" spans="1:45" s="2" customFormat="1" ht="12.75"/>
    <row r="2" spans="1:45" s="2" customFormat="1" ht="19.149999999999999" customHeight="1">
      <c r="A2" s="58" t="s">
        <v>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</row>
    <row r="3" spans="1:45" s="2" customFormat="1" ht="20.45" customHeight="1" thickBot="1">
      <c r="A3" s="58" t="s">
        <v>36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45" s="3" customFormat="1" ht="66.599999999999994" customHeight="1" thickBot="1">
      <c r="A4" s="18" t="s">
        <v>5</v>
      </c>
      <c r="B4" s="19" t="s">
        <v>9</v>
      </c>
      <c r="C4" s="19" t="s">
        <v>4</v>
      </c>
      <c r="D4" s="19" t="s">
        <v>37</v>
      </c>
      <c r="E4" s="19" t="s">
        <v>38</v>
      </c>
      <c r="F4" s="19" t="s">
        <v>2</v>
      </c>
      <c r="G4" s="19" t="s">
        <v>39</v>
      </c>
      <c r="H4" s="19" t="s">
        <v>40</v>
      </c>
      <c r="I4" s="19" t="s">
        <v>41</v>
      </c>
      <c r="J4" s="19" t="s">
        <v>42</v>
      </c>
      <c r="K4" s="19" t="s">
        <v>43</v>
      </c>
      <c r="L4" s="19" t="s">
        <v>44</v>
      </c>
      <c r="M4" s="19" t="s">
        <v>45</v>
      </c>
      <c r="N4" s="19" t="s">
        <v>8</v>
      </c>
      <c r="O4" s="19" t="s">
        <v>10</v>
      </c>
      <c r="P4" s="19" t="s">
        <v>11</v>
      </c>
      <c r="Q4" s="19" t="s">
        <v>3</v>
      </c>
      <c r="R4" s="19" t="s">
        <v>6</v>
      </c>
      <c r="S4" s="19" t="s">
        <v>7</v>
      </c>
      <c r="T4" s="19" t="s">
        <v>12</v>
      </c>
      <c r="U4" s="19" t="s">
        <v>13</v>
      </c>
      <c r="V4" s="19" t="s">
        <v>14</v>
      </c>
      <c r="W4" s="19" t="s">
        <v>15</v>
      </c>
      <c r="X4" s="19" t="s">
        <v>16</v>
      </c>
      <c r="Y4" s="19" t="s">
        <v>17</v>
      </c>
      <c r="Z4" s="19" t="s">
        <v>18</v>
      </c>
      <c r="AA4" s="19" t="s">
        <v>19</v>
      </c>
      <c r="AB4" s="19" t="s">
        <v>20</v>
      </c>
      <c r="AC4" s="19" t="s">
        <v>21</v>
      </c>
      <c r="AD4" s="19" t="s">
        <v>22</v>
      </c>
      <c r="AE4" s="19" t="s">
        <v>23</v>
      </c>
      <c r="AF4" s="19" t="s">
        <v>24</v>
      </c>
      <c r="AG4" s="19" t="s">
        <v>25</v>
      </c>
      <c r="AH4" s="19" t="s">
        <v>26</v>
      </c>
      <c r="AI4" s="19" t="s">
        <v>27</v>
      </c>
      <c r="AJ4" s="19" t="s">
        <v>28</v>
      </c>
      <c r="AK4" s="19" t="s">
        <v>29</v>
      </c>
      <c r="AL4" s="19" t="s">
        <v>30</v>
      </c>
      <c r="AM4" s="19" t="s">
        <v>31</v>
      </c>
      <c r="AN4" s="19" t="s">
        <v>32</v>
      </c>
      <c r="AO4" s="19" t="s">
        <v>33</v>
      </c>
      <c r="AP4" s="19" t="s">
        <v>34</v>
      </c>
      <c r="AQ4" s="20" t="s">
        <v>35</v>
      </c>
    </row>
    <row r="5" spans="1:45" s="2" customFormat="1" ht="12.75">
      <c r="A5" s="15">
        <v>1</v>
      </c>
      <c r="B5" s="16">
        <v>2</v>
      </c>
      <c r="C5" s="16">
        <v>3</v>
      </c>
      <c r="D5" s="16">
        <v>4</v>
      </c>
      <c r="E5" s="16">
        <v>5</v>
      </c>
      <c r="F5" s="16">
        <v>6</v>
      </c>
      <c r="G5" s="16">
        <v>7</v>
      </c>
      <c r="H5" s="16">
        <v>8</v>
      </c>
      <c r="I5" s="16">
        <v>9</v>
      </c>
      <c r="J5" s="16">
        <v>10</v>
      </c>
      <c r="K5" s="16">
        <v>11</v>
      </c>
      <c r="L5" s="16">
        <v>12</v>
      </c>
      <c r="M5" s="16">
        <v>13</v>
      </c>
      <c r="N5" s="16">
        <v>14</v>
      </c>
      <c r="O5" s="16">
        <v>15</v>
      </c>
      <c r="P5" s="16">
        <v>16</v>
      </c>
      <c r="Q5" s="16">
        <v>17</v>
      </c>
      <c r="R5" s="16">
        <v>18</v>
      </c>
      <c r="S5" s="16">
        <v>19</v>
      </c>
      <c r="T5" s="16">
        <v>20</v>
      </c>
      <c r="U5" s="16">
        <v>21</v>
      </c>
      <c r="V5" s="16">
        <v>22</v>
      </c>
      <c r="W5" s="16">
        <v>23</v>
      </c>
      <c r="X5" s="16">
        <v>24</v>
      </c>
      <c r="Y5" s="16">
        <v>25</v>
      </c>
      <c r="Z5" s="16">
        <v>26</v>
      </c>
      <c r="AA5" s="16">
        <v>27</v>
      </c>
      <c r="AB5" s="16">
        <v>28</v>
      </c>
      <c r="AC5" s="16">
        <v>29</v>
      </c>
      <c r="AD5" s="16">
        <v>30</v>
      </c>
      <c r="AE5" s="16">
        <v>31</v>
      </c>
      <c r="AF5" s="16">
        <v>32</v>
      </c>
      <c r="AG5" s="16">
        <v>33</v>
      </c>
      <c r="AH5" s="16">
        <v>34</v>
      </c>
      <c r="AI5" s="16">
        <v>35</v>
      </c>
      <c r="AJ5" s="16">
        <v>36</v>
      </c>
      <c r="AK5" s="16">
        <v>37</v>
      </c>
      <c r="AL5" s="16">
        <v>38</v>
      </c>
      <c r="AM5" s="16">
        <v>39</v>
      </c>
      <c r="AN5" s="16">
        <v>40</v>
      </c>
      <c r="AO5" s="16">
        <v>41</v>
      </c>
      <c r="AP5" s="16">
        <v>42</v>
      </c>
      <c r="AQ5" s="17">
        <v>43</v>
      </c>
    </row>
    <row r="6" spans="1:45">
      <c r="A6" s="25"/>
      <c r="B6" s="8" t="str">
        <f>'Salary stt.'!B5</f>
        <v>NIKHIL PV</v>
      </c>
      <c r="C6" s="8"/>
      <c r="D6" s="8"/>
      <c r="E6" s="8"/>
      <c r="F6" s="8" t="str">
        <f>'Salary stt.'!C5</f>
        <v>SALES MAN</v>
      </c>
      <c r="G6" s="8"/>
      <c r="H6" s="8"/>
      <c r="I6" s="8"/>
      <c r="J6" s="8"/>
      <c r="K6" s="8"/>
      <c r="L6" s="8"/>
      <c r="M6" s="8"/>
      <c r="N6" s="8">
        <f>'Salary stt.'!D5</f>
        <v>25</v>
      </c>
      <c r="O6" s="8"/>
      <c r="P6" s="8">
        <f>'Salary stt.'!E5</f>
        <v>1</v>
      </c>
      <c r="Q6" s="10">
        <f>ROUND((U6-S6)*100/148,0)</f>
        <v>10811</v>
      </c>
      <c r="R6" s="10">
        <f>ROUND(Q6*48%,0)</f>
        <v>5189</v>
      </c>
      <c r="S6" s="8"/>
      <c r="T6" s="8">
        <v>0</v>
      </c>
      <c r="U6" s="24">
        <v>16000</v>
      </c>
      <c r="V6" s="10">
        <f>'Salary stt.'!J5</f>
        <v>0</v>
      </c>
      <c r="W6" s="8"/>
      <c r="X6" s="8"/>
      <c r="Y6" s="8"/>
      <c r="Z6" s="8"/>
      <c r="AA6" s="8"/>
      <c r="AB6" s="10">
        <f>'Salary stt.'!K5+'Salary stt.'!L5</f>
        <v>6930</v>
      </c>
      <c r="AC6" s="8"/>
      <c r="AD6" s="10">
        <f>U6+V6+W6+X6+Y6+Z6+AA6+AB6+AC6</f>
        <v>22930</v>
      </c>
      <c r="AE6" s="10">
        <f>'Salary stt.'!R5</f>
        <v>0</v>
      </c>
      <c r="AF6" s="10">
        <f>'Salary stt.'!Q5</f>
        <v>0</v>
      </c>
      <c r="AG6" s="10">
        <f>'Salary stt.'!N5+'Salary stt.'!O5</f>
        <v>1260</v>
      </c>
      <c r="AH6" s="10">
        <f>'Salary stt.'!T5</f>
        <v>0</v>
      </c>
      <c r="AI6" s="10">
        <f>'Salary stt.'!U5</f>
        <v>0</v>
      </c>
      <c r="AJ6" s="10">
        <f>'Salary stt.'!S5</f>
        <v>0</v>
      </c>
      <c r="AK6" s="8">
        <f>'Salary stt.'!P5</f>
        <v>260</v>
      </c>
      <c r="AL6" s="10"/>
      <c r="AM6" s="10"/>
      <c r="AN6" s="10">
        <f>AM6+AL6+AK6+AJ6+AI6+AH6+AG6+AF6+AE6</f>
        <v>1520</v>
      </c>
      <c r="AO6" s="10">
        <f>AD6-AN6</f>
        <v>21410</v>
      </c>
      <c r="AP6" s="8"/>
      <c r="AQ6" s="14"/>
      <c r="AR6" s="47"/>
      <c r="AS6" s="47"/>
    </row>
    <row r="7" spans="1:45">
      <c r="A7" s="25"/>
      <c r="B7" s="8" t="str">
        <f>'Salary stt.'!B6</f>
        <v>JUBIN JOSEPH</v>
      </c>
      <c r="C7" s="8"/>
      <c r="D7" s="8"/>
      <c r="E7" s="8"/>
      <c r="F7" s="8" t="str">
        <f>'Salary stt.'!C6</f>
        <v>SALES MAN</v>
      </c>
      <c r="G7" s="8"/>
      <c r="H7" s="8"/>
      <c r="I7" s="8"/>
      <c r="J7" s="8"/>
      <c r="K7" s="8"/>
      <c r="L7" s="8"/>
      <c r="M7" s="8"/>
      <c r="N7" s="8">
        <f>'Salary stt.'!D6</f>
        <v>23</v>
      </c>
      <c r="O7" s="8"/>
      <c r="P7" s="8">
        <f>'Salary stt.'!E6</f>
        <v>3</v>
      </c>
      <c r="Q7" s="10">
        <f t="shared" ref="Q7:Q10" si="0">ROUND((U7-S7)*100/148,0)</f>
        <v>10203</v>
      </c>
      <c r="R7" s="10">
        <f t="shared" ref="R7:R10" si="1">ROUND(Q7*48%,0)</f>
        <v>4897</v>
      </c>
      <c r="S7" s="8"/>
      <c r="T7" s="8">
        <v>0</v>
      </c>
      <c r="U7" s="24">
        <v>15100</v>
      </c>
      <c r="V7" s="10">
        <f>'Salary stt.'!J6</f>
        <v>0</v>
      </c>
      <c r="W7" s="8"/>
      <c r="X7" s="8"/>
      <c r="Y7" s="8"/>
      <c r="Z7" s="8"/>
      <c r="AA7" s="8"/>
      <c r="AB7" s="10">
        <f>'Salary stt.'!K6+'Salary stt.'!L6</f>
        <v>5812</v>
      </c>
      <c r="AC7" s="8"/>
      <c r="AD7" s="10">
        <f t="shared" ref="AD7:AD10" si="2">U7+V7+W7+X7+Y7+Z7+AA7+AB7+AC7</f>
        <v>20912</v>
      </c>
      <c r="AE7" s="10">
        <f>'Salary stt.'!R6</f>
        <v>0</v>
      </c>
      <c r="AF7" s="10">
        <f>'Salary stt.'!Q6</f>
        <v>199</v>
      </c>
      <c r="AG7" s="10">
        <f>'Salary stt.'!N6+'Salary stt.'!O6</f>
        <v>7562</v>
      </c>
      <c r="AH7" s="10">
        <f>'Salary stt.'!T6</f>
        <v>0</v>
      </c>
      <c r="AI7" s="10">
        <f>'Salary stt.'!U6</f>
        <v>0</v>
      </c>
      <c r="AJ7" s="10">
        <f>'Salary stt.'!S6</f>
        <v>0</v>
      </c>
      <c r="AK7" s="8">
        <f>'Salary stt.'!P6</f>
        <v>0</v>
      </c>
      <c r="AL7" s="10"/>
      <c r="AM7" s="10"/>
      <c r="AN7" s="10">
        <f t="shared" ref="AN7:AN10" si="3">AM7+AL7+AK7+AJ7+AI7+AH7+AG7+AF7+AE7</f>
        <v>7761</v>
      </c>
      <c r="AO7" s="10">
        <f t="shared" ref="AO7:AO10" si="4">AD7-AN7</f>
        <v>13151</v>
      </c>
      <c r="AP7" s="8"/>
      <c r="AQ7" s="14"/>
      <c r="AR7" s="47"/>
      <c r="AS7" s="47"/>
    </row>
    <row r="8" spans="1:45">
      <c r="A8" s="25"/>
      <c r="B8" s="8">
        <f>'Salary stt.'!B7</f>
        <v>0</v>
      </c>
      <c r="C8" s="8"/>
      <c r="D8" s="8"/>
      <c r="E8" s="8"/>
      <c r="F8" s="8">
        <f>'Salary stt.'!C7</f>
        <v>0</v>
      </c>
      <c r="G8" s="8"/>
      <c r="H8" s="8"/>
      <c r="I8" s="8"/>
      <c r="J8" s="8"/>
      <c r="K8" s="8"/>
      <c r="L8" s="8"/>
      <c r="M8" s="8"/>
      <c r="N8" s="8">
        <f>'Salary stt.'!D7</f>
        <v>0</v>
      </c>
      <c r="O8" s="8"/>
      <c r="P8" s="8">
        <f>'Salary stt.'!E7</f>
        <v>0</v>
      </c>
      <c r="Q8" s="10">
        <f t="shared" si="0"/>
        <v>0</v>
      </c>
      <c r="R8" s="10">
        <f t="shared" si="1"/>
        <v>0</v>
      </c>
      <c r="S8" s="8"/>
      <c r="T8" s="8">
        <v>0</v>
      </c>
      <c r="U8" s="10">
        <f>'Salary stt.'!M7</f>
        <v>0</v>
      </c>
      <c r="V8" s="10">
        <f>'Salary stt.'!J7</f>
        <v>0</v>
      </c>
      <c r="W8" s="8"/>
      <c r="X8" s="8"/>
      <c r="Y8" s="8"/>
      <c r="Z8" s="8"/>
      <c r="AA8" s="8"/>
      <c r="AB8" s="10">
        <f>'Salary stt.'!K7+'Salary stt.'!L7</f>
        <v>0</v>
      </c>
      <c r="AC8" s="8"/>
      <c r="AD8" s="10">
        <f t="shared" si="2"/>
        <v>0</v>
      </c>
      <c r="AE8" s="10">
        <f>'Salary stt.'!R7</f>
        <v>0</v>
      </c>
      <c r="AF8" s="10">
        <f>'Salary stt.'!Q7</f>
        <v>0</v>
      </c>
      <c r="AG8" s="10">
        <f>'Salary stt.'!N7+'Salary stt.'!O7</f>
        <v>0</v>
      </c>
      <c r="AH8" s="10">
        <f>'Salary stt.'!T7</f>
        <v>0</v>
      </c>
      <c r="AI8" s="10">
        <f>'Salary stt.'!U7</f>
        <v>0</v>
      </c>
      <c r="AJ8" s="10">
        <f>'Salary stt.'!S7</f>
        <v>0</v>
      </c>
      <c r="AK8" s="8">
        <f>'Salary stt.'!P7</f>
        <v>0</v>
      </c>
      <c r="AL8" s="10"/>
      <c r="AM8" s="10"/>
      <c r="AN8" s="10">
        <f t="shared" si="3"/>
        <v>0</v>
      </c>
      <c r="AO8" s="10">
        <f t="shared" si="4"/>
        <v>0</v>
      </c>
      <c r="AP8" s="8"/>
      <c r="AQ8" s="14"/>
      <c r="AR8" s="47"/>
      <c r="AS8" s="47"/>
    </row>
    <row r="9" spans="1:45">
      <c r="A9" s="25"/>
      <c r="B9" s="8">
        <f>'Salary stt.'!B8</f>
        <v>0</v>
      </c>
      <c r="C9" s="8"/>
      <c r="D9" s="8"/>
      <c r="E9" s="8"/>
      <c r="F9" s="8">
        <f>'Salary stt.'!C8</f>
        <v>0</v>
      </c>
      <c r="G9" s="8"/>
      <c r="H9" s="8"/>
      <c r="I9" s="8"/>
      <c r="J9" s="8"/>
      <c r="K9" s="8"/>
      <c r="L9" s="8"/>
      <c r="M9" s="8"/>
      <c r="N9" s="8">
        <f>'Salary stt.'!D8</f>
        <v>0</v>
      </c>
      <c r="O9" s="8"/>
      <c r="P9" s="8">
        <f>'Salary stt.'!E8</f>
        <v>0</v>
      </c>
      <c r="Q9" s="10">
        <f t="shared" si="0"/>
        <v>0</v>
      </c>
      <c r="R9" s="10">
        <f t="shared" si="1"/>
        <v>0</v>
      </c>
      <c r="S9" s="8"/>
      <c r="T9" s="8">
        <v>0</v>
      </c>
      <c r="U9" s="10">
        <f>'Salary stt.'!M8</f>
        <v>0</v>
      </c>
      <c r="V9" s="10">
        <f>'Salary stt.'!J8</f>
        <v>0</v>
      </c>
      <c r="W9" s="8"/>
      <c r="X9" s="8"/>
      <c r="Y9" s="8"/>
      <c r="Z9" s="8"/>
      <c r="AA9" s="8"/>
      <c r="AB9" s="10">
        <f>'Salary stt.'!K8+'Salary stt.'!L8</f>
        <v>0</v>
      </c>
      <c r="AC9" s="8"/>
      <c r="AD9" s="10">
        <f t="shared" si="2"/>
        <v>0</v>
      </c>
      <c r="AE9" s="10">
        <f>'Salary stt.'!R8</f>
        <v>0</v>
      </c>
      <c r="AF9" s="10">
        <f>'Salary stt.'!Q8</f>
        <v>0</v>
      </c>
      <c r="AG9" s="10">
        <f>'Salary stt.'!N8+'Salary stt.'!O8</f>
        <v>0</v>
      </c>
      <c r="AH9" s="10">
        <f>'Salary stt.'!T8</f>
        <v>0</v>
      </c>
      <c r="AI9" s="10">
        <f>'Salary stt.'!U8</f>
        <v>0</v>
      </c>
      <c r="AJ9" s="10">
        <f>'Salary stt.'!S8</f>
        <v>0</v>
      </c>
      <c r="AK9" s="8">
        <f>'Salary stt.'!P8</f>
        <v>0</v>
      </c>
      <c r="AL9" s="10"/>
      <c r="AM9" s="10"/>
      <c r="AN9" s="10">
        <f t="shared" si="3"/>
        <v>0</v>
      </c>
      <c r="AO9" s="10">
        <f t="shared" si="4"/>
        <v>0</v>
      </c>
      <c r="AP9" s="8"/>
      <c r="AQ9" s="14"/>
      <c r="AR9" s="47"/>
      <c r="AS9" s="47"/>
    </row>
    <row r="10" spans="1:45">
      <c r="A10" s="25"/>
      <c r="B10" s="8">
        <f>'Salary stt.'!B9</f>
        <v>0</v>
      </c>
      <c r="C10" s="8"/>
      <c r="D10" s="8"/>
      <c r="E10" s="8"/>
      <c r="F10" s="8">
        <f>'Salary stt.'!C9</f>
        <v>0</v>
      </c>
      <c r="G10" s="8"/>
      <c r="H10" s="8"/>
      <c r="I10" s="8"/>
      <c r="J10" s="8"/>
      <c r="K10" s="8"/>
      <c r="L10" s="8"/>
      <c r="M10" s="8"/>
      <c r="N10" s="8">
        <f>'Salary stt.'!D9</f>
        <v>0</v>
      </c>
      <c r="O10" s="8"/>
      <c r="P10" s="8">
        <f>'Salary stt.'!E9</f>
        <v>0</v>
      </c>
      <c r="Q10" s="10">
        <f t="shared" si="0"/>
        <v>0</v>
      </c>
      <c r="R10" s="10">
        <f t="shared" si="1"/>
        <v>0</v>
      </c>
      <c r="S10" s="8"/>
      <c r="T10" s="8">
        <v>0</v>
      </c>
      <c r="U10" s="10">
        <f>'Salary stt.'!M9</f>
        <v>0</v>
      </c>
      <c r="V10" s="10">
        <f>'Salary stt.'!J9</f>
        <v>0</v>
      </c>
      <c r="W10" s="8"/>
      <c r="X10" s="8"/>
      <c r="Y10" s="8"/>
      <c r="Z10" s="8"/>
      <c r="AA10" s="8"/>
      <c r="AB10" s="10">
        <f>'Salary stt.'!K9+'Salary stt.'!L9</f>
        <v>0</v>
      </c>
      <c r="AC10" s="8"/>
      <c r="AD10" s="10">
        <f t="shared" si="2"/>
        <v>0</v>
      </c>
      <c r="AE10" s="10">
        <f>'Salary stt.'!R9</f>
        <v>0</v>
      </c>
      <c r="AF10" s="10">
        <f>'Salary stt.'!Q9</f>
        <v>0</v>
      </c>
      <c r="AG10" s="10">
        <f>'Salary stt.'!N9+'Salary stt.'!O9</f>
        <v>0</v>
      </c>
      <c r="AH10" s="10">
        <f>'Salary stt.'!T9</f>
        <v>0</v>
      </c>
      <c r="AI10" s="10">
        <f>'Salary stt.'!U9</f>
        <v>0</v>
      </c>
      <c r="AJ10" s="10">
        <f>'Salary stt.'!S9</f>
        <v>0</v>
      </c>
      <c r="AK10" s="8">
        <f>'Salary stt.'!P9</f>
        <v>0</v>
      </c>
      <c r="AL10" s="10"/>
      <c r="AM10" s="10"/>
      <c r="AN10" s="10">
        <f t="shared" si="3"/>
        <v>0</v>
      </c>
      <c r="AO10" s="10">
        <f t="shared" si="4"/>
        <v>0</v>
      </c>
      <c r="AP10" s="8"/>
      <c r="AQ10" s="14"/>
      <c r="AR10" s="47"/>
      <c r="AS10" s="47"/>
    </row>
    <row r="11" spans="1:4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12"/>
      <c r="S11" s="11"/>
      <c r="T11" s="11"/>
      <c r="U11" s="12"/>
      <c r="V11" s="12"/>
      <c r="W11" s="11"/>
      <c r="X11" s="11"/>
      <c r="Y11" s="11"/>
      <c r="Z11" s="11"/>
      <c r="AA11" s="11"/>
      <c r="AB11" s="12"/>
      <c r="AC11" s="11"/>
      <c r="AD11" s="12"/>
      <c r="AE11" s="12"/>
      <c r="AF11" s="12"/>
      <c r="AG11" s="12"/>
      <c r="AH11" s="12"/>
      <c r="AI11" s="12"/>
      <c r="AJ11" s="12"/>
      <c r="AK11" s="11"/>
      <c r="AL11" s="12"/>
      <c r="AM11" s="12"/>
      <c r="AN11" s="12"/>
      <c r="AO11" s="12"/>
      <c r="AP11" s="11"/>
      <c r="AQ11" s="11"/>
    </row>
    <row r="12" spans="1:4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12"/>
      <c r="S12" s="11"/>
      <c r="T12" s="11"/>
      <c r="U12" s="12"/>
      <c r="V12" s="12"/>
      <c r="W12" s="11"/>
      <c r="X12" s="11"/>
      <c r="Y12" s="11"/>
      <c r="Z12" s="11"/>
      <c r="AA12" s="11"/>
      <c r="AB12" s="12"/>
      <c r="AC12" s="11"/>
      <c r="AD12" s="12"/>
      <c r="AE12" s="12"/>
      <c r="AF12" s="12"/>
      <c r="AG12" s="12"/>
      <c r="AH12" s="12"/>
      <c r="AI12" s="12"/>
      <c r="AJ12" s="12"/>
      <c r="AK12" s="11"/>
      <c r="AL12" s="12"/>
      <c r="AM12" s="12"/>
      <c r="AN12" s="12"/>
      <c r="AO12" s="12"/>
      <c r="AP12" s="11"/>
      <c r="AQ12" s="11"/>
    </row>
    <row r="13" spans="1:4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12"/>
      <c r="S13" s="11"/>
      <c r="T13" s="11"/>
      <c r="U13" s="12"/>
      <c r="V13" s="12"/>
      <c r="W13" s="11"/>
      <c r="X13" s="11"/>
      <c r="Y13" s="11"/>
      <c r="Z13" s="11"/>
      <c r="AA13" s="11"/>
      <c r="AB13" s="12"/>
      <c r="AC13" s="11"/>
      <c r="AD13" s="12"/>
      <c r="AE13" s="12"/>
      <c r="AF13" s="12"/>
      <c r="AG13" s="12"/>
      <c r="AH13" s="12"/>
      <c r="AI13" s="12"/>
      <c r="AJ13" s="12"/>
      <c r="AK13" s="11"/>
      <c r="AL13" s="12"/>
      <c r="AM13" s="12"/>
      <c r="AN13" s="12"/>
      <c r="AO13" s="12"/>
      <c r="AP13" s="11"/>
      <c r="AQ13" s="11"/>
    </row>
    <row r="14" spans="1:4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12"/>
      <c r="S14" s="11"/>
      <c r="T14" s="11"/>
      <c r="U14" s="12"/>
      <c r="V14" s="12"/>
      <c r="W14" s="11"/>
      <c r="X14" s="11"/>
      <c r="Y14" s="11"/>
      <c r="Z14" s="11"/>
      <c r="AA14" s="11"/>
      <c r="AB14" s="12"/>
      <c r="AC14" s="11"/>
      <c r="AD14" s="12"/>
      <c r="AE14" s="12"/>
      <c r="AF14" s="12"/>
      <c r="AG14" s="12"/>
      <c r="AH14" s="12"/>
      <c r="AI14" s="12"/>
      <c r="AJ14" s="12"/>
      <c r="AK14" s="11"/>
      <c r="AL14" s="12"/>
      <c r="AM14" s="12"/>
      <c r="AN14" s="12"/>
      <c r="AO14" s="12"/>
      <c r="AP14" s="11"/>
      <c r="AQ14" s="11"/>
    </row>
    <row r="15" spans="1:4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12"/>
      <c r="S15" s="11"/>
      <c r="T15" s="11"/>
      <c r="U15" s="12"/>
      <c r="V15" s="12"/>
      <c r="W15" s="11"/>
      <c r="X15" s="11"/>
      <c r="Y15" s="11"/>
      <c r="Z15" s="11"/>
      <c r="AA15" s="11"/>
      <c r="AB15" s="12"/>
      <c r="AC15" s="11"/>
      <c r="AD15" s="12"/>
      <c r="AE15" s="12"/>
      <c r="AF15" s="12"/>
      <c r="AG15" s="12"/>
      <c r="AH15" s="12"/>
      <c r="AI15" s="12"/>
      <c r="AJ15" s="12"/>
      <c r="AK15" s="11"/>
      <c r="AL15" s="12"/>
      <c r="AM15" s="12"/>
      <c r="AN15" s="12"/>
      <c r="AO15" s="12"/>
      <c r="AP15" s="11"/>
      <c r="AQ15" s="11"/>
    </row>
    <row r="16" spans="1:4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12"/>
      <c r="S16" s="11"/>
      <c r="T16" s="11"/>
      <c r="U16" s="12"/>
      <c r="V16" s="12"/>
      <c r="W16" s="11"/>
      <c r="X16" s="11"/>
      <c r="Y16" s="11"/>
      <c r="Z16" s="11"/>
      <c r="AA16" s="11"/>
      <c r="AB16" s="12"/>
      <c r="AC16" s="11"/>
      <c r="AD16" s="12"/>
      <c r="AE16" s="12"/>
      <c r="AF16" s="12"/>
      <c r="AG16" s="12"/>
      <c r="AH16" s="12"/>
      <c r="AI16" s="12"/>
      <c r="AJ16" s="12"/>
      <c r="AK16" s="11"/>
      <c r="AL16" s="12"/>
      <c r="AM16" s="12"/>
      <c r="AN16" s="12"/>
      <c r="AO16" s="12"/>
      <c r="AP16" s="11"/>
      <c r="AQ16" s="11"/>
    </row>
    <row r="17" spans="1:4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12"/>
      <c r="S17" s="11"/>
      <c r="T17" s="11"/>
      <c r="U17" s="12"/>
      <c r="V17" s="12"/>
      <c r="W17" s="11"/>
      <c r="X17" s="11"/>
      <c r="Y17" s="11"/>
      <c r="Z17" s="11"/>
      <c r="AA17" s="11"/>
      <c r="AB17" s="12"/>
      <c r="AC17" s="11"/>
      <c r="AD17" s="12"/>
      <c r="AE17" s="12"/>
      <c r="AF17" s="12"/>
      <c r="AG17" s="12"/>
      <c r="AH17" s="12"/>
      <c r="AI17" s="12"/>
      <c r="AJ17" s="12"/>
      <c r="AK17" s="11"/>
      <c r="AL17" s="12"/>
      <c r="AM17" s="12"/>
      <c r="AN17" s="12"/>
      <c r="AO17" s="12"/>
      <c r="AP17" s="11"/>
      <c r="AQ17" s="11"/>
    </row>
    <row r="18" spans="1:4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2"/>
      <c r="S18" s="11"/>
      <c r="T18" s="11"/>
      <c r="U18" s="12"/>
      <c r="V18" s="12"/>
      <c r="W18" s="11"/>
      <c r="X18" s="11"/>
      <c r="Y18" s="11"/>
      <c r="Z18" s="11"/>
      <c r="AA18" s="11"/>
      <c r="AB18" s="12"/>
      <c r="AC18" s="11"/>
      <c r="AD18" s="12"/>
      <c r="AE18" s="12"/>
      <c r="AF18" s="12"/>
      <c r="AG18" s="12"/>
      <c r="AH18" s="12"/>
      <c r="AI18" s="12"/>
      <c r="AJ18" s="12"/>
      <c r="AK18" s="11"/>
      <c r="AL18" s="12"/>
      <c r="AM18" s="12"/>
      <c r="AN18" s="12"/>
      <c r="AO18" s="12"/>
      <c r="AP18" s="11"/>
      <c r="AQ18" s="11"/>
    </row>
    <row r="19" spans="1:4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12"/>
      <c r="S19" s="11"/>
      <c r="T19" s="11"/>
      <c r="U19" s="12"/>
      <c r="V19" s="12"/>
      <c r="W19" s="11"/>
      <c r="X19" s="11"/>
      <c r="Y19" s="11"/>
      <c r="Z19" s="11"/>
      <c r="AA19" s="11"/>
      <c r="AB19" s="12"/>
      <c r="AC19" s="11"/>
      <c r="AD19" s="12"/>
      <c r="AE19" s="12"/>
      <c r="AF19" s="12"/>
      <c r="AG19" s="12"/>
      <c r="AH19" s="12"/>
      <c r="AI19" s="12"/>
      <c r="AJ19" s="12"/>
      <c r="AK19" s="11"/>
      <c r="AL19" s="12"/>
      <c r="AM19" s="12"/>
      <c r="AN19" s="12"/>
      <c r="AO19" s="12"/>
      <c r="AP19" s="11"/>
      <c r="AQ19" s="11"/>
    </row>
    <row r="20" spans="1:4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2"/>
      <c r="S20" s="11"/>
      <c r="T20" s="11"/>
      <c r="U20" s="12"/>
      <c r="V20" s="12"/>
      <c r="W20" s="11"/>
      <c r="X20" s="11"/>
      <c r="Y20" s="11"/>
      <c r="Z20" s="11"/>
      <c r="AA20" s="11"/>
      <c r="AB20" s="12"/>
      <c r="AC20" s="11"/>
      <c r="AD20" s="12"/>
      <c r="AE20" s="12"/>
      <c r="AF20" s="12"/>
      <c r="AG20" s="12"/>
      <c r="AH20" s="12"/>
      <c r="AI20" s="12"/>
      <c r="AJ20" s="12"/>
      <c r="AK20" s="11"/>
      <c r="AL20" s="12"/>
      <c r="AM20" s="12"/>
      <c r="AN20" s="12"/>
      <c r="AO20" s="12"/>
      <c r="AP20" s="11"/>
      <c r="AQ20" s="11"/>
    </row>
    <row r="21" spans="1:4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  <c r="R21" s="12"/>
      <c r="S21" s="11"/>
      <c r="T21" s="11"/>
      <c r="U21" s="12"/>
      <c r="V21" s="12"/>
      <c r="W21" s="11"/>
      <c r="X21" s="11"/>
      <c r="Y21" s="11"/>
      <c r="Z21" s="11"/>
      <c r="AA21" s="11"/>
      <c r="AB21" s="12"/>
      <c r="AC21" s="11"/>
      <c r="AD21" s="12"/>
      <c r="AE21" s="12"/>
      <c r="AF21" s="12"/>
      <c r="AG21" s="12"/>
      <c r="AH21" s="12"/>
      <c r="AI21" s="12"/>
      <c r="AJ21" s="12"/>
      <c r="AK21" s="11"/>
      <c r="AL21" s="12"/>
      <c r="AM21" s="12"/>
      <c r="AN21" s="12"/>
      <c r="AO21" s="12"/>
      <c r="AP21" s="11"/>
      <c r="AQ21" s="11"/>
    </row>
    <row r="22" spans="1:4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2"/>
      <c r="S22" s="11"/>
      <c r="T22" s="11"/>
      <c r="U22" s="12"/>
      <c r="V22" s="12"/>
      <c r="W22" s="11"/>
      <c r="X22" s="11"/>
      <c r="Y22" s="11"/>
      <c r="Z22" s="11"/>
      <c r="AA22" s="11"/>
      <c r="AB22" s="12"/>
      <c r="AC22" s="11"/>
      <c r="AD22" s="12"/>
      <c r="AE22" s="12"/>
      <c r="AF22" s="12"/>
      <c r="AG22" s="12"/>
      <c r="AH22" s="12"/>
      <c r="AI22" s="12"/>
      <c r="AJ22" s="12"/>
      <c r="AK22" s="11"/>
      <c r="AL22" s="12"/>
      <c r="AM22" s="12"/>
      <c r="AN22" s="12"/>
      <c r="AO22" s="12"/>
      <c r="AP22" s="11"/>
      <c r="AQ22" s="11"/>
    </row>
    <row r="23" spans="1:4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2"/>
      <c r="S23" s="11"/>
      <c r="T23" s="11"/>
      <c r="U23" s="12"/>
      <c r="V23" s="12"/>
      <c r="W23" s="11"/>
      <c r="X23" s="11"/>
      <c r="Y23" s="11"/>
      <c r="Z23" s="11"/>
      <c r="AA23" s="11"/>
      <c r="AB23" s="12"/>
      <c r="AC23" s="11"/>
      <c r="AD23" s="12"/>
      <c r="AE23" s="12"/>
      <c r="AF23" s="12"/>
      <c r="AG23" s="12"/>
      <c r="AH23" s="12"/>
      <c r="AI23" s="12"/>
      <c r="AJ23" s="12"/>
      <c r="AK23" s="11"/>
      <c r="AL23" s="12"/>
      <c r="AM23" s="12"/>
      <c r="AN23" s="12"/>
      <c r="AO23" s="12"/>
      <c r="AP23" s="11"/>
      <c r="AQ23" s="11"/>
    </row>
    <row r="24" spans="1:4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2"/>
      <c r="R24" s="12"/>
      <c r="S24" s="11"/>
      <c r="T24" s="11"/>
      <c r="U24" s="12"/>
      <c r="V24" s="12"/>
      <c r="W24" s="11"/>
      <c r="X24" s="11"/>
      <c r="Y24" s="11"/>
      <c r="Z24" s="11"/>
      <c r="AA24" s="11"/>
      <c r="AB24" s="12"/>
      <c r="AC24" s="11"/>
      <c r="AD24" s="12"/>
      <c r="AE24" s="12"/>
      <c r="AF24" s="12"/>
      <c r="AG24" s="12"/>
      <c r="AH24" s="12"/>
      <c r="AI24" s="12"/>
      <c r="AJ24" s="12"/>
      <c r="AK24" s="11"/>
      <c r="AL24" s="12"/>
      <c r="AM24" s="12"/>
      <c r="AN24" s="12"/>
      <c r="AO24" s="12"/>
      <c r="AP24" s="11"/>
      <c r="AQ24" s="11"/>
    </row>
    <row r="25" spans="1:4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2"/>
      <c r="R25" s="12"/>
      <c r="S25" s="11"/>
      <c r="T25" s="11"/>
      <c r="U25" s="12"/>
      <c r="V25" s="12"/>
      <c r="W25" s="11"/>
      <c r="X25" s="11"/>
      <c r="Y25" s="11"/>
      <c r="Z25" s="11"/>
      <c r="AA25" s="11"/>
      <c r="AB25" s="12"/>
      <c r="AC25" s="11"/>
      <c r="AD25" s="12"/>
      <c r="AE25" s="12"/>
      <c r="AF25" s="12"/>
      <c r="AG25" s="12"/>
      <c r="AH25" s="12"/>
      <c r="AI25" s="12"/>
      <c r="AJ25" s="12"/>
      <c r="AK25" s="11"/>
      <c r="AL25" s="12"/>
      <c r="AM25" s="12"/>
      <c r="AN25" s="12"/>
      <c r="AO25" s="12"/>
      <c r="AP25" s="11"/>
      <c r="AQ25" s="11"/>
    </row>
    <row r="26" spans="1:4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2"/>
      <c r="S26" s="11"/>
      <c r="T26" s="11"/>
      <c r="U26" s="12"/>
      <c r="V26" s="12"/>
      <c r="W26" s="11"/>
      <c r="X26" s="11"/>
      <c r="Y26" s="11"/>
      <c r="Z26" s="11"/>
      <c r="AA26" s="11"/>
      <c r="AB26" s="12"/>
      <c r="AC26" s="11"/>
      <c r="AD26" s="12"/>
      <c r="AE26" s="12"/>
      <c r="AF26" s="12"/>
      <c r="AG26" s="12"/>
      <c r="AH26" s="12"/>
      <c r="AI26" s="12"/>
      <c r="AJ26" s="12"/>
      <c r="AK26" s="11"/>
      <c r="AL26" s="12"/>
      <c r="AM26" s="12"/>
      <c r="AN26" s="12"/>
      <c r="AO26" s="12"/>
      <c r="AP26" s="11"/>
      <c r="AQ26" s="11"/>
    </row>
    <row r="27" spans="1:4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2"/>
      <c r="S27" s="11"/>
      <c r="T27" s="11"/>
      <c r="U27" s="12"/>
      <c r="V27" s="12"/>
      <c r="W27" s="11"/>
      <c r="X27" s="11"/>
      <c r="Y27" s="11"/>
      <c r="Z27" s="11"/>
      <c r="AA27" s="11"/>
      <c r="AB27" s="12"/>
      <c r="AC27" s="11"/>
      <c r="AD27" s="12"/>
      <c r="AE27" s="12"/>
      <c r="AF27" s="12"/>
      <c r="AG27" s="12"/>
      <c r="AH27" s="12"/>
      <c r="AI27" s="12"/>
      <c r="AJ27" s="12"/>
      <c r="AK27" s="11"/>
      <c r="AL27" s="12"/>
      <c r="AM27" s="12"/>
      <c r="AN27" s="12"/>
      <c r="AO27" s="12"/>
      <c r="AP27" s="11"/>
      <c r="AQ27" s="11"/>
    </row>
    <row r="28" spans="1:4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2"/>
      <c r="S28" s="11"/>
      <c r="T28" s="11"/>
      <c r="U28" s="12"/>
      <c r="V28" s="12"/>
      <c r="W28" s="11"/>
      <c r="X28" s="11"/>
      <c r="Y28" s="11"/>
      <c r="Z28" s="11"/>
      <c r="AA28" s="11"/>
      <c r="AB28" s="12"/>
      <c r="AC28" s="11"/>
      <c r="AD28" s="12"/>
      <c r="AE28" s="12"/>
      <c r="AF28" s="12"/>
      <c r="AG28" s="12"/>
      <c r="AH28" s="12"/>
      <c r="AI28" s="12"/>
      <c r="AJ28" s="12"/>
      <c r="AK28" s="11"/>
      <c r="AL28" s="12"/>
      <c r="AM28" s="12"/>
      <c r="AN28" s="12"/>
      <c r="AO28" s="12"/>
      <c r="AP28" s="11"/>
      <c r="AQ28" s="11"/>
    </row>
    <row r="29" spans="1:4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2"/>
      <c r="S29" s="11"/>
      <c r="T29" s="11"/>
      <c r="U29" s="12"/>
      <c r="V29" s="12"/>
      <c r="W29" s="11"/>
      <c r="X29" s="11"/>
      <c r="Y29" s="11"/>
      <c r="Z29" s="11"/>
      <c r="AA29" s="11"/>
      <c r="AB29" s="12"/>
      <c r="AC29" s="11"/>
      <c r="AD29" s="12"/>
      <c r="AE29" s="12"/>
      <c r="AF29" s="12"/>
      <c r="AG29" s="12"/>
      <c r="AH29" s="12"/>
      <c r="AI29" s="12"/>
      <c r="AJ29" s="12"/>
      <c r="AK29" s="11"/>
      <c r="AL29" s="12"/>
      <c r="AM29" s="12"/>
      <c r="AN29" s="12"/>
      <c r="AO29" s="12"/>
      <c r="AP29" s="11"/>
      <c r="AQ29" s="11"/>
    </row>
    <row r="30" spans="1:4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2"/>
      <c r="S30" s="11"/>
      <c r="T30" s="11"/>
      <c r="U30" s="12"/>
      <c r="V30" s="12"/>
      <c r="W30" s="11"/>
      <c r="X30" s="11"/>
      <c r="Y30" s="11"/>
      <c r="Z30" s="11"/>
      <c r="AA30" s="11"/>
      <c r="AB30" s="12"/>
      <c r="AC30" s="11"/>
      <c r="AD30" s="12"/>
      <c r="AE30" s="12"/>
      <c r="AF30" s="12"/>
      <c r="AG30" s="12"/>
      <c r="AH30" s="12"/>
      <c r="AI30" s="12"/>
      <c r="AJ30" s="12"/>
      <c r="AK30" s="11"/>
      <c r="AL30" s="12"/>
      <c r="AM30" s="12"/>
      <c r="AN30" s="12"/>
      <c r="AO30" s="12"/>
      <c r="AP30" s="11"/>
      <c r="AQ30" s="11"/>
    </row>
    <row r="31" spans="1:4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2"/>
      <c r="S31" s="11"/>
      <c r="T31" s="11"/>
      <c r="U31" s="12"/>
      <c r="V31" s="12"/>
      <c r="W31" s="11"/>
      <c r="X31" s="11"/>
      <c r="Y31" s="11"/>
      <c r="Z31" s="11"/>
      <c r="AA31" s="11"/>
      <c r="AB31" s="12"/>
      <c r="AC31" s="11"/>
      <c r="AD31" s="12"/>
      <c r="AE31" s="12"/>
      <c r="AF31" s="12"/>
      <c r="AG31" s="12"/>
      <c r="AH31" s="12"/>
      <c r="AI31" s="12"/>
      <c r="AJ31" s="12"/>
      <c r="AK31" s="11"/>
      <c r="AL31" s="12"/>
      <c r="AM31" s="12"/>
      <c r="AN31" s="12"/>
      <c r="AO31" s="12"/>
      <c r="AP31" s="11"/>
      <c r="AQ31" s="11"/>
    </row>
    <row r="32" spans="1:4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2"/>
      <c r="S32" s="11"/>
      <c r="T32" s="11"/>
      <c r="U32" s="12"/>
      <c r="V32" s="12"/>
      <c r="W32" s="11"/>
      <c r="X32" s="11"/>
      <c r="Y32" s="11"/>
      <c r="Z32" s="11"/>
      <c r="AA32" s="11"/>
      <c r="AB32" s="12"/>
      <c r="AC32" s="11"/>
      <c r="AD32" s="12"/>
      <c r="AE32" s="12"/>
      <c r="AF32" s="12"/>
      <c r="AG32" s="12"/>
      <c r="AH32" s="12"/>
      <c r="AI32" s="12"/>
      <c r="AJ32" s="12"/>
      <c r="AK32" s="11"/>
      <c r="AL32" s="12"/>
      <c r="AM32" s="12"/>
      <c r="AN32" s="12"/>
      <c r="AO32" s="12"/>
      <c r="AP32" s="11"/>
      <c r="AQ32" s="11"/>
    </row>
    <row r="33" spans="1:4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2"/>
      <c r="S33" s="11"/>
      <c r="T33" s="11"/>
      <c r="U33" s="12"/>
      <c r="V33" s="12"/>
      <c r="W33" s="11"/>
      <c r="X33" s="11"/>
      <c r="Y33" s="11"/>
      <c r="Z33" s="11"/>
      <c r="AA33" s="11"/>
      <c r="AB33" s="12"/>
      <c r="AC33" s="11"/>
      <c r="AD33" s="12"/>
      <c r="AE33" s="12"/>
      <c r="AF33" s="12"/>
      <c r="AG33" s="12"/>
      <c r="AH33" s="12"/>
      <c r="AI33" s="12"/>
      <c r="AJ33" s="12"/>
      <c r="AK33" s="11"/>
      <c r="AL33" s="12"/>
      <c r="AM33" s="12"/>
      <c r="AN33" s="12"/>
      <c r="AO33" s="12"/>
      <c r="AP33" s="11"/>
      <c r="AQ33" s="11"/>
    </row>
    <row r="34" spans="1:4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2"/>
      <c r="S34" s="11"/>
      <c r="T34" s="11"/>
      <c r="U34" s="12"/>
      <c r="V34" s="12"/>
      <c r="W34" s="11"/>
      <c r="X34" s="11"/>
      <c r="Y34" s="11"/>
      <c r="Z34" s="11"/>
      <c r="AA34" s="11"/>
      <c r="AB34" s="12"/>
      <c r="AC34" s="11"/>
      <c r="AD34" s="12"/>
      <c r="AE34" s="12"/>
      <c r="AF34" s="12"/>
      <c r="AG34" s="12"/>
      <c r="AH34" s="12"/>
      <c r="AI34" s="12"/>
      <c r="AJ34" s="12"/>
      <c r="AK34" s="11"/>
      <c r="AL34" s="12"/>
      <c r="AM34" s="12"/>
      <c r="AN34" s="12"/>
      <c r="AO34" s="12"/>
      <c r="AP34" s="11"/>
      <c r="AQ34" s="11"/>
    </row>
    <row r="35" spans="1:4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2"/>
      <c r="S35" s="11"/>
      <c r="T35" s="11"/>
      <c r="U35" s="12"/>
      <c r="V35" s="12"/>
      <c r="W35" s="11"/>
      <c r="X35" s="11"/>
      <c r="Y35" s="11"/>
      <c r="Z35" s="11"/>
      <c r="AA35" s="11"/>
      <c r="AB35" s="12"/>
      <c r="AC35" s="11"/>
      <c r="AD35" s="12"/>
      <c r="AE35" s="12"/>
      <c r="AF35" s="12"/>
      <c r="AG35" s="12"/>
      <c r="AH35" s="12"/>
      <c r="AI35" s="12"/>
      <c r="AJ35" s="12"/>
      <c r="AK35" s="11"/>
      <c r="AL35" s="12"/>
      <c r="AM35" s="12"/>
      <c r="AN35" s="12"/>
      <c r="AO35" s="12"/>
      <c r="AP35" s="11"/>
      <c r="AQ35" s="11"/>
    </row>
    <row r="36" spans="1:4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2"/>
      <c r="S36" s="11"/>
      <c r="T36" s="11"/>
      <c r="U36" s="12"/>
      <c r="V36" s="12"/>
      <c r="W36" s="11"/>
      <c r="X36" s="11"/>
      <c r="Y36" s="11"/>
      <c r="Z36" s="11"/>
      <c r="AA36" s="11"/>
      <c r="AB36" s="12"/>
      <c r="AC36" s="11"/>
      <c r="AD36" s="12"/>
      <c r="AE36" s="12"/>
      <c r="AF36" s="12"/>
      <c r="AG36" s="12"/>
      <c r="AH36" s="12"/>
      <c r="AI36" s="12"/>
      <c r="AJ36" s="12"/>
      <c r="AK36" s="11"/>
      <c r="AL36" s="12"/>
      <c r="AM36" s="12"/>
      <c r="AN36" s="12"/>
      <c r="AO36" s="12"/>
      <c r="AP36" s="11"/>
      <c r="AQ36" s="11"/>
    </row>
    <row r="37" spans="1:4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2"/>
      <c r="S37" s="11"/>
      <c r="T37" s="11"/>
      <c r="U37" s="12"/>
      <c r="V37" s="12"/>
      <c r="W37" s="11"/>
      <c r="X37" s="11"/>
      <c r="Y37" s="11"/>
      <c r="Z37" s="11"/>
      <c r="AA37" s="11"/>
      <c r="AB37" s="12"/>
      <c r="AC37" s="11"/>
      <c r="AD37" s="12"/>
      <c r="AE37" s="12"/>
      <c r="AF37" s="12"/>
      <c r="AG37" s="12"/>
      <c r="AH37" s="12"/>
      <c r="AI37" s="12"/>
      <c r="AJ37" s="12"/>
      <c r="AK37" s="11"/>
      <c r="AL37" s="12"/>
      <c r="AM37" s="12"/>
      <c r="AN37" s="12"/>
      <c r="AO37" s="12"/>
      <c r="AP37" s="11"/>
      <c r="AQ37" s="11"/>
    </row>
    <row r="38" spans="1:4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2"/>
      <c r="R38" s="12"/>
      <c r="S38" s="11"/>
      <c r="T38" s="11"/>
      <c r="U38" s="12"/>
      <c r="V38" s="12"/>
      <c r="W38" s="11"/>
      <c r="X38" s="11"/>
      <c r="Y38" s="11"/>
      <c r="Z38" s="11"/>
      <c r="AA38" s="11"/>
      <c r="AB38" s="12"/>
      <c r="AC38" s="11"/>
      <c r="AD38" s="12"/>
      <c r="AE38" s="12"/>
      <c r="AF38" s="12"/>
      <c r="AG38" s="12"/>
      <c r="AH38" s="12"/>
      <c r="AI38" s="12"/>
      <c r="AJ38" s="12"/>
      <c r="AK38" s="11"/>
      <c r="AL38" s="12"/>
      <c r="AM38" s="12"/>
      <c r="AN38" s="12"/>
      <c r="AO38" s="12"/>
      <c r="AP38" s="11"/>
      <c r="AQ38" s="11"/>
    </row>
    <row r="39" spans="1:4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2"/>
      <c r="R39" s="12"/>
      <c r="S39" s="11"/>
      <c r="T39" s="11"/>
      <c r="U39" s="12"/>
      <c r="V39" s="12"/>
      <c r="W39" s="11"/>
      <c r="X39" s="11"/>
      <c r="Y39" s="11"/>
      <c r="Z39" s="11"/>
      <c r="AA39" s="11"/>
      <c r="AB39" s="12"/>
      <c r="AC39" s="11"/>
      <c r="AD39" s="12"/>
      <c r="AE39" s="12"/>
      <c r="AF39" s="12"/>
      <c r="AG39" s="12"/>
      <c r="AH39" s="12"/>
      <c r="AI39" s="12"/>
      <c r="AJ39" s="12"/>
      <c r="AK39" s="11"/>
      <c r="AL39" s="12"/>
      <c r="AM39" s="12"/>
      <c r="AN39" s="12"/>
      <c r="AO39" s="12"/>
      <c r="AP39" s="11"/>
      <c r="AQ39" s="11"/>
    </row>
    <row r="40" spans="1:4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2"/>
      <c r="R40" s="12"/>
      <c r="S40" s="11"/>
      <c r="T40" s="11"/>
      <c r="U40" s="12"/>
      <c r="V40" s="12"/>
      <c r="W40" s="11"/>
      <c r="X40" s="11"/>
      <c r="Y40" s="11"/>
      <c r="Z40" s="11"/>
      <c r="AA40" s="11"/>
      <c r="AB40" s="12"/>
      <c r="AC40" s="11"/>
      <c r="AD40" s="12"/>
      <c r="AE40" s="12"/>
      <c r="AF40" s="12"/>
      <c r="AG40" s="12"/>
      <c r="AH40" s="12"/>
      <c r="AI40" s="12"/>
      <c r="AJ40" s="12"/>
      <c r="AK40" s="11"/>
      <c r="AL40" s="12"/>
      <c r="AM40" s="12"/>
      <c r="AN40" s="12"/>
      <c r="AO40" s="12"/>
      <c r="AP40" s="11"/>
      <c r="AQ40" s="11"/>
    </row>
    <row r="41" spans="1:4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2"/>
      <c r="R41" s="12"/>
      <c r="S41" s="11"/>
      <c r="T41" s="11"/>
      <c r="U41" s="12"/>
      <c r="V41" s="12"/>
      <c r="W41" s="11"/>
      <c r="X41" s="11"/>
      <c r="Y41" s="11"/>
      <c r="Z41" s="11"/>
      <c r="AA41" s="11"/>
      <c r="AB41" s="12"/>
      <c r="AC41" s="11"/>
      <c r="AD41" s="12"/>
      <c r="AE41" s="12"/>
      <c r="AF41" s="12"/>
      <c r="AG41" s="12"/>
      <c r="AH41" s="12"/>
      <c r="AI41" s="12"/>
      <c r="AJ41" s="12"/>
      <c r="AK41" s="11"/>
      <c r="AL41" s="12"/>
      <c r="AM41" s="12"/>
      <c r="AN41" s="12"/>
      <c r="AO41" s="12"/>
      <c r="AP41" s="11"/>
      <c r="AQ41" s="11"/>
    </row>
    <row r="42" spans="1:4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  <c r="R42" s="12"/>
      <c r="S42" s="11"/>
      <c r="T42" s="11"/>
      <c r="U42" s="12"/>
      <c r="V42" s="12"/>
      <c r="W42" s="11"/>
      <c r="X42" s="11"/>
      <c r="Y42" s="11"/>
      <c r="Z42" s="11"/>
      <c r="AA42" s="11"/>
      <c r="AB42" s="12"/>
      <c r="AC42" s="11"/>
      <c r="AD42" s="12"/>
      <c r="AE42" s="12"/>
      <c r="AF42" s="12"/>
      <c r="AG42" s="12"/>
      <c r="AH42" s="12"/>
      <c r="AI42" s="12"/>
      <c r="AJ42" s="12"/>
      <c r="AK42" s="11"/>
      <c r="AL42" s="12"/>
      <c r="AM42" s="12"/>
      <c r="AN42" s="12"/>
      <c r="AO42" s="12"/>
      <c r="AP42" s="11"/>
      <c r="AQ42" s="11"/>
    </row>
    <row r="43" spans="1: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  <c r="R43" s="12"/>
      <c r="S43" s="11"/>
      <c r="T43" s="11"/>
      <c r="U43" s="12"/>
      <c r="V43" s="12"/>
      <c r="W43" s="11"/>
      <c r="X43" s="11"/>
      <c r="Y43" s="11"/>
      <c r="Z43" s="11"/>
      <c r="AA43" s="11"/>
      <c r="AB43" s="12"/>
      <c r="AC43" s="11"/>
      <c r="AD43" s="12"/>
      <c r="AE43" s="12"/>
      <c r="AF43" s="12"/>
      <c r="AG43" s="12"/>
      <c r="AH43" s="12"/>
      <c r="AI43" s="12"/>
      <c r="AJ43" s="12"/>
      <c r="AK43" s="11"/>
      <c r="AL43" s="12"/>
      <c r="AM43" s="12"/>
      <c r="AN43" s="12"/>
      <c r="AO43" s="12"/>
      <c r="AP43" s="11"/>
      <c r="AQ43" s="11"/>
    </row>
    <row r="44" spans="1:4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  <c r="R44" s="12"/>
      <c r="S44" s="11"/>
      <c r="T44" s="11"/>
      <c r="U44" s="12"/>
      <c r="V44" s="12"/>
      <c r="W44" s="11"/>
      <c r="X44" s="11"/>
      <c r="Y44" s="11"/>
      <c r="Z44" s="11"/>
      <c r="AA44" s="11"/>
      <c r="AB44" s="12"/>
      <c r="AC44" s="11"/>
      <c r="AD44" s="12"/>
      <c r="AE44" s="12"/>
      <c r="AF44" s="12"/>
      <c r="AG44" s="12"/>
      <c r="AH44" s="12"/>
      <c r="AI44" s="12"/>
      <c r="AJ44" s="12"/>
      <c r="AK44" s="11"/>
      <c r="AL44" s="12"/>
      <c r="AM44" s="12"/>
      <c r="AN44" s="12"/>
      <c r="AO44" s="12"/>
      <c r="AP44" s="11"/>
      <c r="AQ44" s="11"/>
    </row>
    <row r="45" spans="1:4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2"/>
      <c r="R45" s="12"/>
      <c r="S45" s="11"/>
      <c r="T45" s="11"/>
      <c r="U45" s="12"/>
      <c r="V45" s="12"/>
      <c r="W45" s="11"/>
      <c r="X45" s="11"/>
      <c r="Y45" s="11"/>
      <c r="Z45" s="11"/>
      <c r="AA45" s="11"/>
      <c r="AB45" s="12"/>
      <c r="AC45" s="11"/>
      <c r="AD45" s="12"/>
      <c r="AE45" s="12"/>
      <c r="AF45" s="12"/>
      <c r="AG45" s="12"/>
      <c r="AH45" s="12"/>
      <c r="AI45" s="12"/>
      <c r="AJ45" s="12"/>
      <c r="AK45" s="11"/>
      <c r="AL45" s="12"/>
      <c r="AM45" s="12"/>
      <c r="AN45" s="12"/>
      <c r="AO45" s="12"/>
      <c r="AP45" s="11"/>
      <c r="AQ45" s="11"/>
    </row>
    <row r="46" spans="1:4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2"/>
      <c r="R46" s="12"/>
      <c r="S46" s="11"/>
      <c r="T46" s="11"/>
      <c r="U46" s="12"/>
      <c r="V46" s="12"/>
      <c r="W46" s="11"/>
      <c r="X46" s="11"/>
      <c r="Y46" s="11"/>
      <c r="Z46" s="11"/>
      <c r="AA46" s="11"/>
      <c r="AB46" s="12"/>
      <c r="AC46" s="11"/>
      <c r="AD46" s="12"/>
      <c r="AE46" s="12"/>
      <c r="AF46" s="12"/>
      <c r="AG46" s="12"/>
      <c r="AH46" s="12"/>
      <c r="AI46" s="12"/>
      <c r="AJ46" s="12"/>
      <c r="AK46" s="11"/>
      <c r="AL46" s="12"/>
      <c r="AM46" s="12"/>
      <c r="AN46" s="12"/>
      <c r="AO46" s="12"/>
      <c r="AP46" s="11"/>
      <c r="AQ46" s="11"/>
    </row>
    <row r="47" spans="1:4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2"/>
      <c r="R47" s="12"/>
      <c r="S47" s="11"/>
      <c r="T47" s="11"/>
      <c r="U47" s="12"/>
      <c r="V47" s="12"/>
      <c r="W47" s="11"/>
      <c r="X47" s="11"/>
      <c r="Y47" s="11"/>
      <c r="Z47" s="11"/>
      <c r="AA47" s="11"/>
      <c r="AB47" s="12"/>
      <c r="AC47" s="11"/>
      <c r="AD47" s="12"/>
      <c r="AE47" s="12"/>
      <c r="AF47" s="12"/>
      <c r="AG47" s="12"/>
      <c r="AH47" s="12"/>
      <c r="AI47" s="12"/>
      <c r="AJ47" s="12"/>
      <c r="AK47" s="11"/>
      <c r="AL47" s="12"/>
      <c r="AM47" s="12"/>
      <c r="AN47" s="12"/>
      <c r="AO47" s="12"/>
      <c r="AP47" s="11"/>
      <c r="AQ47" s="11"/>
    </row>
    <row r="48" spans="1:4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2"/>
      <c r="R48" s="12"/>
      <c r="S48" s="11"/>
      <c r="T48" s="11"/>
      <c r="U48" s="12"/>
      <c r="V48" s="12"/>
      <c r="W48" s="11"/>
      <c r="X48" s="11"/>
      <c r="Y48" s="11"/>
      <c r="Z48" s="11"/>
      <c r="AA48" s="11"/>
      <c r="AB48" s="12"/>
      <c r="AC48" s="11"/>
      <c r="AD48" s="12"/>
      <c r="AE48" s="12"/>
      <c r="AF48" s="12"/>
      <c r="AG48" s="12"/>
      <c r="AH48" s="12"/>
      <c r="AI48" s="12"/>
      <c r="AJ48" s="12"/>
      <c r="AK48" s="11"/>
      <c r="AL48" s="12"/>
      <c r="AM48" s="12"/>
      <c r="AN48" s="12"/>
      <c r="AO48" s="12"/>
      <c r="AP48" s="11"/>
      <c r="AQ48" s="11"/>
    </row>
    <row r="49" spans="1:4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2"/>
      <c r="R49" s="12"/>
      <c r="S49" s="11"/>
      <c r="T49" s="11"/>
      <c r="U49" s="12"/>
      <c r="V49" s="12"/>
      <c r="W49" s="11"/>
      <c r="X49" s="11"/>
      <c r="Y49" s="11"/>
      <c r="Z49" s="11"/>
      <c r="AA49" s="11"/>
      <c r="AB49" s="12"/>
      <c r="AC49" s="11"/>
      <c r="AD49" s="12"/>
      <c r="AE49" s="12"/>
      <c r="AF49" s="12"/>
      <c r="AG49" s="12"/>
      <c r="AH49" s="12"/>
      <c r="AI49" s="12"/>
      <c r="AJ49" s="12"/>
      <c r="AK49" s="11"/>
      <c r="AL49" s="12"/>
      <c r="AM49" s="12"/>
      <c r="AN49" s="12"/>
      <c r="AO49" s="12"/>
      <c r="AP49" s="11"/>
      <c r="AQ49" s="11"/>
    </row>
    <row r="50" spans="1:4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2"/>
      <c r="R50" s="12"/>
      <c r="S50" s="11"/>
      <c r="T50" s="11"/>
      <c r="U50" s="12"/>
      <c r="V50" s="12"/>
      <c r="W50" s="11"/>
      <c r="X50" s="11"/>
      <c r="Y50" s="11"/>
      <c r="Z50" s="11"/>
      <c r="AA50" s="11"/>
      <c r="AB50" s="12"/>
      <c r="AC50" s="11"/>
      <c r="AD50" s="12"/>
      <c r="AE50" s="12"/>
      <c r="AF50" s="12"/>
      <c r="AG50" s="12"/>
      <c r="AH50" s="12"/>
      <c r="AI50" s="12"/>
      <c r="AJ50" s="12"/>
      <c r="AK50" s="11"/>
      <c r="AL50" s="12"/>
      <c r="AM50" s="12"/>
      <c r="AN50" s="12"/>
      <c r="AO50" s="12"/>
      <c r="AP50" s="11"/>
      <c r="AQ50" s="11"/>
    </row>
    <row r="51" spans="1:4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:4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1:4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:4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</sheetData>
  <sheetProtection password="AD0B" sheet="1" objects="1" scenarios="1" formatCells="0" formatColumns="0" formatRows="0" insertColumns="0" insertRows="0" insertHyperlinks="0" deleteColumns="0" deleteRows="0" sort="0" autoFilter="0" pivotTables="0"/>
  <protectedRanges>
    <protectedRange sqref="AP6:AQ10 AL6:AL10" name="Range1"/>
  </protectedRanges>
  <mergeCells count="2">
    <mergeCell ref="A3:Y3"/>
    <mergeCell ref="A2:AQ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"/>
  <sheetViews>
    <sheetView showGridLines="0" tabSelected="1" workbookViewId="0">
      <selection activeCell="N6" sqref="N6:U6"/>
    </sheetView>
  </sheetViews>
  <sheetFormatPr defaultColWidth="8.85546875" defaultRowHeight="18" customHeight="1"/>
  <cols>
    <col min="1" max="1" width="8.85546875" style="1"/>
    <col min="2" max="2" width="22.42578125" style="1" customWidth="1"/>
    <col min="3" max="3" width="21.28515625" style="1" customWidth="1"/>
    <col min="4" max="4" width="8.85546875" style="1"/>
    <col min="5" max="7" width="8.85546875" style="1" customWidth="1"/>
    <col min="8" max="20" width="10.28515625" style="1" customWidth="1"/>
    <col min="21" max="21" width="12" style="1" customWidth="1"/>
    <col min="22" max="22" width="13.5703125" style="1" customWidth="1"/>
    <col min="23" max="23" width="12.42578125" style="1" customWidth="1"/>
    <col min="24" max="24" width="18.140625" style="1" customWidth="1"/>
    <col min="25" max="25" width="16.85546875" style="1" customWidth="1"/>
    <col min="26" max="26" width="15.7109375" style="1" customWidth="1"/>
    <col min="27" max="16384" width="8.85546875" style="1"/>
  </cols>
  <sheetData>
    <row r="1" spans="1:27" s="4" customFormat="1" ht="18" customHeight="1">
      <c r="A1" s="63" t="s">
        <v>85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7" s="4" customFormat="1" ht="18" customHeight="1" thickBot="1">
      <c r="A2" s="63" t="s">
        <v>88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 spans="1:27" s="2" customFormat="1" ht="18" customHeight="1">
      <c r="A3" s="64" t="s">
        <v>62</v>
      </c>
      <c r="B3" s="65"/>
      <c r="C3" s="65"/>
      <c r="D3" s="65"/>
      <c r="E3" s="65"/>
      <c r="F3" s="65"/>
      <c r="G3" s="65"/>
      <c r="H3" s="65"/>
      <c r="I3" s="65" t="s">
        <v>63</v>
      </c>
      <c r="J3" s="65"/>
      <c r="K3" s="65"/>
      <c r="L3" s="65"/>
      <c r="M3" s="65"/>
      <c r="N3" s="65" t="s">
        <v>64</v>
      </c>
      <c r="O3" s="65"/>
      <c r="P3" s="65"/>
      <c r="Q3" s="65"/>
      <c r="R3" s="65"/>
      <c r="S3" s="65"/>
      <c r="T3" s="65"/>
      <c r="U3" s="65"/>
      <c r="V3" s="65"/>
      <c r="W3" s="66" t="s">
        <v>61</v>
      </c>
      <c r="X3" s="59" t="s">
        <v>65</v>
      </c>
      <c r="Y3" s="59" t="s">
        <v>66</v>
      </c>
      <c r="Z3" s="61" t="s">
        <v>67</v>
      </c>
    </row>
    <row r="4" spans="1:27" s="5" customFormat="1" ht="46.9" customHeight="1">
      <c r="A4" s="6" t="s">
        <v>1</v>
      </c>
      <c r="B4" s="7" t="s">
        <v>48</v>
      </c>
      <c r="C4" s="7" t="s">
        <v>2</v>
      </c>
      <c r="D4" s="7" t="s">
        <v>49</v>
      </c>
      <c r="E4" s="7" t="s">
        <v>50</v>
      </c>
      <c r="F4" s="7" t="s">
        <v>52</v>
      </c>
      <c r="G4" s="21" t="s">
        <v>51</v>
      </c>
      <c r="H4" s="7" t="s">
        <v>46</v>
      </c>
      <c r="I4" s="7" t="s">
        <v>53</v>
      </c>
      <c r="J4" s="7" t="s">
        <v>47</v>
      </c>
      <c r="K4" s="21" t="s">
        <v>54</v>
      </c>
      <c r="L4" s="21" t="s">
        <v>55</v>
      </c>
      <c r="M4" s="7" t="s">
        <v>56</v>
      </c>
      <c r="N4" s="48" t="s">
        <v>57</v>
      </c>
      <c r="O4" s="48" t="s">
        <v>58</v>
      </c>
      <c r="P4" s="48" t="s">
        <v>82</v>
      </c>
      <c r="Q4" s="7" t="s">
        <v>24</v>
      </c>
      <c r="R4" s="7" t="s">
        <v>23</v>
      </c>
      <c r="S4" s="7" t="s">
        <v>28</v>
      </c>
      <c r="T4" s="7" t="s">
        <v>59</v>
      </c>
      <c r="U4" s="7" t="s">
        <v>27</v>
      </c>
      <c r="V4" s="7" t="s">
        <v>60</v>
      </c>
      <c r="W4" s="67"/>
      <c r="X4" s="60"/>
      <c r="Y4" s="60"/>
      <c r="Z4" s="62"/>
    </row>
    <row r="5" spans="1:27" ht="18" customHeight="1">
      <c r="A5" s="13">
        <v>1</v>
      </c>
      <c r="B5" s="49" t="s">
        <v>83</v>
      </c>
      <c r="C5" s="50" t="s">
        <v>84</v>
      </c>
      <c r="D5" s="8">
        <f>ATTEN!AL4</f>
        <v>25</v>
      </c>
      <c r="E5" s="8">
        <f>ATTEN!AI4+ATTEN!AJ4</f>
        <v>1</v>
      </c>
      <c r="F5" s="8">
        <f>D5+E5</f>
        <v>26</v>
      </c>
      <c r="G5" s="8"/>
      <c r="H5" s="51">
        <v>16000</v>
      </c>
      <c r="I5" s="9">
        <f>ROUND((H5/26)*F5,0)</f>
        <v>16000</v>
      </c>
      <c r="J5" s="9">
        <f>ROUND((H5/26)*G5,0)</f>
        <v>0</v>
      </c>
      <c r="K5" s="43">
        <v>1260</v>
      </c>
      <c r="L5" s="9">
        <v>5670</v>
      </c>
      <c r="M5" s="9">
        <f>I5+J5+K5+L5</f>
        <v>22930</v>
      </c>
      <c r="N5" s="44">
        <v>1260</v>
      </c>
      <c r="O5" s="26"/>
      <c r="P5" s="76">
        <v>260</v>
      </c>
      <c r="Q5" s="9">
        <f>ROUNDUP(IF(M5&gt;=21000,0,M5*1%),0)</f>
        <v>0</v>
      </c>
      <c r="R5" s="9">
        <f>ROUNDUP(IF(H5&gt;15000,0,(M5*12%)),0)</f>
        <v>0</v>
      </c>
      <c r="S5" s="9"/>
      <c r="T5" s="9"/>
      <c r="U5" s="9"/>
      <c r="V5" s="9">
        <f>N5+O5+Q5+R5+S5+T5+U5+P5</f>
        <v>1520</v>
      </c>
      <c r="W5" s="22">
        <f>ROUND(M5-V5,0)</f>
        <v>21410</v>
      </c>
      <c r="X5" s="44"/>
      <c r="Y5" s="46"/>
      <c r="Z5" s="14"/>
    </row>
    <row r="6" spans="1:27" ht="18" customHeight="1">
      <c r="A6" s="13">
        <v>2</v>
      </c>
      <c r="B6" s="49" t="s">
        <v>87</v>
      </c>
      <c r="C6" s="50" t="s">
        <v>84</v>
      </c>
      <c r="D6" s="8">
        <f>ATTEN!AL5</f>
        <v>23</v>
      </c>
      <c r="E6" s="8">
        <f>ATTEN!AI5+ATTEN!AJ5</f>
        <v>3</v>
      </c>
      <c r="F6" s="8">
        <f t="shared" ref="F6:F8" si="0">D6+E6</f>
        <v>26</v>
      </c>
      <c r="G6" s="8"/>
      <c r="H6" s="52">
        <v>14000</v>
      </c>
      <c r="I6" s="9">
        <f t="shared" ref="I6:I9" si="1">ROUND((H6/26)*F6,0)</f>
        <v>14000</v>
      </c>
      <c r="J6" s="9">
        <f t="shared" ref="J6:J8" si="2">ROUND((H6/26)*G6,0)</f>
        <v>0</v>
      </c>
      <c r="K6" s="43">
        <v>562</v>
      </c>
      <c r="L6" s="8">
        <v>5250</v>
      </c>
      <c r="M6" s="9">
        <f t="shared" ref="M6:M9" si="3">I6+J6+K6+L6</f>
        <v>19812</v>
      </c>
      <c r="N6" s="45">
        <f>7000+562</f>
        <v>7562</v>
      </c>
      <c r="O6" s="44"/>
      <c r="P6" s="44"/>
      <c r="Q6" s="9">
        <f t="shared" ref="Q6:Q9" si="4">ROUNDUP(IF(H6&gt;=21000,0,M6*1%),0)</f>
        <v>199</v>
      </c>
      <c r="R6" s="9"/>
      <c r="S6" s="8"/>
      <c r="T6" s="9"/>
      <c r="U6" s="8"/>
      <c r="V6" s="9">
        <f t="shared" ref="V6:V9" si="5">N6+O6+Q6+R6+S6+T6+U6+P6</f>
        <v>7761</v>
      </c>
      <c r="W6" s="22">
        <f t="shared" ref="W6:W9" si="6">ROUND(M6-V6,0)</f>
        <v>12051</v>
      </c>
      <c r="X6" s="44"/>
      <c r="Y6" s="46"/>
      <c r="Z6" s="14"/>
      <c r="AA6" s="47">
        <f>Q6-X6</f>
        <v>199</v>
      </c>
    </row>
    <row r="7" spans="1:27" ht="18" customHeight="1">
      <c r="A7" s="13">
        <v>3</v>
      </c>
      <c r="B7" s="23"/>
      <c r="C7" s="24"/>
      <c r="D7" s="8">
        <f>ATTEN!AL6</f>
        <v>0</v>
      </c>
      <c r="E7" s="8">
        <f>ATTEN!AI6+ATTEN!AJ6</f>
        <v>0</v>
      </c>
      <c r="F7" s="8">
        <f>D7+E7</f>
        <v>0</v>
      </c>
      <c r="G7" s="8"/>
      <c r="H7" s="10"/>
      <c r="I7" s="9">
        <f t="shared" si="1"/>
        <v>0</v>
      </c>
      <c r="J7" s="9">
        <f t="shared" si="2"/>
        <v>0</v>
      </c>
      <c r="K7" s="43"/>
      <c r="L7" s="8"/>
      <c r="M7" s="9">
        <f t="shared" si="3"/>
        <v>0</v>
      </c>
      <c r="N7" s="45"/>
      <c r="O7" s="45"/>
      <c r="P7" s="45"/>
      <c r="Q7" s="9">
        <f>ROUNDUP(IF(H7&gt;=21000,0,M7*1%),0)</f>
        <v>0</v>
      </c>
      <c r="R7" s="9">
        <f t="shared" ref="R7:R8" si="7">ROUNDUP(IF(H7&gt;15000,0,(M7*12%)),0)</f>
        <v>0</v>
      </c>
      <c r="S7" s="8"/>
      <c r="T7" s="9"/>
      <c r="U7" s="8"/>
      <c r="V7" s="9">
        <f t="shared" si="5"/>
        <v>0</v>
      </c>
      <c r="W7" s="22">
        <f t="shared" si="6"/>
        <v>0</v>
      </c>
      <c r="X7" s="44"/>
      <c r="Y7" s="46"/>
      <c r="Z7" s="14"/>
      <c r="AA7" s="47">
        <f t="shared" ref="AA7:AA9" si="8">Q7-X7</f>
        <v>0</v>
      </c>
    </row>
    <row r="8" spans="1:27" ht="18" customHeight="1">
      <c r="A8" s="13">
        <v>4</v>
      </c>
      <c r="B8" s="23"/>
      <c r="C8" s="24"/>
      <c r="D8" s="8">
        <f>ATTEN!AL7</f>
        <v>0</v>
      </c>
      <c r="E8" s="8">
        <f>ATTEN!AI7+ATTEN!AJ7</f>
        <v>0</v>
      </c>
      <c r="F8" s="8">
        <f t="shared" si="0"/>
        <v>0</v>
      </c>
      <c r="G8" s="8"/>
      <c r="H8" s="10"/>
      <c r="I8" s="9">
        <f t="shared" si="1"/>
        <v>0</v>
      </c>
      <c r="J8" s="9">
        <f t="shared" si="2"/>
        <v>0</v>
      </c>
      <c r="K8" s="43"/>
      <c r="L8" s="8"/>
      <c r="M8" s="9">
        <f t="shared" si="3"/>
        <v>0</v>
      </c>
      <c r="N8" s="45"/>
      <c r="O8" s="44"/>
      <c r="P8" s="44"/>
      <c r="Q8" s="9">
        <f t="shared" si="4"/>
        <v>0</v>
      </c>
      <c r="R8" s="9">
        <f t="shared" si="7"/>
        <v>0</v>
      </c>
      <c r="S8" s="8"/>
      <c r="T8" s="9"/>
      <c r="U8" s="8"/>
      <c r="V8" s="9">
        <f t="shared" si="5"/>
        <v>0</v>
      </c>
      <c r="W8" s="22">
        <f t="shared" si="6"/>
        <v>0</v>
      </c>
      <c r="X8" s="44"/>
      <c r="Y8" s="46"/>
      <c r="Z8" s="14"/>
      <c r="AA8" s="47">
        <f t="shared" si="8"/>
        <v>0</v>
      </c>
    </row>
    <row r="9" spans="1:27" ht="18" customHeight="1">
      <c r="A9" s="13">
        <v>5</v>
      </c>
      <c r="B9" s="23"/>
      <c r="C9" s="24"/>
      <c r="D9" s="8">
        <f>ATTEN!AL8</f>
        <v>0</v>
      </c>
      <c r="E9" s="8">
        <f>ATTEN!AI8+ATTEN!AJ8</f>
        <v>0</v>
      </c>
      <c r="F9" s="8">
        <f>D9+E9</f>
        <v>0</v>
      </c>
      <c r="G9" s="8"/>
      <c r="H9" s="10"/>
      <c r="I9" s="9">
        <f t="shared" si="1"/>
        <v>0</v>
      </c>
      <c r="J9" s="9">
        <f>ROUND((H9/26)*G9,0)</f>
        <v>0</v>
      </c>
      <c r="K9" s="43"/>
      <c r="L9" s="8"/>
      <c r="M9" s="9">
        <f t="shared" si="3"/>
        <v>0</v>
      </c>
      <c r="N9" s="45"/>
      <c r="O9" s="45"/>
      <c r="P9" s="45"/>
      <c r="Q9" s="9">
        <f t="shared" si="4"/>
        <v>0</v>
      </c>
      <c r="R9" s="9"/>
      <c r="S9" s="8"/>
      <c r="T9" s="9"/>
      <c r="U9" s="8"/>
      <c r="V9" s="9">
        <f t="shared" si="5"/>
        <v>0</v>
      </c>
      <c r="W9" s="22">
        <f t="shared" si="6"/>
        <v>0</v>
      </c>
      <c r="X9" s="44"/>
      <c r="Y9" s="46"/>
      <c r="Z9" s="14"/>
      <c r="AA9" s="47">
        <f t="shared" si="8"/>
        <v>0</v>
      </c>
    </row>
  </sheetData>
  <sheetProtection formatCells="0" formatColumns="0" formatRows="0" insertColumns="0" insertRows="0" insertHyperlinks="0" deleteColumns="0" deleteRows="0" sort="0" autoFilter="0" pivotTables="0"/>
  <protectedRanges>
    <protectedRange sqref="A1:W2" name="Range2"/>
    <protectedRange sqref="K5:L9 N5:P9 G5:G9" name="Range1"/>
  </protectedRanges>
  <mergeCells count="9">
    <mergeCell ref="X3:X4"/>
    <mergeCell ref="Y3:Y4"/>
    <mergeCell ref="Z3:Z4"/>
    <mergeCell ref="A1:W1"/>
    <mergeCell ref="A2:W2"/>
    <mergeCell ref="A3:H3"/>
    <mergeCell ref="I3:M3"/>
    <mergeCell ref="N3:V3"/>
    <mergeCell ref="W3:W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M8"/>
  <sheetViews>
    <sheetView workbookViewId="0">
      <selection activeCell="AF11" sqref="AF11"/>
    </sheetView>
  </sheetViews>
  <sheetFormatPr defaultRowHeight="15"/>
  <cols>
    <col min="1" max="1" width="7.5703125" customWidth="1"/>
    <col min="2" max="2" width="21.42578125" customWidth="1"/>
    <col min="3" max="3" width="19.85546875" customWidth="1"/>
    <col min="4" max="34" width="4.7109375" customWidth="1"/>
    <col min="35" max="36" width="7.7109375" customWidth="1"/>
    <col min="37" max="37" width="7.85546875" customWidth="1"/>
    <col min="38" max="38" width="7.7109375" customWidth="1"/>
  </cols>
  <sheetData>
    <row r="2" spans="1:39">
      <c r="A2" s="71" t="s">
        <v>1</v>
      </c>
      <c r="B2" s="73" t="s">
        <v>68</v>
      </c>
      <c r="C2" s="75" t="s">
        <v>69</v>
      </c>
      <c r="D2" s="27">
        <v>1</v>
      </c>
      <c r="E2" s="27">
        <v>2</v>
      </c>
      <c r="F2" s="27">
        <v>3</v>
      </c>
      <c r="G2" s="27">
        <v>4</v>
      </c>
      <c r="H2" s="27">
        <v>5</v>
      </c>
      <c r="I2" s="27">
        <v>6</v>
      </c>
      <c r="J2" s="27">
        <v>7</v>
      </c>
      <c r="K2" s="27">
        <v>8</v>
      </c>
      <c r="L2" s="28">
        <v>9</v>
      </c>
      <c r="M2" s="27">
        <v>10</v>
      </c>
      <c r="N2" s="27">
        <v>11</v>
      </c>
      <c r="O2" s="27">
        <v>12</v>
      </c>
      <c r="P2" s="27">
        <v>13</v>
      </c>
      <c r="Q2" s="27">
        <v>14</v>
      </c>
      <c r="R2" s="27">
        <v>15</v>
      </c>
      <c r="S2" s="29">
        <v>16</v>
      </c>
      <c r="T2" s="27">
        <v>17</v>
      </c>
      <c r="U2" s="27">
        <v>18</v>
      </c>
      <c r="V2" s="27">
        <v>19</v>
      </c>
      <c r="W2" s="27">
        <v>20</v>
      </c>
      <c r="X2" s="27">
        <v>21</v>
      </c>
      <c r="Y2" s="27">
        <v>22</v>
      </c>
      <c r="Z2" s="29">
        <v>23</v>
      </c>
      <c r="AA2" s="27">
        <v>24</v>
      </c>
      <c r="AB2" s="27">
        <v>25</v>
      </c>
      <c r="AC2" s="27">
        <v>26</v>
      </c>
      <c r="AD2" s="27">
        <v>27</v>
      </c>
      <c r="AE2" s="27">
        <v>28</v>
      </c>
      <c r="AF2" s="27">
        <v>29</v>
      </c>
      <c r="AG2" s="29">
        <v>30</v>
      </c>
      <c r="AH2" s="27">
        <v>31</v>
      </c>
      <c r="AI2" s="68" t="s">
        <v>70</v>
      </c>
      <c r="AJ2" s="68" t="s">
        <v>71</v>
      </c>
      <c r="AK2" s="68" t="s">
        <v>72</v>
      </c>
      <c r="AL2" s="68" t="s">
        <v>73</v>
      </c>
      <c r="AM2" s="69" t="s">
        <v>81</v>
      </c>
    </row>
    <row r="3" spans="1:39">
      <c r="A3" s="72"/>
      <c r="B3" s="74"/>
      <c r="C3" s="75"/>
      <c r="D3" s="28" t="s">
        <v>77</v>
      </c>
      <c r="E3" s="29" t="s">
        <v>78</v>
      </c>
      <c r="F3" s="54" t="s">
        <v>79</v>
      </c>
      <c r="G3" s="28" t="s">
        <v>80</v>
      </c>
      <c r="H3" s="29" t="s">
        <v>74</v>
      </c>
      <c r="I3" s="28" t="s">
        <v>75</v>
      </c>
      <c r="J3" s="29" t="s">
        <v>76</v>
      </c>
      <c r="K3" s="28" t="s">
        <v>77</v>
      </c>
      <c r="L3" s="29" t="s">
        <v>78</v>
      </c>
      <c r="M3" s="54" t="s">
        <v>79</v>
      </c>
      <c r="N3" s="28" t="s">
        <v>80</v>
      </c>
      <c r="O3" s="29" t="s">
        <v>74</v>
      </c>
      <c r="P3" s="28" t="s">
        <v>75</v>
      </c>
      <c r="Q3" s="29" t="s">
        <v>76</v>
      </c>
      <c r="R3" s="28" t="s">
        <v>77</v>
      </c>
      <c r="S3" s="29" t="s">
        <v>78</v>
      </c>
      <c r="T3" s="54" t="s">
        <v>79</v>
      </c>
      <c r="U3" s="28" t="s">
        <v>80</v>
      </c>
      <c r="V3" s="29" t="s">
        <v>74</v>
      </c>
      <c r="W3" s="28" t="s">
        <v>75</v>
      </c>
      <c r="X3" s="29" t="s">
        <v>76</v>
      </c>
      <c r="Y3" s="28" t="s">
        <v>77</v>
      </c>
      <c r="Z3" s="29" t="s">
        <v>78</v>
      </c>
      <c r="AA3" s="54" t="s">
        <v>79</v>
      </c>
      <c r="AB3" s="28" t="s">
        <v>80</v>
      </c>
      <c r="AC3" s="29" t="s">
        <v>74</v>
      </c>
      <c r="AD3" s="28" t="s">
        <v>75</v>
      </c>
      <c r="AE3" s="29" t="s">
        <v>76</v>
      </c>
      <c r="AF3" s="28" t="s">
        <v>77</v>
      </c>
      <c r="AG3" s="29" t="s">
        <v>78</v>
      </c>
      <c r="AH3" s="54" t="s">
        <v>79</v>
      </c>
      <c r="AI3" s="68"/>
      <c r="AJ3" s="68"/>
      <c r="AK3" s="68"/>
      <c r="AL3" s="68"/>
      <c r="AM3" s="70"/>
    </row>
    <row r="4" spans="1:39">
      <c r="A4" s="30">
        <f>'Salary stt.'!A5</f>
        <v>1</v>
      </c>
      <c r="B4" s="42" t="str">
        <f>'Salary stt.'!B5</f>
        <v>NIKHIL PV</v>
      </c>
      <c r="C4" s="30" t="str">
        <f>'Salary stt.'!C5</f>
        <v>SALES MAN</v>
      </c>
      <c r="D4" s="31" t="s">
        <v>73</v>
      </c>
      <c r="E4" s="32" t="s">
        <v>73</v>
      </c>
      <c r="F4" s="55"/>
      <c r="G4" s="33" t="s">
        <v>73</v>
      </c>
      <c r="H4" s="32" t="s">
        <v>73</v>
      </c>
      <c r="I4" s="33" t="s">
        <v>73</v>
      </c>
      <c r="J4" s="32" t="s">
        <v>73</v>
      </c>
      <c r="K4" s="31" t="s">
        <v>73</v>
      </c>
      <c r="L4" s="32" t="s">
        <v>73</v>
      </c>
      <c r="M4" s="55"/>
      <c r="N4" s="32" t="s">
        <v>73</v>
      </c>
      <c r="O4" s="32" t="s">
        <v>73</v>
      </c>
      <c r="P4" s="32" t="s">
        <v>73</v>
      </c>
      <c r="Q4" s="32" t="s">
        <v>73</v>
      </c>
      <c r="R4" s="31" t="s">
        <v>73</v>
      </c>
      <c r="S4" s="32" t="s">
        <v>70</v>
      </c>
      <c r="T4" s="55" t="s">
        <v>86</v>
      </c>
      <c r="U4" s="32" t="s">
        <v>73</v>
      </c>
      <c r="V4" s="32" t="s">
        <v>73</v>
      </c>
      <c r="W4" s="32" t="s">
        <v>73</v>
      </c>
      <c r="X4" s="32" t="s">
        <v>73</v>
      </c>
      <c r="Y4" s="31" t="s">
        <v>73</v>
      </c>
      <c r="Z4" s="32" t="s">
        <v>73</v>
      </c>
      <c r="AA4" s="55" t="s">
        <v>86</v>
      </c>
      <c r="AB4" s="32" t="s">
        <v>73</v>
      </c>
      <c r="AC4" s="32" t="s">
        <v>73</v>
      </c>
      <c r="AD4" s="32" t="s">
        <v>73</v>
      </c>
      <c r="AE4" s="32" t="s">
        <v>73</v>
      </c>
      <c r="AF4" s="53" t="s">
        <v>73</v>
      </c>
      <c r="AG4" s="34" t="s">
        <v>73</v>
      </c>
      <c r="AH4" s="57"/>
      <c r="AI4" s="35">
        <f t="shared" ref="AI4:AI8" si="0">COUNTIF($D4:$AG4,"CL")+(COUNTIF($B4:$AE4,"HCL")/2)</f>
        <v>1</v>
      </c>
      <c r="AJ4" s="35">
        <f t="shared" ref="AJ4:AJ8" si="1">COUNTIF($D4:$AG4,"SL")+(COUNTIF($C4:$AE4,"HSL")/2)</f>
        <v>0</v>
      </c>
      <c r="AK4" s="35">
        <f t="shared" ref="AK4:AK8" si="2">COUNTIF($D4:$AG4,"H")+(COUNTIF($D4:$AE4,"H/S"))</f>
        <v>0</v>
      </c>
      <c r="AL4" s="35">
        <f>COUNTIF($D4:$AH4,"P")+(COUNTIF($D4:$AE4,"P/S"))</f>
        <v>25</v>
      </c>
      <c r="AM4" s="40">
        <f>COUNTIF($D4:$AH4,"LP")+(COUNTIF($D4:$AE4,"LP/S"))</f>
        <v>0</v>
      </c>
    </row>
    <row r="5" spans="1:39">
      <c r="A5" s="30">
        <f>'Salary stt.'!A6</f>
        <v>2</v>
      </c>
      <c r="B5" s="42" t="s">
        <v>87</v>
      </c>
      <c r="C5" s="30" t="s">
        <v>84</v>
      </c>
      <c r="D5" s="31" t="s">
        <v>73</v>
      </c>
      <c r="E5" s="32" t="s">
        <v>73</v>
      </c>
      <c r="F5" s="55"/>
      <c r="G5" s="33" t="s">
        <v>73</v>
      </c>
      <c r="H5" s="32" t="s">
        <v>73</v>
      </c>
      <c r="I5" s="41" t="s">
        <v>73</v>
      </c>
      <c r="J5" s="32" t="s">
        <v>73</v>
      </c>
      <c r="K5" s="31" t="s">
        <v>73</v>
      </c>
      <c r="L5" s="32" t="s">
        <v>73</v>
      </c>
      <c r="M5" s="55"/>
      <c r="N5" s="32" t="s">
        <v>73</v>
      </c>
      <c r="O5" s="36" t="s">
        <v>73</v>
      </c>
      <c r="P5" s="36" t="s">
        <v>73</v>
      </c>
      <c r="Q5" s="36" t="s">
        <v>73</v>
      </c>
      <c r="R5" s="31" t="s">
        <v>73</v>
      </c>
      <c r="S5" s="31" t="s">
        <v>73</v>
      </c>
      <c r="T5" s="37"/>
      <c r="U5" s="32" t="s">
        <v>73</v>
      </c>
      <c r="V5" s="31" t="s">
        <v>73</v>
      </c>
      <c r="W5" s="31" t="s">
        <v>73</v>
      </c>
      <c r="X5" s="31" t="s">
        <v>73</v>
      </c>
      <c r="Y5" s="31" t="s">
        <v>73</v>
      </c>
      <c r="Z5" s="31" t="s">
        <v>73</v>
      </c>
      <c r="AA5" s="37" t="s">
        <v>86</v>
      </c>
      <c r="AB5" s="32" t="s">
        <v>73</v>
      </c>
      <c r="AC5" s="31" t="s">
        <v>70</v>
      </c>
      <c r="AD5" s="31" t="s">
        <v>70</v>
      </c>
      <c r="AE5" s="31" t="s">
        <v>73</v>
      </c>
      <c r="AF5" s="53" t="s">
        <v>73</v>
      </c>
      <c r="AG5" s="34" t="s">
        <v>70</v>
      </c>
      <c r="AH5" s="57" t="s">
        <v>86</v>
      </c>
      <c r="AI5" s="35">
        <f t="shared" si="0"/>
        <v>3</v>
      </c>
      <c r="AJ5" s="35">
        <f t="shared" si="1"/>
        <v>0</v>
      </c>
      <c r="AK5" s="35">
        <f t="shared" si="2"/>
        <v>0</v>
      </c>
      <c r="AL5" s="35">
        <f t="shared" ref="AL5:AL8" si="3">COUNTIF($D5:$AH5,"P")+(COUNTIF($D5:$AE5,"P/S"))</f>
        <v>23</v>
      </c>
      <c r="AM5" s="40">
        <f t="shared" ref="AM5:AM8" si="4">COUNTIF($D5:$AH5,"LP")+(COUNTIF($D5:$AE5,"LP/S"))</f>
        <v>0</v>
      </c>
    </row>
    <row r="6" spans="1:39">
      <c r="A6" s="30">
        <f>'Salary stt.'!A7</f>
        <v>3</v>
      </c>
      <c r="B6" s="42">
        <f>'Salary stt.'!B7</f>
        <v>0</v>
      </c>
      <c r="C6" s="30">
        <f>'Salary stt.'!C7</f>
        <v>0</v>
      </c>
      <c r="D6" s="31"/>
      <c r="E6" s="32"/>
      <c r="F6" s="55"/>
      <c r="G6" s="33"/>
      <c r="H6" s="32"/>
      <c r="I6" s="41"/>
      <c r="J6" s="32"/>
      <c r="K6" s="31"/>
      <c r="L6" s="32"/>
      <c r="M6" s="55"/>
      <c r="N6" s="32"/>
      <c r="O6" s="36"/>
      <c r="P6" s="36"/>
      <c r="Q6" s="36"/>
      <c r="R6" s="31"/>
      <c r="S6" s="31"/>
      <c r="T6" s="37"/>
      <c r="U6" s="32"/>
      <c r="V6" s="31"/>
      <c r="W6" s="31"/>
      <c r="X6" s="31"/>
      <c r="Y6" s="31"/>
      <c r="Z6" s="31"/>
      <c r="AA6" s="37"/>
      <c r="AB6" s="32"/>
      <c r="AC6" s="31"/>
      <c r="AD6" s="31"/>
      <c r="AE6" s="31"/>
      <c r="AF6" s="53"/>
      <c r="AG6" s="34"/>
      <c r="AH6" s="57"/>
      <c r="AI6" s="35">
        <f t="shared" si="0"/>
        <v>0</v>
      </c>
      <c r="AJ6" s="35">
        <f t="shared" si="1"/>
        <v>0</v>
      </c>
      <c r="AK6" s="35">
        <f t="shared" si="2"/>
        <v>0</v>
      </c>
      <c r="AL6" s="35">
        <f t="shared" si="3"/>
        <v>0</v>
      </c>
      <c r="AM6" s="40">
        <f t="shared" si="4"/>
        <v>0</v>
      </c>
    </row>
    <row r="7" spans="1:39">
      <c r="A7" s="30">
        <f>'Salary stt.'!A8</f>
        <v>4</v>
      </c>
      <c r="B7" s="42">
        <f>'Salary stt.'!B8</f>
        <v>0</v>
      </c>
      <c r="C7" s="30">
        <f>'Salary stt.'!C8</f>
        <v>0</v>
      </c>
      <c r="D7" s="31"/>
      <c r="E7" s="32"/>
      <c r="F7" s="55"/>
      <c r="G7" s="33"/>
      <c r="H7" s="32"/>
      <c r="I7" s="41"/>
      <c r="J7" s="32"/>
      <c r="K7" s="31"/>
      <c r="L7" s="32"/>
      <c r="M7" s="55"/>
      <c r="N7" s="32"/>
      <c r="O7" s="36"/>
      <c r="P7" s="36"/>
      <c r="Q7" s="36"/>
      <c r="R7" s="38"/>
      <c r="S7" s="38"/>
      <c r="T7" s="39"/>
      <c r="U7" s="32"/>
      <c r="V7" s="38"/>
      <c r="W7" s="38"/>
      <c r="X7" s="38"/>
      <c r="Y7" s="38"/>
      <c r="Z7" s="38"/>
      <c r="AA7" s="39"/>
      <c r="AB7" s="32"/>
      <c r="AC7" s="38"/>
      <c r="AD7" s="38"/>
      <c r="AE7" s="38"/>
      <c r="AF7" s="53"/>
      <c r="AG7" s="34"/>
      <c r="AH7" s="56"/>
      <c r="AI7" s="35">
        <f t="shared" si="0"/>
        <v>0</v>
      </c>
      <c r="AJ7" s="35">
        <f t="shared" si="1"/>
        <v>0</v>
      </c>
      <c r="AK7" s="35">
        <f t="shared" si="2"/>
        <v>0</v>
      </c>
      <c r="AL7" s="35">
        <f t="shared" si="3"/>
        <v>0</v>
      </c>
      <c r="AM7" s="40">
        <f t="shared" si="4"/>
        <v>0</v>
      </c>
    </row>
    <row r="8" spans="1:39">
      <c r="A8" s="30">
        <f>'Salary stt.'!A9</f>
        <v>5</v>
      </c>
      <c r="B8" s="42">
        <f>'Salary stt.'!B9</f>
        <v>0</v>
      </c>
      <c r="C8" s="30">
        <f>'Salary stt.'!C9</f>
        <v>0</v>
      </c>
      <c r="D8" s="31"/>
      <c r="E8" s="32"/>
      <c r="F8" s="55"/>
      <c r="G8" s="33"/>
      <c r="H8" s="32"/>
      <c r="I8" s="41"/>
      <c r="J8" s="32"/>
      <c r="K8" s="31"/>
      <c r="L8" s="32"/>
      <c r="M8" s="55"/>
      <c r="N8" s="32"/>
      <c r="O8" s="36"/>
      <c r="P8" s="36"/>
      <c r="Q8" s="36"/>
      <c r="R8" s="38"/>
      <c r="S8" s="38"/>
      <c r="T8" s="39"/>
      <c r="U8" s="32"/>
      <c r="V8" s="38"/>
      <c r="W8" s="38"/>
      <c r="X8" s="38"/>
      <c r="Y8" s="38"/>
      <c r="Z8" s="38"/>
      <c r="AA8" s="39"/>
      <c r="AB8" s="32"/>
      <c r="AC8" s="38"/>
      <c r="AD8" s="38"/>
      <c r="AE8" s="38"/>
      <c r="AF8" s="53"/>
      <c r="AG8" s="34"/>
      <c r="AH8" s="56"/>
      <c r="AI8" s="35">
        <f t="shared" si="0"/>
        <v>0</v>
      </c>
      <c r="AJ8" s="35">
        <f t="shared" si="1"/>
        <v>0</v>
      </c>
      <c r="AK8" s="35">
        <f t="shared" si="2"/>
        <v>0</v>
      </c>
      <c r="AL8" s="35">
        <f t="shared" si="3"/>
        <v>0</v>
      </c>
      <c r="AM8" s="40">
        <f t="shared" si="4"/>
        <v>0</v>
      </c>
    </row>
  </sheetData>
  <mergeCells count="8">
    <mergeCell ref="AL2:AL3"/>
    <mergeCell ref="AM2:AM3"/>
    <mergeCell ref="A2:A3"/>
    <mergeCell ref="B2:B3"/>
    <mergeCell ref="C2:C3"/>
    <mergeCell ref="AI2:AI3"/>
    <mergeCell ref="AJ2:AJ3"/>
    <mergeCell ref="AK2:AK3"/>
  </mergeCells>
  <conditionalFormatting sqref="AI2:AL2 AI4:AM8">
    <cfRule type="cellIs" dxfId="0" priority="1" stopIfTrue="1" operator="greaterThan">
      <formula>6</formula>
    </cfRule>
  </conditionalFormatting>
  <dataValidations count="1">
    <dataValidation type="textLength" operator="greaterThanOrEqual" showInputMessage="1" showErrorMessage="1" sqref="AC5:AE8 V5:AA8 R4:R8 S5:T8 AH4:AH8 K4:K8 Y4 AF4:AF8">
      <formula1>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Stt.</vt:lpstr>
      <vt:lpstr>Salary stt.</vt:lpstr>
      <vt:lpstr>ATTEN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2018-01-01T09:50:37Z</dcterms:modified>
</cp:coreProperties>
</file>