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ERSONAL\Projects\fr\kabani\salary-mail-data\attendancesalarydetails\"/>
    </mc:Choice>
  </mc:AlternateContent>
  <bookViews>
    <workbookView xWindow="0" yWindow="0" windowWidth="19200" windowHeight="731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42" i="1" l="1"/>
  <c r="AM42" i="1"/>
  <c r="AL42" i="1"/>
  <c r="AD42" i="1"/>
  <c r="AB42" i="1"/>
  <c r="AA42" i="1"/>
  <c r="Z42" i="1"/>
  <c r="Y42" i="1"/>
  <c r="X42" i="1"/>
  <c r="AK41" i="1"/>
  <c r="AJ41" i="1"/>
  <c r="AI41" i="1"/>
  <c r="AH41" i="1"/>
  <c r="AO41" i="1" s="1"/>
  <c r="AG41" i="1"/>
  <c r="AF41" i="1"/>
  <c r="AC41" i="1"/>
  <c r="AE41" i="1" s="1"/>
  <c r="W41" i="1"/>
  <c r="V41" i="1"/>
  <c r="R41" i="1"/>
  <c r="S41" i="1" s="1"/>
  <c r="Q41" i="1"/>
  <c r="O41" i="1"/>
  <c r="N41" i="1"/>
  <c r="AK40" i="1"/>
  <c r="AJ40" i="1"/>
  <c r="AH40" i="1"/>
  <c r="AG40" i="1"/>
  <c r="AF40" i="1"/>
  <c r="AC40" i="1"/>
  <c r="W40" i="1"/>
  <c r="V40" i="1"/>
  <c r="Q40" i="1"/>
  <c r="O40" i="1"/>
  <c r="N40" i="1"/>
  <c r="AK39" i="1"/>
  <c r="AJ39" i="1"/>
  <c r="AI39" i="1"/>
  <c r="AH39" i="1"/>
  <c r="AO39" i="1" s="1"/>
  <c r="AG39" i="1"/>
  <c r="AF39" i="1"/>
  <c r="AC39" i="1"/>
  <c r="AE39" i="1" s="1"/>
  <c r="W39" i="1"/>
  <c r="V39" i="1"/>
  <c r="R39" i="1"/>
  <c r="S39" i="1" s="1"/>
  <c r="Q39" i="1"/>
  <c r="O39" i="1"/>
  <c r="N39" i="1"/>
  <c r="AK38" i="1"/>
  <c r="AJ38" i="1"/>
  <c r="AH38" i="1"/>
  <c r="AG38" i="1"/>
  <c r="AF38" i="1"/>
  <c r="AC38" i="1"/>
  <c r="W38" i="1"/>
  <c r="V38" i="1"/>
  <c r="Q38" i="1"/>
  <c r="O38" i="1"/>
  <c r="N38" i="1"/>
  <c r="AK37" i="1"/>
  <c r="AJ37" i="1"/>
  <c r="AI37" i="1"/>
  <c r="AH37" i="1"/>
  <c r="AO37" i="1" s="1"/>
  <c r="AG37" i="1"/>
  <c r="AF37" i="1"/>
  <c r="AC37" i="1"/>
  <c r="AE37" i="1" s="1"/>
  <c r="AP37" i="1" s="1"/>
  <c r="W37" i="1"/>
  <c r="V37" i="1"/>
  <c r="R37" i="1"/>
  <c r="S37" i="1" s="1"/>
  <c r="Q37" i="1"/>
  <c r="O37" i="1"/>
  <c r="N37" i="1"/>
  <c r="AK36" i="1"/>
  <c r="AJ36" i="1"/>
  <c r="AH36" i="1"/>
  <c r="AG36" i="1"/>
  <c r="AF36" i="1"/>
  <c r="AC36" i="1"/>
  <c r="W36" i="1"/>
  <c r="V36" i="1"/>
  <c r="Q36" i="1"/>
  <c r="O36" i="1"/>
  <c r="N36" i="1"/>
  <c r="AK35" i="1"/>
  <c r="AJ35" i="1"/>
  <c r="AI35" i="1"/>
  <c r="AH35" i="1"/>
  <c r="AO35" i="1" s="1"/>
  <c r="AG35" i="1"/>
  <c r="AF35" i="1"/>
  <c r="AC35" i="1"/>
  <c r="AE35" i="1" s="1"/>
  <c r="AP35" i="1" s="1"/>
  <c r="W35" i="1"/>
  <c r="V35" i="1"/>
  <c r="R35" i="1"/>
  <c r="S35" i="1" s="1"/>
  <c r="Q35" i="1"/>
  <c r="O35" i="1"/>
  <c r="N35" i="1"/>
  <c r="AK34" i="1"/>
  <c r="AJ34" i="1"/>
  <c r="AH34" i="1"/>
  <c r="AG34" i="1"/>
  <c r="AF34" i="1"/>
  <c r="AC34" i="1"/>
  <c r="W34" i="1"/>
  <c r="V34" i="1"/>
  <c r="Q34" i="1"/>
  <c r="O34" i="1"/>
  <c r="N34" i="1"/>
  <c r="AK33" i="1"/>
  <c r="AJ33" i="1"/>
  <c r="AI33" i="1"/>
  <c r="AH33" i="1"/>
  <c r="AO33" i="1" s="1"/>
  <c r="AG33" i="1"/>
  <c r="AF33" i="1"/>
  <c r="AE33" i="1"/>
  <c r="AP33" i="1" s="1"/>
  <c r="AC33" i="1"/>
  <c r="W33" i="1"/>
  <c r="V33" i="1"/>
  <c r="S33" i="1"/>
  <c r="R33" i="1"/>
  <c r="Q33" i="1"/>
  <c r="O33" i="1"/>
  <c r="N33" i="1"/>
  <c r="AK32" i="1"/>
  <c r="AJ32" i="1"/>
  <c r="AH32" i="1"/>
  <c r="AG32" i="1"/>
  <c r="AF32" i="1"/>
  <c r="AC32" i="1"/>
  <c r="W32" i="1"/>
  <c r="V32" i="1"/>
  <c r="Q32" i="1"/>
  <c r="O32" i="1"/>
  <c r="N32" i="1"/>
  <c r="AK31" i="1"/>
  <c r="AJ31" i="1"/>
  <c r="AI31" i="1"/>
  <c r="AH31" i="1"/>
  <c r="AO31" i="1" s="1"/>
  <c r="AG31" i="1"/>
  <c r="AF31" i="1"/>
  <c r="AE31" i="1"/>
  <c r="AC31" i="1"/>
  <c r="W31" i="1"/>
  <c r="V31" i="1"/>
  <c r="S31" i="1"/>
  <c r="R31" i="1"/>
  <c r="Q31" i="1"/>
  <c r="O31" i="1"/>
  <c r="N31" i="1"/>
  <c r="AK30" i="1"/>
  <c r="AJ30" i="1"/>
  <c r="AH30" i="1"/>
  <c r="AG30" i="1"/>
  <c r="AF30" i="1"/>
  <c r="AC30" i="1"/>
  <c r="W30" i="1"/>
  <c r="V30" i="1"/>
  <c r="Q30" i="1"/>
  <c r="O30" i="1"/>
  <c r="N30" i="1"/>
  <c r="AK29" i="1"/>
  <c r="AJ29" i="1"/>
  <c r="AH29" i="1"/>
  <c r="AG29" i="1"/>
  <c r="AF29" i="1"/>
  <c r="AC29" i="1"/>
  <c r="W29" i="1"/>
  <c r="V29" i="1"/>
  <c r="R29" i="1" s="1"/>
  <c r="S29" i="1" s="1"/>
  <c r="Q29" i="1"/>
  <c r="O29" i="1"/>
  <c r="N29" i="1"/>
  <c r="AK28" i="1"/>
  <c r="AJ28" i="1"/>
  <c r="AH28" i="1"/>
  <c r="AG28" i="1"/>
  <c r="AO28" i="1" s="1"/>
  <c r="AF28" i="1"/>
  <c r="AI28" i="1" s="1"/>
  <c r="AC28" i="1"/>
  <c r="W28" i="1"/>
  <c r="V28" i="1"/>
  <c r="R28" i="1"/>
  <c r="S28" i="1" s="1"/>
  <c r="Q28" i="1"/>
  <c r="O28" i="1"/>
  <c r="N28" i="1"/>
  <c r="AK27" i="1"/>
  <c r="AJ27" i="1"/>
  <c r="AH27" i="1"/>
  <c r="AG27" i="1"/>
  <c r="AF27" i="1"/>
  <c r="AI27" i="1" s="1"/>
  <c r="AC27" i="1"/>
  <c r="W27" i="1"/>
  <c r="V27" i="1"/>
  <c r="R27" i="1" s="1"/>
  <c r="S27" i="1" s="1"/>
  <c r="Q27" i="1"/>
  <c r="O27" i="1"/>
  <c r="N27" i="1"/>
  <c r="AK26" i="1"/>
  <c r="AJ26" i="1"/>
  <c r="AH26" i="1"/>
  <c r="AG26" i="1"/>
  <c r="AO26" i="1" s="1"/>
  <c r="AF26" i="1"/>
  <c r="AI26" i="1" s="1"/>
  <c r="AC26" i="1"/>
  <c r="W26" i="1"/>
  <c r="V26" i="1"/>
  <c r="AE26" i="1" s="1"/>
  <c r="R26" i="1"/>
  <c r="S26" i="1" s="1"/>
  <c r="Q26" i="1"/>
  <c r="O26" i="1"/>
  <c r="N26" i="1"/>
  <c r="AK25" i="1"/>
  <c r="AJ25" i="1"/>
  <c r="AI25" i="1"/>
  <c r="AH25" i="1"/>
  <c r="AG25" i="1"/>
  <c r="AF25" i="1"/>
  <c r="AE25" i="1"/>
  <c r="AC25" i="1"/>
  <c r="W25" i="1"/>
  <c r="V25" i="1"/>
  <c r="T25" i="1"/>
  <c r="Q25" i="1"/>
  <c r="O25" i="1"/>
  <c r="N25" i="1"/>
  <c r="AK24" i="1"/>
  <c r="AJ24" i="1"/>
  <c r="AI24" i="1"/>
  <c r="AH24" i="1"/>
  <c r="AO24" i="1" s="1"/>
  <c r="AG24" i="1"/>
  <c r="AF24" i="1"/>
  <c r="AE24" i="1"/>
  <c r="AP24" i="1" s="1"/>
  <c r="AC24" i="1"/>
  <c r="W24" i="1"/>
  <c r="V24" i="1"/>
  <c r="S24" i="1"/>
  <c r="R24" i="1"/>
  <c r="Q24" i="1"/>
  <c r="O24" i="1"/>
  <c r="N24" i="1"/>
  <c r="AK23" i="1"/>
  <c r="AJ23" i="1"/>
  <c r="AH23" i="1"/>
  <c r="AG23" i="1"/>
  <c r="AF23" i="1"/>
  <c r="AO23" i="1" s="1"/>
  <c r="AC23" i="1"/>
  <c r="W23" i="1"/>
  <c r="V23" i="1"/>
  <c r="R23" i="1" s="1"/>
  <c r="S23" i="1" s="1"/>
  <c r="Q23" i="1"/>
  <c r="O23" i="1"/>
  <c r="N23" i="1"/>
  <c r="AK22" i="1"/>
  <c r="AJ22" i="1"/>
  <c r="AH22" i="1"/>
  <c r="AG22" i="1"/>
  <c r="AO22" i="1" s="1"/>
  <c r="AF22" i="1"/>
  <c r="AI22" i="1" s="1"/>
  <c r="AC22" i="1"/>
  <c r="W22" i="1"/>
  <c r="V22" i="1"/>
  <c r="R22" i="1"/>
  <c r="S22" i="1" s="1"/>
  <c r="Q22" i="1"/>
  <c r="O22" i="1"/>
  <c r="N22" i="1"/>
  <c r="AK21" i="1"/>
  <c r="AJ21" i="1"/>
  <c r="AI21" i="1"/>
  <c r="AH21" i="1"/>
  <c r="AG21" i="1"/>
  <c r="AF21" i="1"/>
  <c r="AE21" i="1"/>
  <c r="AC21" i="1"/>
  <c r="W21" i="1"/>
  <c r="V21" i="1"/>
  <c r="T21" i="1"/>
  <c r="Q21" i="1"/>
  <c r="O21" i="1"/>
  <c r="N21" i="1"/>
  <c r="AK20" i="1"/>
  <c r="AJ20" i="1"/>
  <c r="AI20" i="1"/>
  <c r="AH20" i="1"/>
  <c r="AO20" i="1" s="1"/>
  <c r="AG20" i="1"/>
  <c r="AF20" i="1"/>
  <c r="AE20" i="1"/>
  <c r="AP20" i="1" s="1"/>
  <c r="AC20" i="1"/>
  <c r="W20" i="1"/>
  <c r="V20" i="1"/>
  <c r="S20" i="1"/>
  <c r="R20" i="1"/>
  <c r="Q20" i="1"/>
  <c r="O20" i="1"/>
  <c r="N20" i="1"/>
  <c r="AK19" i="1"/>
  <c r="AJ19" i="1"/>
  <c r="AH19" i="1"/>
  <c r="AG19" i="1"/>
  <c r="AF19" i="1"/>
  <c r="AC19" i="1"/>
  <c r="W19" i="1"/>
  <c r="V19" i="1"/>
  <c r="Q19" i="1"/>
  <c r="O19" i="1"/>
  <c r="N19" i="1"/>
  <c r="AK18" i="1"/>
  <c r="AJ18" i="1"/>
  <c r="AI18" i="1"/>
  <c r="AH18" i="1"/>
  <c r="AO18" i="1" s="1"/>
  <c r="AG18" i="1"/>
  <c r="AF18" i="1"/>
  <c r="AE18" i="1"/>
  <c r="AC18" i="1"/>
  <c r="W18" i="1"/>
  <c r="V18" i="1"/>
  <c r="S18" i="1"/>
  <c r="R18" i="1"/>
  <c r="Q18" i="1"/>
  <c r="O18" i="1"/>
  <c r="N18" i="1"/>
  <c r="AK17" i="1"/>
  <c r="AJ17" i="1"/>
  <c r="AH17" i="1"/>
  <c r="AG17" i="1"/>
  <c r="AF17" i="1"/>
  <c r="AC17" i="1"/>
  <c r="W17" i="1"/>
  <c r="V17" i="1"/>
  <c r="Q17" i="1"/>
  <c r="O17" i="1"/>
  <c r="N17" i="1"/>
  <c r="AK16" i="1"/>
  <c r="AJ16" i="1"/>
  <c r="AH16" i="1"/>
  <c r="AG16" i="1"/>
  <c r="AO16" i="1" s="1"/>
  <c r="AF16" i="1"/>
  <c r="AC16" i="1"/>
  <c r="W16" i="1"/>
  <c r="V16" i="1"/>
  <c r="AE16" i="1" s="1"/>
  <c r="AP16" i="1" s="1"/>
  <c r="Q16" i="1"/>
  <c r="O16" i="1"/>
  <c r="N16" i="1"/>
  <c r="AK15" i="1"/>
  <c r="AJ15" i="1"/>
  <c r="AH15" i="1"/>
  <c r="AG15" i="1"/>
  <c r="AF15" i="1"/>
  <c r="AC15" i="1"/>
  <c r="W15" i="1"/>
  <c r="V15" i="1"/>
  <c r="Q15" i="1"/>
  <c r="O15" i="1"/>
  <c r="N15" i="1"/>
  <c r="AK14" i="1"/>
  <c r="AJ14" i="1"/>
  <c r="AI14" i="1"/>
  <c r="AH14" i="1"/>
  <c r="AO14" i="1" s="1"/>
  <c r="AG14" i="1"/>
  <c r="AF14" i="1"/>
  <c r="AE14" i="1"/>
  <c r="AC14" i="1"/>
  <c r="W14" i="1"/>
  <c r="V14" i="1"/>
  <c r="S14" i="1"/>
  <c r="R14" i="1"/>
  <c r="Q14" i="1"/>
  <c r="O14" i="1"/>
  <c r="N14" i="1"/>
  <c r="AK13" i="1"/>
  <c r="AJ13" i="1"/>
  <c r="AH13" i="1"/>
  <c r="AG13" i="1"/>
  <c r="AF13" i="1"/>
  <c r="AC13" i="1"/>
  <c r="W13" i="1"/>
  <c r="V13" i="1"/>
  <c r="Q13" i="1"/>
  <c r="O13" i="1"/>
  <c r="N13" i="1"/>
  <c r="AK12" i="1"/>
  <c r="AJ12" i="1"/>
  <c r="AH12" i="1"/>
  <c r="AG12" i="1"/>
  <c r="AF12" i="1"/>
  <c r="AC12" i="1"/>
  <c r="W12" i="1"/>
  <c r="V12" i="1"/>
  <c r="Q12" i="1"/>
  <c r="O12" i="1"/>
  <c r="N12" i="1"/>
  <c r="AK11" i="1"/>
  <c r="AJ11" i="1"/>
  <c r="AI11" i="1"/>
  <c r="AH11" i="1"/>
  <c r="AO11" i="1" s="1"/>
  <c r="AG11" i="1"/>
  <c r="AF11" i="1"/>
  <c r="AC11" i="1"/>
  <c r="AE11" i="1" s="1"/>
  <c r="W11" i="1"/>
  <c r="V11" i="1"/>
  <c r="R11" i="1"/>
  <c r="S11" i="1" s="1"/>
  <c r="Q11" i="1"/>
  <c r="O11" i="1"/>
  <c r="N11" i="1"/>
  <c r="AK10" i="1"/>
  <c r="AJ10" i="1"/>
  <c r="AH10" i="1"/>
  <c r="AG10" i="1"/>
  <c r="AF10" i="1"/>
  <c r="AC10" i="1"/>
  <c r="W10" i="1"/>
  <c r="V10" i="1"/>
  <c r="Q10" i="1"/>
  <c r="O10" i="1"/>
  <c r="N10" i="1"/>
  <c r="AK9" i="1"/>
  <c r="AJ9" i="1"/>
  <c r="AI9" i="1"/>
  <c r="AH9" i="1"/>
  <c r="AO9" i="1" s="1"/>
  <c r="AG9" i="1"/>
  <c r="AF9" i="1"/>
  <c r="AC9" i="1"/>
  <c r="AE9" i="1" s="1"/>
  <c r="W9" i="1"/>
  <c r="V9" i="1"/>
  <c r="T9" i="1"/>
  <c r="R9" i="1" s="1"/>
  <c r="S9" i="1"/>
  <c r="Q9" i="1"/>
  <c r="O9" i="1"/>
  <c r="N9" i="1"/>
  <c r="AK8" i="1"/>
  <c r="AJ8" i="1"/>
  <c r="AH8" i="1"/>
  <c r="AG8" i="1"/>
  <c r="AO8" i="1" s="1"/>
  <c r="AF8" i="1"/>
  <c r="AI8" i="1" s="1"/>
  <c r="AC8" i="1"/>
  <c r="W8" i="1"/>
  <c r="V8" i="1"/>
  <c r="Q8" i="1"/>
  <c r="O8" i="1"/>
  <c r="N8" i="1"/>
  <c r="AK7" i="1"/>
  <c r="AJ7" i="1"/>
  <c r="AH7" i="1"/>
  <c r="AG7" i="1"/>
  <c r="AF7" i="1"/>
  <c r="AC7" i="1"/>
  <c r="W7" i="1"/>
  <c r="V7" i="1"/>
  <c r="Q7" i="1"/>
  <c r="O7" i="1"/>
  <c r="N7" i="1"/>
  <c r="AK6" i="1"/>
  <c r="AJ6" i="1"/>
  <c r="AH6" i="1"/>
  <c r="AG6" i="1"/>
  <c r="AF6" i="1"/>
  <c r="AI6" i="1" s="1"/>
  <c r="AC6" i="1"/>
  <c r="W6" i="1"/>
  <c r="V6" i="1"/>
  <c r="AE6" i="1" s="1"/>
  <c r="Q6" i="1"/>
  <c r="O6" i="1"/>
  <c r="N6" i="1"/>
  <c r="AK5" i="1"/>
  <c r="AJ5" i="1"/>
  <c r="AI5" i="1"/>
  <c r="AH5" i="1"/>
  <c r="AO5" i="1" s="1"/>
  <c r="AG5" i="1"/>
  <c r="AF5" i="1"/>
  <c r="AC5" i="1"/>
  <c r="AE5" i="1" s="1"/>
  <c r="W5" i="1"/>
  <c r="V5" i="1"/>
  <c r="T5" i="1"/>
  <c r="R5" i="1" s="1"/>
  <c r="S5" i="1"/>
  <c r="Q5" i="1"/>
  <c r="O5" i="1"/>
  <c r="N5" i="1"/>
  <c r="AK4" i="1"/>
  <c r="AJ4" i="1"/>
  <c r="AH4" i="1"/>
  <c r="AG4" i="1"/>
  <c r="AO4" i="1" s="1"/>
  <c r="AF4" i="1"/>
  <c r="AC4" i="1"/>
  <c r="W4" i="1"/>
  <c r="W42" i="1" s="1"/>
  <c r="V4" i="1"/>
  <c r="Q4" i="1"/>
  <c r="O4" i="1"/>
  <c r="N4" i="1"/>
  <c r="AQ3" i="1"/>
  <c r="AK3" i="1"/>
  <c r="AJ3" i="1"/>
  <c r="AJ42" i="1" s="1"/>
  <c r="AH3" i="1"/>
  <c r="AG3" i="1"/>
  <c r="AF3" i="1"/>
  <c r="AC3" i="1"/>
  <c r="AC42" i="1" s="1"/>
  <c r="W3" i="1"/>
  <c r="V3" i="1"/>
  <c r="Q3" i="1"/>
  <c r="Q42" i="1" s="1"/>
  <c r="P3" i="1"/>
  <c r="P4" i="1" s="1"/>
  <c r="O3" i="1"/>
  <c r="N3" i="1"/>
  <c r="AP11" i="1" l="1"/>
  <c r="AP5" i="1"/>
  <c r="R13" i="1"/>
  <c r="S13" i="1" s="1"/>
  <c r="AP14" i="1"/>
  <c r="AP18" i="1"/>
  <c r="AP31" i="1"/>
  <c r="AP6" i="1"/>
  <c r="AP9" i="1"/>
  <c r="R4" i="1"/>
  <c r="S4" i="1" s="1"/>
  <c r="R12" i="1"/>
  <c r="S12" i="1" s="1"/>
  <c r="AI40" i="1"/>
  <c r="AO40" i="1"/>
  <c r="N42" i="1"/>
  <c r="AI3" i="1"/>
  <c r="AI42" i="1" s="1"/>
  <c r="AF42" i="1"/>
  <c r="AI7" i="1"/>
  <c r="AO7" i="1"/>
  <c r="AI10" i="1"/>
  <c r="AO10" i="1"/>
  <c r="AP26" i="1"/>
  <c r="AE34" i="1"/>
  <c r="R34" i="1"/>
  <c r="S34" i="1" s="1"/>
  <c r="AI36" i="1"/>
  <c r="AO36" i="1"/>
  <c r="AE40" i="1"/>
  <c r="AP40" i="1" s="1"/>
  <c r="R40" i="1"/>
  <c r="S40" i="1" s="1"/>
  <c r="O42" i="1"/>
  <c r="V42" i="1"/>
  <c r="R42" i="1" s="1"/>
  <c r="AE3" i="1"/>
  <c r="T3" i="1"/>
  <c r="R3" i="1" s="1"/>
  <c r="S3" i="1" s="1"/>
  <c r="AG42" i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T6" i="1"/>
  <c r="R6" i="1" s="1"/>
  <c r="S6" i="1" s="1"/>
  <c r="AE7" i="1"/>
  <c r="T7" i="1"/>
  <c r="R7" i="1" s="1"/>
  <c r="S7" i="1" s="1"/>
  <c r="AE10" i="1"/>
  <c r="AP10" i="1" s="1"/>
  <c r="R10" i="1"/>
  <c r="S10" i="1" s="1"/>
  <c r="AI13" i="1"/>
  <c r="AO13" i="1"/>
  <c r="AI17" i="1"/>
  <c r="AO17" i="1"/>
  <c r="R21" i="1"/>
  <c r="S21" i="1" s="1"/>
  <c r="AO21" i="1"/>
  <c r="AP21" i="1" s="1"/>
  <c r="AE22" i="1"/>
  <c r="AP22" i="1" s="1"/>
  <c r="AE23" i="1"/>
  <c r="AP23" i="1" s="1"/>
  <c r="R25" i="1"/>
  <c r="S25" i="1" s="1"/>
  <c r="AO25" i="1"/>
  <c r="AP25" i="1" s="1"/>
  <c r="AE27" i="1"/>
  <c r="AE28" i="1"/>
  <c r="AP28" i="1" s="1"/>
  <c r="AI30" i="1"/>
  <c r="AO30" i="1"/>
  <c r="AE36" i="1"/>
  <c r="AP36" i="1" s="1"/>
  <c r="R36" i="1"/>
  <c r="S36" i="1" s="1"/>
  <c r="AI38" i="1"/>
  <c r="AO38" i="1"/>
  <c r="AE15" i="1"/>
  <c r="AP15" i="1" s="1"/>
  <c r="R15" i="1"/>
  <c r="S15" i="1" s="1"/>
  <c r="AE19" i="1"/>
  <c r="R19" i="1"/>
  <c r="S19" i="1" s="1"/>
  <c r="AO29" i="1"/>
  <c r="AE32" i="1"/>
  <c r="R32" i="1"/>
  <c r="S32" i="1" s="1"/>
  <c r="AI34" i="1"/>
  <c r="AO34" i="1"/>
  <c r="AK42" i="1"/>
  <c r="AP39" i="1"/>
  <c r="AH42" i="1"/>
  <c r="AE4" i="1"/>
  <c r="AP4" i="1" s="1"/>
  <c r="T4" i="1"/>
  <c r="AO6" i="1"/>
  <c r="AE8" i="1"/>
  <c r="AP8" i="1" s="1"/>
  <c r="T12" i="1"/>
  <c r="AE12" i="1"/>
  <c r="AI12" i="1"/>
  <c r="AO12" i="1" s="1"/>
  <c r="AE13" i="1"/>
  <c r="AP13" i="1" s="1"/>
  <c r="T13" i="1"/>
  <c r="AI15" i="1"/>
  <c r="AO15" i="1"/>
  <c r="AE17" i="1"/>
  <c r="AP17" i="1" s="1"/>
  <c r="R17" i="1"/>
  <c r="S17" i="1" s="1"/>
  <c r="AI19" i="1"/>
  <c r="AO19" i="1"/>
  <c r="AO27" i="1"/>
  <c r="AE29" i="1"/>
  <c r="AI29" i="1"/>
  <c r="AE30" i="1"/>
  <c r="AP30" i="1" s="1"/>
  <c r="T30" i="1"/>
  <c r="R30" i="1" s="1"/>
  <c r="S30" i="1" s="1"/>
  <c r="AI32" i="1"/>
  <c r="AO32" i="1"/>
  <c r="AE38" i="1"/>
  <c r="AP38" i="1" s="1"/>
  <c r="R38" i="1"/>
  <c r="S38" i="1" s="1"/>
  <c r="AP41" i="1"/>
  <c r="T8" i="1"/>
  <c r="R8" i="1" s="1"/>
  <c r="S8" i="1" s="1"/>
  <c r="T16" i="1"/>
  <c r="R16" i="1" s="1"/>
  <c r="S16" i="1" s="1"/>
  <c r="AP34" i="1" l="1"/>
  <c r="AP27" i="1"/>
  <c r="AP12" i="1"/>
  <c r="AP19" i="1"/>
  <c r="AO3" i="1"/>
  <c r="AO42" i="1" s="1"/>
  <c r="AE42" i="1"/>
  <c r="AP29" i="1"/>
  <c r="AP32" i="1"/>
  <c r="AP7" i="1"/>
  <c r="P42" i="1"/>
  <c r="AP3" i="1" l="1"/>
  <c r="AP42" i="1" s="1"/>
</calcChain>
</file>

<file path=xl/sharedStrings.xml><?xml version="1.0" encoding="utf-8"?>
<sst xmlns="http://schemas.openxmlformats.org/spreadsheetml/2006/main" count="325" uniqueCount="209">
  <si>
    <t>Employee
code</t>
  </si>
  <si>
    <t>Employee name</t>
  </si>
  <si>
    <t>Name of father
/husband</t>
  </si>
  <si>
    <t>Sex</t>
  </si>
  <si>
    <t>Date of Birth</t>
  </si>
  <si>
    <t>Designation</t>
  </si>
  <si>
    <t>Designation code/ grade as in Government Order</t>
  </si>
  <si>
    <t>Date of joining</t>
  </si>
  <si>
    <t>Mobile Number</t>
  </si>
  <si>
    <t>E-mail ID</t>
  </si>
  <si>
    <t>Bank Name</t>
  </si>
  <si>
    <t>IFSC Code</t>
  </si>
  <si>
    <t>Bank 
Account Number</t>
  </si>
  <si>
    <t>Days of attendance</t>
  </si>
  <si>
    <t>Loss of pay days</t>
  </si>
  <si>
    <t>Number of weekly off granted</t>
  </si>
  <si>
    <t>Number of Leave granted</t>
  </si>
  <si>
    <t>Basic</t>
  </si>
  <si>
    <t>DA</t>
  </si>
  <si>
    <t>HRA</t>
  </si>
  <si>
    <t>city Compensation allowances</t>
  </si>
  <si>
    <t>Gross Monthly Wages</t>
  </si>
  <si>
    <t>Overtime wages</t>
  </si>
  <si>
    <t>Leave wages</t>
  </si>
  <si>
    <t>National &amp; Festival Holidays wages</t>
  </si>
  <si>
    <t>Arrear paid</t>
  </si>
  <si>
    <t>Bonus</t>
  </si>
  <si>
    <t>Maternity Benefit</t>
  </si>
  <si>
    <t>Other Allowances</t>
  </si>
  <si>
    <t>Advance</t>
  </si>
  <si>
    <t>Total Amount</t>
  </si>
  <si>
    <t>Employees Provident Fund</t>
  </si>
  <si>
    <t>Employees State Insurance</t>
  </si>
  <si>
    <t>Advances</t>
  </si>
  <si>
    <t>Welfare Fund</t>
  </si>
  <si>
    <t>Professional Tax</t>
  </si>
  <si>
    <t>Tax Deductedat Source</t>
  </si>
  <si>
    <t>Deduction of Fine</t>
  </si>
  <si>
    <t>Deduction  for  Loss &amp; Damages</t>
  </si>
  <si>
    <t>Other Deduction</t>
  </si>
  <si>
    <t>Total Deduction</t>
  </si>
  <si>
    <t>Net wages paid</t>
  </si>
  <si>
    <t xml:space="preserve">Date of payment
</t>
  </si>
  <si>
    <t>Remarks</t>
  </si>
  <si>
    <t>LM/HO/002</t>
  </si>
  <si>
    <t>Pradeep kumar</t>
  </si>
  <si>
    <t>Damodaran Nair</t>
  </si>
  <si>
    <t>Male</t>
  </si>
  <si>
    <t>Accounts Manager</t>
  </si>
  <si>
    <t>pradeeppadembarayil@gmail.com</t>
  </si>
  <si>
    <t xml:space="preserve">State Bank of Travancore </t>
  </si>
  <si>
    <t>SBTR0001217</t>
  </si>
  <si>
    <t>LM/HO/003</t>
  </si>
  <si>
    <t>Humayoon Kabeer</t>
  </si>
  <si>
    <t>Sulaiman</t>
  </si>
  <si>
    <t>CEO</t>
  </si>
  <si>
    <t>LM/HO/006</t>
  </si>
  <si>
    <t>Ansad P</t>
  </si>
  <si>
    <t>Kunhikkoya</t>
  </si>
  <si>
    <t xml:space="preserve">Finance Manager </t>
  </si>
  <si>
    <t>ansadp@yahoo.co.in</t>
  </si>
  <si>
    <t>LM/HO/008</t>
  </si>
  <si>
    <t>Aboobaker Sidique P M</t>
  </si>
  <si>
    <t>Moosa</t>
  </si>
  <si>
    <t xml:space="preserve">Assistant Sales Manager </t>
  </si>
  <si>
    <t>LM/HO/010</t>
  </si>
  <si>
    <t>Sajeer P</t>
  </si>
  <si>
    <t>Kunjabdulla</t>
  </si>
  <si>
    <t>Zonal Manager</t>
  </si>
  <si>
    <t>LM/HO/013</t>
  </si>
  <si>
    <t>Noushad Ali P</t>
  </si>
  <si>
    <t xml:space="preserve">Kunjimuhammed </t>
  </si>
  <si>
    <t>Sales Manager -Insitutios</t>
  </si>
  <si>
    <t>LM/HO/018</t>
  </si>
  <si>
    <t>Jaison Joseph</t>
  </si>
  <si>
    <t>Joseph</t>
  </si>
  <si>
    <t xml:space="preserve">Sales Manager </t>
  </si>
  <si>
    <t>jaisonjosephkabani@gmail.com</t>
  </si>
  <si>
    <t>LM/HO/019</t>
  </si>
  <si>
    <t xml:space="preserve">Nidhin Roy </t>
  </si>
  <si>
    <t xml:space="preserve">Royichan </t>
  </si>
  <si>
    <t xml:space="preserve">I T Assistant </t>
  </si>
  <si>
    <t>LM/HO/020</t>
  </si>
  <si>
    <t>Vishnu Babu</t>
  </si>
  <si>
    <t>Babu</t>
  </si>
  <si>
    <t>Casher</t>
  </si>
  <si>
    <t>LM/HO/021</t>
  </si>
  <si>
    <t>Abdul Yaser</t>
  </si>
  <si>
    <t>Muhammed</t>
  </si>
  <si>
    <t xml:space="preserve">Sales Officer </t>
  </si>
  <si>
    <t>LM/HO/022</t>
  </si>
  <si>
    <t>Shanoj M K</t>
  </si>
  <si>
    <t>Madhavan</t>
  </si>
  <si>
    <t>AGM</t>
  </si>
  <si>
    <t>shanoojmadhavan@gmail.com</t>
  </si>
  <si>
    <t>LM/HO/023</t>
  </si>
  <si>
    <t xml:space="preserve">Anu Joseph </t>
  </si>
  <si>
    <t>Female</t>
  </si>
  <si>
    <t xml:space="preserve">HR Assistant </t>
  </si>
  <si>
    <t>LM/HO/025</t>
  </si>
  <si>
    <t>Bibin R</t>
  </si>
  <si>
    <t xml:space="preserve">Ravichandran </t>
  </si>
  <si>
    <t xml:space="preserve">I T In Charge </t>
  </si>
  <si>
    <t>LM/HO/026</t>
  </si>
  <si>
    <t>Jaimon.J.M</t>
  </si>
  <si>
    <t>Jose</t>
  </si>
  <si>
    <t xml:space="preserve">HR Manager </t>
  </si>
  <si>
    <t>jaimonjm@gmail.com</t>
  </si>
  <si>
    <t>LM/HO/029</t>
  </si>
  <si>
    <t>Sanoop K  S</t>
  </si>
  <si>
    <t>Sadanandan</t>
  </si>
  <si>
    <t>Accounts Officer</t>
  </si>
  <si>
    <t xml:space="preserve">sanoopkalathingal@gmail.com </t>
  </si>
  <si>
    <t>LM/HO/031</t>
  </si>
  <si>
    <t>Habeebulla A P</t>
  </si>
  <si>
    <t>Ibrahim A P</t>
  </si>
  <si>
    <t xml:space="preserve">Accountant </t>
  </si>
  <si>
    <t xml:space="preserve">habeebap100@gmail.com </t>
  </si>
  <si>
    <t>LM/HO/033</t>
  </si>
  <si>
    <t>Preejith V R</t>
  </si>
  <si>
    <t xml:space="preserve">Raveendran </t>
  </si>
  <si>
    <t>LM/HO/034</t>
  </si>
  <si>
    <t>Sabitha P K</t>
  </si>
  <si>
    <t>Sidheeque</t>
  </si>
  <si>
    <t>M D P S</t>
  </si>
  <si>
    <t>LM/HO/035</t>
  </si>
  <si>
    <t>Charun Kumar U K</t>
  </si>
  <si>
    <t>Raman</t>
  </si>
  <si>
    <t>Logistic Manager</t>
  </si>
  <si>
    <t>charunvk@live.com</t>
  </si>
  <si>
    <t>LM/HO/042</t>
  </si>
  <si>
    <t>Ismail K</t>
  </si>
  <si>
    <t xml:space="preserve">Ibrahim </t>
  </si>
  <si>
    <t>SBTR0000131</t>
  </si>
  <si>
    <t>LM/HO/045</t>
  </si>
  <si>
    <t xml:space="preserve">Yohannan </t>
  </si>
  <si>
    <t xml:space="preserve">Supervisor </t>
  </si>
  <si>
    <t>LM/HO/048</t>
  </si>
  <si>
    <t xml:space="preserve">Lijo Samual </t>
  </si>
  <si>
    <t>Samual</t>
  </si>
  <si>
    <t>Mechanic</t>
  </si>
  <si>
    <t>LM/HO/051</t>
  </si>
  <si>
    <t>Shejith V</t>
  </si>
  <si>
    <t>Sukumaran V</t>
  </si>
  <si>
    <t>LM/HO/052</t>
  </si>
  <si>
    <t>Sreejith C</t>
  </si>
  <si>
    <t>Sivakrishnan</t>
  </si>
  <si>
    <t>LM/HO/053</t>
  </si>
  <si>
    <t>Sunny K S</t>
  </si>
  <si>
    <t xml:space="preserve">Chumar </t>
  </si>
  <si>
    <t xml:space="preserve">Security Gred </t>
  </si>
  <si>
    <t>LM/HO/054</t>
  </si>
  <si>
    <t>Hassan Koya</t>
  </si>
  <si>
    <t>Moideen koya</t>
  </si>
  <si>
    <t xml:space="preserve">Office Assistant </t>
  </si>
  <si>
    <t>LM/HO/055</t>
  </si>
  <si>
    <t>Nafeesa</t>
  </si>
  <si>
    <t>Hamsa</t>
  </si>
  <si>
    <t>Sweepar</t>
  </si>
  <si>
    <t>LM/HO/056</t>
  </si>
  <si>
    <t xml:space="preserve">Raheem T M </t>
  </si>
  <si>
    <t>Sales Pramoter</t>
  </si>
  <si>
    <t>LM/HO/057</t>
  </si>
  <si>
    <t>Rashid C P</t>
  </si>
  <si>
    <t xml:space="preserve">Haneefa </t>
  </si>
  <si>
    <t>LM/HO/058</t>
  </si>
  <si>
    <t>Shihabudeen P</t>
  </si>
  <si>
    <t>Saidalavi</t>
  </si>
  <si>
    <t xml:space="preserve">Fedaral Bank </t>
  </si>
  <si>
    <t>FDRL0001345</t>
  </si>
  <si>
    <t>LM/HO/059</t>
  </si>
  <si>
    <t>Pradeep kumar S</t>
  </si>
  <si>
    <t>Sivaramapillai</t>
  </si>
  <si>
    <t>South Indian Bank</t>
  </si>
  <si>
    <t>SIBL0000225</t>
  </si>
  <si>
    <t>LM/HO/060</t>
  </si>
  <si>
    <t xml:space="preserve">Jomis Sebastain </t>
  </si>
  <si>
    <t>Sebastian</t>
  </si>
  <si>
    <t>LM/HO/061</t>
  </si>
  <si>
    <t>Muhamed Adil C P</t>
  </si>
  <si>
    <t xml:space="preserve">Abdurahman </t>
  </si>
  <si>
    <t>SBTR0000593</t>
  </si>
  <si>
    <t>LM/HO/062</t>
  </si>
  <si>
    <t>Shanavas S</t>
  </si>
  <si>
    <t>Shahul Hameed</t>
  </si>
  <si>
    <t>Sales Officer</t>
  </si>
  <si>
    <t>SBIN0070325</t>
  </si>
  <si>
    <t>LM/HO/063</t>
  </si>
  <si>
    <t>Aneesh C</t>
  </si>
  <si>
    <t>Chandran Pillai</t>
  </si>
  <si>
    <t>State Bank of India</t>
  </si>
  <si>
    <t>SBIN0070293</t>
  </si>
  <si>
    <t>LM/HO/064</t>
  </si>
  <si>
    <t>Manojkumar V</t>
  </si>
  <si>
    <t>Vasudevan Pillai</t>
  </si>
  <si>
    <t>Bank of Baroda</t>
  </si>
  <si>
    <t>BARB0KOTTAR</t>
  </si>
  <si>
    <t>LM/HO/065</t>
  </si>
  <si>
    <t>Muhammed Ashiq T</t>
  </si>
  <si>
    <t>Abdul Rahman</t>
  </si>
  <si>
    <t>SBTR0000203</t>
  </si>
  <si>
    <t>LM/HO/047</t>
  </si>
  <si>
    <t>Esha Thomas</t>
  </si>
  <si>
    <t>Thomas</t>
  </si>
  <si>
    <t>LM/HO/067</t>
  </si>
  <si>
    <t>Mohamed Naseer V P</t>
  </si>
  <si>
    <t>Driver</t>
  </si>
  <si>
    <t>Federal Bank</t>
  </si>
  <si>
    <t>FDRL0001102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</si>
</sst>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"/>
    <numFmt numFmtId="165" formatCode="_(* #,##0.00_);_(* \(#,##0.0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0"/>
      <name val="A\ham"/>
      <charset val="1"/>
    </font>
    <font>
      <sz val="11"/>
      <color indexed="8"/>
      <name val="A\ham"/>
      <charset val="1"/>
    </font>
    <font>
      <sz val="11"/>
      <color indexed="8"/>
      <name val="Calibri"/>
      <family val="2"/>
      <charset val="1"/>
    </font>
    <font>
      <sz val="11"/>
      <name val="A\ham"/>
    </font>
    <font>
      <sz val="11"/>
      <color indexed="8"/>
      <name val="Arial"/>
      <family val="2"/>
      <charset val="1"/>
    </font>
    <font>
      <sz val="10"/>
      <name val="Arial"/>
      <family val="2"/>
    </font>
    <font>
      <sz val="8"/>
      <color theme="1"/>
      <name val="Arial Narrow"/>
      <family val="2"/>
    </font>
    <font>
      <sz val="8"/>
      <name val="Arial Narrow"/>
      <family val="2"/>
    </font>
    <font>
      <sz val="8"/>
      <color rgb="FFFF0000"/>
      <name val="Arial Narrow"/>
      <family val="2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 wrapText="1" shrinkToFit="1"/>
    </xf>
    <xf numFmtId="0" fontId="2" fillId="2" borderId="1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7" fillId="2" borderId="1" xfId="0" applyFont="1" applyFill="1" applyBorder="1"/>
    <xf numFmtId="0" fontId="7" fillId="0" borderId="2" xfId="0" applyFont="1" applyBorder="1"/>
    <xf numFmtId="0" fontId="8" fillId="2" borderId="1" xfId="0" applyFont="1" applyFill="1" applyBorder="1" applyAlignment="1">
      <alignment horizontal="left"/>
    </xf>
    <xf numFmtId="0" fontId="8" fillId="2" borderId="1" xfId="0" applyFont="1" applyFill="1" applyBorder="1"/>
    <xf numFmtId="14" fontId="9" fillId="2" borderId="1" xfId="0" applyNumberFormat="1" applyFont="1" applyFill="1" applyBorder="1" applyAlignment="1">
      <alignment horizontal="left"/>
    </xf>
    <xf numFmtId="14" fontId="9" fillId="2" borderId="1" xfId="0" applyNumberFormat="1" applyFont="1" applyFill="1" applyBorder="1"/>
    <xf numFmtId="1" fontId="8" fillId="2" borderId="1" xfId="0" applyNumberFormat="1" applyFont="1" applyFill="1" applyBorder="1"/>
    <xf numFmtId="0" fontId="10" fillId="2" borderId="1" xfId="0" applyNumberFormat="1" applyFont="1" applyFill="1" applyBorder="1"/>
    <xf numFmtId="164" fontId="8" fillId="2" borderId="1" xfId="0" applyNumberFormat="1" applyFont="1" applyFill="1" applyBorder="1" applyAlignment="1">
      <alignment horizontal="right"/>
    </xf>
    <xf numFmtId="2" fontId="8" fillId="2" borderId="1" xfId="0" applyNumberFormat="1" applyFont="1" applyFill="1" applyBorder="1" applyAlignment="1">
      <alignment horizontal="right"/>
    </xf>
    <xf numFmtId="4" fontId="8" fillId="2" borderId="1" xfId="0" applyNumberFormat="1" applyFont="1" applyFill="1" applyBorder="1" applyAlignment="1">
      <alignment horizontal="right"/>
    </xf>
    <xf numFmtId="165" fontId="9" fillId="2" borderId="1" xfId="1" applyNumberFormat="1" applyFont="1" applyFill="1" applyBorder="1" applyAlignment="1">
      <alignment horizontal="center" vertical="center" wrapText="1"/>
    </xf>
    <xf numFmtId="4" fontId="9" fillId="2" borderId="1" xfId="0" applyNumberFormat="1" applyFont="1" applyFill="1" applyBorder="1" applyAlignment="1">
      <alignment horizontal="right"/>
    </xf>
    <xf numFmtId="165" fontId="0" fillId="2" borderId="1" xfId="0" applyNumberFormat="1" applyFill="1" applyBorder="1"/>
    <xf numFmtId="14" fontId="9" fillId="2" borderId="1" xfId="0" applyNumberFormat="1" applyFont="1" applyFill="1" applyBorder="1" applyAlignment="1">
      <alignment horizontal="right"/>
    </xf>
    <xf numFmtId="4" fontId="9" fillId="0" borderId="2" xfId="0" applyNumberFormat="1" applyFont="1" applyBorder="1" applyAlignment="1">
      <alignment horizontal="right"/>
    </xf>
    <xf numFmtId="4" fontId="9" fillId="3" borderId="2" xfId="0" applyNumberFormat="1" applyFont="1" applyFill="1" applyBorder="1" applyAlignment="1">
      <alignment horizontal="right"/>
    </xf>
    <xf numFmtId="0" fontId="10" fillId="2" borderId="1" xfId="0" applyFont="1" applyFill="1" applyBorder="1"/>
    <xf numFmtId="2" fontId="8" fillId="2" borderId="1" xfId="0" applyNumberFormat="1" applyFont="1" applyFill="1" applyBorder="1"/>
    <xf numFmtId="4" fontId="8" fillId="2" borderId="1" xfId="0" applyNumberFormat="1" applyFont="1" applyFill="1" applyBorder="1"/>
    <xf numFmtId="2" fontId="9" fillId="2" borderId="1" xfId="0" applyNumberFormat="1" applyFont="1" applyFill="1" applyBorder="1"/>
    <xf numFmtId="2" fontId="10" fillId="2" borderId="1" xfId="0" applyNumberFormat="1" applyFont="1" applyFill="1" applyBorder="1"/>
    <xf numFmtId="0" fontId="9" fillId="2" borderId="1" xfId="0" applyFont="1" applyFill="1" applyBorder="1"/>
    <xf numFmtId="1" fontId="10" fillId="2" borderId="1" xfId="0" applyNumberFormat="1" applyFont="1" applyFill="1" applyBorder="1"/>
    <xf numFmtId="1" fontId="9" fillId="2" borderId="1" xfId="0" applyNumberFormat="1" applyFont="1" applyFill="1" applyBorder="1"/>
    <xf numFmtId="14" fontId="9" fillId="2" borderId="3" xfId="0" applyNumberFormat="1" applyFont="1" applyFill="1" applyBorder="1" applyAlignment="1">
      <alignment horizontal="left"/>
    </xf>
    <xf numFmtId="14" fontId="9" fillId="2" borderId="4" xfId="0" applyNumberFormat="1" applyFont="1" applyFill="1" applyBorder="1"/>
    <xf numFmtId="4" fontId="9" fillId="0" borderId="0" xfId="0" applyNumberFormat="1" applyFont="1" applyBorder="1" applyAlignment="1">
      <alignment horizontal="right"/>
    </xf>
    <xf numFmtId="0" fontId="0" fillId="2" borderId="1" xfId="0" applyFill="1" applyBorder="1"/>
    <xf numFmtId="164" fontId="0" fillId="2" borderId="1" xfId="0" applyNumberFormat="1" applyFill="1" applyBorder="1"/>
    <xf numFmtId="165" fontId="11" fillId="2" borderId="1" xfId="0" applyNumberFormat="1" applyFont="1" applyFill="1" applyBorder="1"/>
    <xf numFmtId="165" fontId="12" fillId="2" borderId="1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ary%20HO%20DEC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TEN"/>
      <sheetName val="SALARY STMNT"/>
      <sheetName val="HR WPS"/>
      <sheetName val="LOADING SALARY"/>
    </sheetNames>
    <sheetDataSet>
      <sheetData sheetId="0"/>
      <sheetData sheetId="1">
        <row r="5">
          <cell r="D5">
            <v>17</v>
          </cell>
          <cell r="E5">
            <v>1</v>
          </cell>
          <cell r="G5">
            <v>8</v>
          </cell>
          <cell r="I5">
            <v>28000</v>
          </cell>
          <cell r="J5">
            <v>19385</v>
          </cell>
          <cell r="K5">
            <v>0</v>
          </cell>
          <cell r="R5">
            <v>0</v>
          </cell>
          <cell r="S5">
            <v>0</v>
          </cell>
          <cell r="T5">
            <v>155</v>
          </cell>
        </row>
        <row r="6">
          <cell r="D6">
            <v>25</v>
          </cell>
          <cell r="E6">
            <v>1</v>
          </cell>
          <cell r="G6">
            <v>0</v>
          </cell>
          <cell r="I6">
            <v>93810</v>
          </cell>
          <cell r="J6">
            <v>93810</v>
          </cell>
          <cell r="K6">
            <v>0</v>
          </cell>
          <cell r="R6">
            <v>0</v>
          </cell>
          <cell r="S6">
            <v>0</v>
          </cell>
          <cell r="T6">
            <v>12894</v>
          </cell>
        </row>
        <row r="7">
          <cell r="D7">
            <v>22</v>
          </cell>
          <cell r="E7">
            <v>4</v>
          </cell>
          <cell r="G7">
            <v>0</v>
          </cell>
          <cell r="I7">
            <v>33000</v>
          </cell>
          <cell r="J7">
            <v>33000</v>
          </cell>
          <cell r="K7">
            <v>0</v>
          </cell>
          <cell r="O7">
            <v>15000</v>
          </cell>
          <cell r="R7">
            <v>0</v>
          </cell>
          <cell r="S7">
            <v>0</v>
          </cell>
          <cell r="T7">
            <v>627</v>
          </cell>
        </row>
        <row r="8">
          <cell r="D8">
            <v>25</v>
          </cell>
          <cell r="E8">
            <v>1</v>
          </cell>
          <cell r="G8">
            <v>0</v>
          </cell>
          <cell r="I8">
            <v>28500</v>
          </cell>
          <cell r="J8">
            <v>28500</v>
          </cell>
          <cell r="K8">
            <v>0</v>
          </cell>
          <cell r="O8">
            <v>11500</v>
          </cell>
          <cell r="P8">
            <v>3000</v>
          </cell>
          <cell r="R8">
            <v>0</v>
          </cell>
          <cell r="S8">
            <v>0</v>
          </cell>
          <cell r="T8">
            <v>181</v>
          </cell>
        </row>
        <row r="9">
          <cell r="D9">
            <v>22.5</v>
          </cell>
          <cell r="E9">
            <v>1</v>
          </cell>
          <cell r="G9">
            <v>2.5</v>
          </cell>
          <cell r="I9">
            <v>31500</v>
          </cell>
          <cell r="J9">
            <v>28471</v>
          </cell>
          <cell r="K9">
            <v>0</v>
          </cell>
          <cell r="P9">
            <v>4500</v>
          </cell>
          <cell r="R9">
            <v>0</v>
          </cell>
          <cell r="S9">
            <v>0</v>
          </cell>
          <cell r="T9">
            <v>550</v>
          </cell>
        </row>
        <row r="10">
          <cell r="D10">
            <v>25</v>
          </cell>
          <cell r="E10">
            <v>1</v>
          </cell>
          <cell r="G10">
            <v>0</v>
          </cell>
          <cell r="I10">
            <v>40000</v>
          </cell>
          <cell r="J10">
            <v>40000</v>
          </cell>
          <cell r="K10">
            <v>0</v>
          </cell>
          <cell r="R10">
            <v>0</v>
          </cell>
          <cell r="S10">
            <v>0</v>
          </cell>
          <cell r="T10">
            <v>457</v>
          </cell>
          <cell r="V10">
            <v>209</v>
          </cell>
        </row>
        <row r="11">
          <cell r="D11">
            <v>25</v>
          </cell>
          <cell r="E11">
            <v>1</v>
          </cell>
          <cell r="G11">
            <v>0</v>
          </cell>
          <cell r="I11">
            <v>35400</v>
          </cell>
          <cell r="J11">
            <v>35400</v>
          </cell>
          <cell r="K11">
            <v>0</v>
          </cell>
          <cell r="O11">
            <v>10000</v>
          </cell>
          <cell r="R11">
            <v>0</v>
          </cell>
          <cell r="S11">
            <v>0</v>
          </cell>
          <cell r="T11">
            <v>751</v>
          </cell>
        </row>
        <row r="12">
          <cell r="D12">
            <v>22.5</v>
          </cell>
          <cell r="E12">
            <v>1</v>
          </cell>
          <cell r="G12">
            <v>2.5</v>
          </cell>
          <cell r="J12">
            <v>13738</v>
          </cell>
          <cell r="K12">
            <v>0</v>
          </cell>
          <cell r="O12">
            <v>5000</v>
          </cell>
          <cell r="P12">
            <v>6653</v>
          </cell>
          <cell r="R12">
            <v>138</v>
          </cell>
        </row>
        <row r="13">
          <cell r="D13">
            <v>24</v>
          </cell>
          <cell r="E13">
            <v>1</v>
          </cell>
          <cell r="G13">
            <v>1</v>
          </cell>
          <cell r="J13">
            <v>15192</v>
          </cell>
          <cell r="K13">
            <v>0</v>
          </cell>
          <cell r="O13">
            <v>4500</v>
          </cell>
          <cell r="P13">
            <v>5569</v>
          </cell>
          <cell r="R13">
            <v>152</v>
          </cell>
        </row>
        <row r="14">
          <cell r="D14">
            <v>25</v>
          </cell>
          <cell r="E14">
            <v>1</v>
          </cell>
          <cell r="G14">
            <v>0</v>
          </cell>
          <cell r="I14">
            <v>25350</v>
          </cell>
          <cell r="J14">
            <v>25350</v>
          </cell>
          <cell r="K14">
            <v>0</v>
          </cell>
          <cell r="P14">
            <v>5000</v>
          </cell>
          <cell r="R14">
            <v>0</v>
          </cell>
          <cell r="S14">
            <v>0</v>
          </cell>
          <cell r="V14">
            <v>209</v>
          </cell>
        </row>
        <row r="15">
          <cell r="D15">
            <v>19</v>
          </cell>
          <cell r="E15">
            <v>7</v>
          </cell>
          <cell r="G15">
            <v>0</v>
          </cell>
          <cell r="I15">
            <v>40000</v>
          </cell>
          <cell r="J15">
            <v>40000</v>
          </cell>
          <cell r="K15">
            <v>0</v>
          </cell>
          <cell r="R15">
            <v>0</v>
          </cell>
          <cell r="S15">
            <v>0</v>
          </cell>
          <cell r="T15">
            <v>1140</v>
          </cell>
          <cell r="V15">
            <v>209</v>
          </cell>
        </row>
        <row r="16">
          <cell r="D16">
            <v>21.5</v>
          </cell>
          <cell r="E16">
            <v>1</v>
          </cell>
          <cell r="G16">
            <v>3.5</v>
          </cell>
          <cell r="J16">
            <v>13154</v>
          </cell>
          <cell r="K16">
            <v>0</v>
          </cell>
          <cell r="R16">
            <v>132</v>
          </cell>
        </row>
        <row r="17">
          <cell r="D17">
            <v>24</v>
          </cell>
          <cell r="E17">
            <v>1.5</v>
          </cell>
          <cell r="G17">
            <v>0.5</v>
          </cell>
          <cell r="J17">
            <v>15692</v>
          </cell>
          <cell r="K17">
            <v>0</v>
          </cell>
          <cell r="O17">
            <v>10000</v>
          </cell>
          <cell r="P17">
            <v>1000</v>
          </cell>
          <cell r="R17">
            <v>157</v>
          </cell>
          <cell r="V17">
            <v>125</v>
          </cell>
        </row>
        <row r="18">
          <cell r="D18">
            <v>23</v>
          </cell>
          <cell r="E18">
            <v>3</v>
          </cell>
          <cell r="G18">
            <v>0</v>
          </cell>
          <cell r="I18">
            <v>25000</v>
          </cell>
          <cell r="J18">
            <v>25000</v>
          </cell>
          <cell r="K18">
            <v>0</v>
          </cell>
          <cell r="R18">
            <v>0</v>
          </cell>
          <cell r="S18">
            <v>0</v>
          </cell>
        </row>
        <row r="19">
          <cell r="D19">
            <v>24</v>
          </cell>
          <cell r="E19">
            <v>1</v>
          </cell>
          <cell r="G19">
            <v>1</v>
          </cell>
          <cell r="J19">
            <v>18462</v>
          </cell>
          <cell r="K19">
            <v>0</v>
          </cell>
          <cell r="O19">
            <v>5000</v>
          </cell>
          <cell r="R19">
            <v>185</v>
          </cell>
          <cell r="S19">
            <v>0</v>
          </cell>
        </row>
        <row r="20">
          <cell r="D20">
            <v>24</v>
          </cell>
          <cell r="E20">
            <v>1</v>
          </cell>
          <cell r="G20">
            <v>1</v>
          </cell>
          <cell r="J20">
            <v>17308</v>
          </cell>
          <cell r="K20">
            <v>0</v>
          </cell>
          <cell r="O20">
            <v>5000</v>
          </cell>
          <cell r="P20">
            <v>1000</v>
          </cell>
          <cell r="R20">
            <v>174</v>
          </cell>
          <cell r="S20">
            <v>0</v>
          </cell>
        </row>
        <row r="21">
          <cell r="D21">
            <v>25</v>
          </cell>
          <cell r="E21">
            <v>1</v>
          </cell>
          <cell r="G21">
            <v>0</v>
          </cell>
          <cell r="J21">
            <v>15600</v>
          </cell>
          <cell r="K21">
            <v>0</v>
          </cell>
          <cell r="R21">
            <v>156</v>
          </cell>
          <cell r="V21">
            <v>125</v>
          </cell>
        </row>
        <row r="22">
          <cell r="D22">
            <v>24</v>
          </cell>
          <cell r="E22">
            <v>2</v>
          </cell>
          <cell r="G22">
            <v>0</v>
          </cell>
          <cell r="J22">
            <v>15500</v>
          </cell>
          <cell r="K22">
            <v>0</v>
          </cell>
          <cell r="P22">
            <v>2475</v>
          </cell>
          <cell r="R22">
            <v>155</v>
          </cell>
        </row>
        <row r="23">
          <cell r="D23">
            <v>25</v>
          </cell>
          <cell r="E23">
            <v>1</v>
          </cell>
          <cell r="G23">
            <v>0</v>
          </cell>
          <cell r="I23">
            <v>28500</v>
          </cell>
          <cell r="J23">
            <v>28500</v>
          </cell>
          <cell r="K23">
            <v>0</v>
          </cell>
          <cell r="R23">
            <v>0</v>
          </cell>
          <cell r="S23">
            <v>0</v>
          </cell>
          <cell r="T23">
            <v>181</v>
          </cell>
        </row>
        <row r="24">
          <cell r="D24">
            <v>24</v>
          </cell>
          <cell r="E24">
            <v>2</v>
          </cell>
          <cell r="G24">
            <v>0</v>
          </cell>
          <cell r="J24">
            <v>23600</v>
          </cell>
          <cell r="K24">
            <v>0</v>
          </cell>
          <cell r="R24">
            <v>0</v>
          </cell>
          <cell r="S24">
            <v>0</v>
          </cell>
          <cell r="V24">
            <v>209</v>
          </cell>
        </row>
        <row r="25">
          <cell r="D25">
            <v>23</v>
          </cell>
          <cell r="E25">
            <v>1</v>
          </cell>
          <cell r="G25">
            <v>2</v>
          </cell>
          <cell r="J25">
            <v>16615</v>
          </cell>
          <cell r="K25">
            <v>346</v>
          </cell>
          <cell r="R25">
            <v>170</v>
          </cell>
          <cell r="S25">
            <v>0</v>
          </cell>
        </row>
        <row r="26">
          <cell r="D26">
            <v>22</v>
          </cell>
          <cell r="E26">
            <v>2</v>
          </cell>
          <cell r="G26">
            <v>2</v>
          </cell>
          <cell r="J26">
            <v>16615</v>
          </cell>
          <cell r="K26">
            <v>2077</v>
          </cell>
          <cell r="R26">
            <v>187</v>
          </cell>
          <cell r="S26">
            <v>0</v>
          </cell>
        </row>
        <row r="27">
          <cell r="D27">
            <v>25</v>
          </cell>
          <cell r="E27">
            <v>1</v>
          </cell>
          <cell r="G27">
            <v>0</v>
          </cell>
          <cell r="I27">
            <v>23500</v>
          </cell>
          <cell r="J27">
            <v>23500</v>
          </cell>
          <cell r="K27">
            <v>0</v>
          </cell>
          <cell r="R27">
            <v>0</v>
          </cell>
          <cell r="S27">
            <v>0</v>
          </cell>
        </row>
        <row r="28">
          <cell r="D28">
            <v>25</v>
          </cell>
          <cell r="E28">
            <v>1</v>
          </cell>
          <cell r="G28">
            <v>0</v>
          </cell>
          <cell r="J28">
            <v>16600</v>
          </cell>
          <cell r="K28">
            <v>0</v>
          </cell>
          <cell r="R28">
            <v>166</v>
          </cell>
          <cell r="V28">
            <v>125</v>
          </cell>
        </row>
        <row r="29">
          <cell r="D29">
            <v>23</v>
          </cell>
          <cell r="E29">
            <v>1</v>
          </cell>
          <cell r="G29">
            <v>1</v>
          </cell>
          <cell r="J29">
            <v>9600</v>
          </cell>
          <cell r="K29">
            <v>2000</v>
          </cell>
          <cell r="R29">
            <v>116</v>
          </cell>
          <cell r="S29">
            <v>1392</v>
          </cell>
        </row>
        <row r="30">
          <cell r="D30">
            <v>21.5</v>
          </cell>
          <cell r="E30">
            <v>1.5</v>
          </cell>
          <cell r="G30">
            <v>3</v>
          </cell>
          <cell r="J30">
            <v>10615</v>
          </cell>
          <cell r="K30">
            <v>0</v>
          </cell>
          <cell r="O30">
            <v>5000</v>
          </cell>
          <cell r="P30">
            <v>1730</v>
          </cell>
          <cell r="R30">
            <v>107</v>
          </cell>
          <cell r="S30">
            <v>1274</v>
          </cell>
        </row>
        <row r="31">
          <cell r="D31">
            <v>24</v>
          </cell>
          <cell r="E31">
            <v>2</v>
          </cell>
          <cell r="G31">
            <v>0</v>
          </cell>
          <cell r="J31">
            <v>7800</v>
          </cell>
          <cell r="K31">
            <v>0</v>
          </cell>
          <cell r="P31">
            <v>728</v>
          </cell>
          <cell r="R31">
            <v>78</v>
          </cell>
          <cell r="S31">
            <v>936</v>
          </cell>
        </row>
        <row r="32">
          <cell r="D32">
            <v>25</v>
          </cell>
          <cell r="E32">
            <v>1</v>
          </cell>
          <cell r="G32">
            <v>0</v>
          </cell>
          <cell r="I32">
            <v>28500</v>
          </cell>
          <cell r="J32">
            <v>28500</v>
          </cell>
          <cell r="K32">
            <v>0</v>
          </cell>
          <cell r="O32">
            <v>7000</v>
          </cell>
          <cell r="R32">
            <v>0</v>
          </cell>
          <cell r="S32">
            <v>0</v>
          </cell>
          <cell r="T32">
            <v>181</v>
          </cell>
        </row>
        <row r="33">
          <cell r="D33">
            <v>24</v>
          </cell>
          <cell r="E33">
            <v>1</v>
          </cell>
          <cell r="G33">
            <v>1</v>
          </cell>
          <cell r="J33">
            <v>16923</v>
          </cell>
          <cell r="K33">
            <v>0</v>
          </cell>
          <cell r="R33">
            <v>170</v>
          </cell>
          <cell r="V33">
            <v>167</v>
          </cell>
        </row>
        <row r="34">
          <cell r="D34">
            <v>25</v>
          </cell>
          <cell r="E34">
            <v>1</v>
          </cell>
          <cell r="G34">
            <v>0</v>
          </cell>
          <cell r="J34">
            <v>19600</v>
          </cell>
          <cell r="K34">
            <v>0</v>
          </cell>
          <cell r="O34">
            <v>7000</v>
          </cell>
          <cell r="R34">
            <v>196</v>
          </cell>
          <cell r="S34">
            <v>0</v>
          </cell>
          <cell r="V34">
            <v>167</v>
          </cell>
        </row>
        <row r="35">
          <cell r="D35">
            <v>25</v>
          </cell>
          <cell r="E35">
            <v>1</v>
          </cell>
          <cell r="G35">
            <v>0</v>
          </cell>
          <cell r="J35">
            <v>15600</v>
          </cell>
          <cell r="K35">
            <v>0</v>
          </cell>
          <cell r="R35">
            <v>156</v>
          </cell>
        </row>
        <row r="36">
          <cell r="D36">
            <v>24</v>
          </cell>
          <cell r="E36">
            <v>1</v>
          </cell>
          <cell r="G36">
            <v>1</v>
          </cell>
          <cell r="J36">
            <v>14904</v>
          </cell>
          <cell r="K36">
            <v>0</v>
          </cell>
          <cell r="O36">
            <v>5000</v>
          </cell>
          <cell r="R36">
            <v>150</v>
          </cell>
          <cell r="S36">
            <v>0</v>
          </cell>
        </row>
        <row r="37">
          <cell r="D37">
            <v>25</v>
          </cell>
          <cell r="E37">
            <v>1</v>
          </cell>
          <cell r="G37">
            <v>0</v>
          </cell>
          <cell r="J37">
            <v>15100</v>
          </cell>
          <cell r="K37">
            <v>0</v>
          </cell>
          <cell r="R37">
            <v>151</v>
          </cell>
          <cell r="S37">
            <v>0</v>
          </cell>
        </row>
        <row r="38">
          <cell r="D38">
            <v>25</v>
          </cell>
          <cell r="E38">
            <v>1</v>
          </cell>
          <cell r="G38">
            <v>0</v>
          </cell>
          <cell r="J38">
            <v>22600</v>
          </cell>
          <cell r="K38">
            <v>0</v>
          </cell>
          <cell r="R38">
            <v>0</v>
          </cell>
          <cell r="S38">
            <v>0</v>
          </cell>
          <cell r="V38">
            <v>209</v>
          </cell>
        </row>
        <row r="39">
          <cell r="D39">
            <v>24</v>
          </cell>
          <cell r="E39">
            <v>1</v>
          </cell>
          <cell r="G39">
            <v>1</v>
          </cell>
          <cell r="J39">
            <v>15962</v>
          </cell>
          <cell r="K39">
            <v>0</v>
          </cell>
          <cell r="R39">
            <v>160</v>
          </cell>
          <cell r="S39">
            <v>0</v>
          </cell>
          <cell r="V39">
            <v>125</v>
          </cell>
        </row>
        <row r="40">
          <cell r="D40">
            <v>25</v>
          </cell>
          <cell r="E40">
            <v>1</v>
          </cell>
          <cell r="G40">
            <v>0</v>
          </cell>
          <cell r="J40">
            <v>17100</v>
          </cell>
          <cell r="K40">
            <v>0</v>
          </cell>
          <cell r="O40">
            <v>6000</v>
          </cell>
          <cell r="R40">
            <v>171</v>
          </cell>
          <cell r="S40">
            <v>0</v>
          </cell>
          <cell r="V40">
            <v>167</v>
          </cell>
        </row>
        <row r="41">
          <cell r="D41">
            <v>24</v>
          </cell>
          <cell r="E41">
            <v>2</v>
          </cell>
          <cell r="G41">
            <v>0</v>
          </cell>
          <cell r="J41">
            <v>17600</v>
          </cell>
          <cell r="K41">
            <v>0</v>
          </cell>
          <cell r="R41">
            <v>176</v>
          </cell>
          <cell r="S41">
            <v>0</v>
          </cell>
          <cell r="V41">
            <v>167</v>
          </cell>
        </row>
        <row r="42">
          <cell r="D42">
            <v>24</v>
          </cell>
          <cell r="E42">
            <v>2</v>
          </cell>
          <cell r="G42">
            <v>0</v>
          </cell>
          <cell r="J42">
            <v>15500</v>
          </cell>
          <cell r="K42">
            <v>0</v>
          </cell>
          <cell r="R42">
            <v>155</v>
          </cell>
          <cell r="S42">
            <v>0</v>
          </cell>
        </row>
        <row r="43">
          <cell r="D43">
            <v>25</v>
          </cell>
          <cell r="E43">
            <v>1</v>
          </cell>
          <cell r="G43">
            <v>0</v>
          </cell>
          <cell r="J43">
            <v>15200</v>
          </cell>
          <cell r="K43">
            <v>0</v>
          </cell>
          <cell r="R43">
            <v>152</v>
          </cell>
          <cell r="S43">
            <v>0</v>
          </cell>
        </row>
        <row r="47">
          <cell r="H47">
            <v>5</v>
          </cell>
        </row>
        <row r="48">
          <cell r="H48">
            <v>43102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2"/>
  <sheetViews>
    <sheetView tabSelected="1" topLeftCell="A28" workbookViewId="0">
      <selection sqref="A1:AR42"/>
    </sheetView>
  </sheetViews>
  <sheetFormatPr defaultRowHeight="14.5"/>
  <sheetData>
    <row r="1" spans="1:44" ht="11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1" t="s">
        <v>7</v>
      </c>
      <c r="I1" s="4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3" t="s">
        <v>16</v>
      </c>
      <c r="R1" s="2" t="s">
        <v>17</v>
      </c>
      <c r="S1" s="2" t="s">
        <v>18</v>
      </c>
      <c r="T1" s="5" t="s">
        <v>19</v>
      </c>
      <c r="U1" s="6" t="s">
        <v>20</v>
      </c>
      <c r="V1" s="1" t="s">
        <v>21</v>
      </c>
      <c r="W1" s="3" t="s">
        <v>22</v>
      </c>
      <c r="X1" s="3" t="s">
        <v>23</v>
      </c>
      <c r="Y1" s="7" t="s">
        <v>24</v>
      </c>
      <c r="Z1" s="3" t="s">
        <v>25</v>
      </c>
      <c r="AA1" s="3" t="s">
        <v>26</v>
      </c>
      <c r="AB1" s="3" t="s">
        <v>27</v>
      </c>
      <c r="AC1" s="7" t="s">
        <v>28</v>
      </c>
      <c r="AD1" s="3" t="s">
        <v>29</v>
      </c>
      <c r="AE1" s="1" t="s">
        <v>30</v>
      </c>
      <c r="AF1" s="3" t="s">
        <v>31</v>
      </c>
      <c r="AG1" s="8" t="s">
        <v>32</v>
      </c>
      <c r="AH1" s="9" t="s">
        <v>33</v>
      </c>
      <c r="AI1" s="8" t="s">
        <v>34</v>
      </c>
      <c r="AJ1" s="10" t="s">
        <v>35</v>
      </c>
      <c r="AK1" s="3" t="s">
        <v>36</v>
      </c>
      <c r="AL1" s="3" t="s">
        <v>37</v>
      </c>
      <c r="AM1" s="3" t="s">
        <v>38</v>
      </c>
      <c r="AN1" s="7" t="s">
        <v>39</v>
      </c>
      <c r="AO1" s="7" t="s">
        <v>40</v>
      </c>
      <c r="AP1" s="1" t="s">
        <v>41</v>
      </c>
      <c r="AQ1" s="11" t="s">
        <v>42</v>
      </c>
      <c r="AR1" s="12" t="s">
        <v>43</v>
      </c>
    </row>
    <row r="2" spans="1:44">
      <c r="A2" s="13">
        <v>1</v>
      </c>
      <c r="B2" s="13">
        <v>2</v>
      </c>
      <c r="C2" s="13">
        <v>3</v>
      </c>
      <c r="D2" s="13">
        <v>4</v>
      </c>
      <c r="E2" s="13">
        <v>5</v>
      </c>
      <c r="F2" s="13">
        <v>6</v>
      </c>
      <c r="G2" s="13">
        <v>7</v>
      </c>
      <c r="H2" s="13">
        <v>8</v>
      </c>
      <c r="I2" s="13">
        <v>9</v>
      </c>
      <c r="J2" s="13">
        <v>10</v>
      </c>
      <c r="K2" s="13">
        <v>11</v>
      </c>
      <c r="L2" s="13">
        <v>12</v>
      </c>
      <c r="M2" s="13">
        <v>13</v>
      </c>
      <c r="N2" s="13">
        <v>14</v>
      </c>
      <c r="O2" s="13">
        <v>15</v>
      </c>
      <c r="P2" s="13">
        <v>16</v>
      </c>
      <c r="Q2" s="13">
        <v>17</v>
      </c>
      <c r="R2" s="13">
        <v>18</v>
      </c>
      <c r="S2" s="13">
        <v>19</v>
      </c>
      <c r="T2" s="13">
        <v>20</v>
      </c>
      <c r="U2" s="13">
        <v>21</v>
      </c>
      <c r="V2" s="13">
        <v>22</v>
      </c>
      <c r="W2" s="13">
        <v>23</v>
      </c>
      <c r="X2" s="13">
        <v>24</v>
      </c>
      <c r="Y2" s="13">
        <v>25</v>
      </c>
      <c r="Z2" s="13">
        <v>26</v>
      </c>
      <c r="AA2" s="13">
        <v>27</v>
      </c>
      <c r="AB2" s="13">
        <v>28</v>
      </c>
      <c r="AC2" s="13">
        <v>29</v>
      </c>
      <c r="AD2" s="13">
        <v>30</v>
      </c>
      <c r="AE2" s="13">
        <v>31</v>
      </c>
      <c r="AF2" s="13">
        <v>32</v>
      </c>
      <c r="AG2" s="13">
        <v>33</v>
      </c>
      <c r="AH2" s="13">
        <v>34</v>
      </c>
      <c r="AI2" s="13">
        <v>35</v>
      </c>
      <c r="AJ2" s="13">
        <v>36</v>
      </c>
      <c r="AK2" s="13">
        <v>37</v>
      </c>
      <c r="AL2" s="13">
        <v>38</v>
      </c>
      <c r="AM2" s="13">
        <v>39</v>
      </c>
      <c r="AN2" s="13">
        <v>40</v>
      </c>
      <c r="AO2" s="13">
        <v>41</v>
      </c>
      <c r="AP2" s="13">
        <v>42</v>
      </c>
      <c r="AQ2" s="13">
        <v>43</v>
      </c>
      <c r="AR2" s="14">
        <v>44</v>
      </c>
    </row>
    <row r="3" spans="1:44">
      <c r="A3" s="15" t="s">
        <v>44</v>
      </c>
      <c r="B3" s="16" t="s">
        <v>45</v>
      </c>
      <c r="C3" s="16" t="s">
        <v>46</v>
      </c>
      <c r="D3" s="16" t="s">
        <v>47</v>
      </c>
      <c r="E3" s="17">
        <v>26449</v>
      </c>
      <c r="F3" s="16" t="s">
        <v>48</v>
      </c>
      <c r="G3" s="16"/>
      <c r="H3" s="18">
        <v>41157</v>
      </c>
      <c r="I3" s="19">
        <v>9747748878</v>
      </c>
      <c r="J3" s="16" t="s">
        <v>49</v>
      </c>
      <c r="K3" s="16" t="s">
        <v>50</v>
      </c>
      <c r="L3" s="16" t="s">
        <v>51</v>
      </c>
      <c r="M3" s="20">
        <v>67346713636</v>
      </c>
      <c r="N3" s="21">
        <f>+'[1]SALARY STMNT'!D5</f>
        <v>17</v>
      </c>
      <c r="O3" s="22">
        <f>+'[1]SALARY STMNT'!G5</f>
        <v>8</v>
      </c>
      <c r="P3" s="22">
        <f>+'[1]SALARY STMNT'!H47</f>
        <v>5</v>
      </c>
      <c r="Q3" s="22">
        <f>+'[1]SALARY STMNT'!E5</f>
        <v>1</v>
      </c>
      <c r="R3" s="23">
        <f>((V3-T3)*100)/148</f>
        <v>11206.081081081082</v>
      </c>
      <c r="S3" s="23">
        <f>R3*48%</f>
        <v>5378.9189189189192</v>
      </c>
      <c r="T3" s="23">
        <f>IF(V3&gt;='[1]SALARY STMNT'!I5*10%,'[1]SALARY STMNT'!I5*10%,V3)</f>
        <v>2800</v>
      </c>
      <c r="U3" s="23">
        <v>0</v>
      </c>
      <c r="V3" s="24">
        <f>+'[1]SALARY STMNT'!J5</f>
        <v>19385</v>
      </c>
      <c r="W3" s="25">
        <f>+'[1]SALARY STMNT'!K5</f>
        <v>0</v>
      </c>
      <c r="X3" s="25">
        <v>0</v>
      </c>
      <c r="Y3" s="25">
        <v>0</v>
      </c>
      <c r="Z3" s="25">
        <v>0</v>
      </c>
      <c r="AA3" s="25">
        <v>0</v>
      </c>
      <c r="AB3" s="21">
        <v>0</v>
      </c>
      <c r="AC3" s="23">
        <f>'[1]SALARY STMNT'!L5+'[1]SALARY STMNT'!M5</f>
        <v>0</v>
      </c>
      <c r="AD3" s="23">
        <v>0</v>
      </c>
      <c r="AE3" s="24">
        <f>SUM(V3:AD3)</f>
        <v>19385</v>
      </c>
      <c r="AF3" s="23">
        <f>+'[1]SALARY STMNT'!S5</f>
        <v>0</v>
      </c>
      <c r="AG3" s="23">
        <f>+'[1]SALARY STMNT'!R5</f>
        <v>0</v>
      </c>
      <c r="AH3" s="23">
        <f>'[1]SALARY STMNT'!O5+'[1]SALARY STMNT'!P5</f>
        <v>0</v>
      </c>
      <c r="AI3" s="23">
        <f>IF(AF3&gt;0,0,(IF(V3&gt;=20,20,0)))</f>
        <v>20</v>
      </c>
      <c r="AJ3" s="26">
        <f>+'[1]SALARY STMNT'!V5</f>
        <v>0</v>
      </c>
      <c r="AK3" s="23">
        <f>+'[1]SALARY STMNT'!T5</f>
        <v>155</v>
      </c>
      <c r="AL3" s="23">
        <v>0</v>
      </c>
      <c r="AM3" s="23">
        <v>0</v>
      </c>
      <c r="AN3" s="25">
        <v>0</v>
      </c>
      <c r="AO3" s="25">
        <f>AF3+AG3+AH3+AI3+AJ3+AK3+AL3+AM3+AN3</f>
        <v>175</v>
      </c>
      <c r="AP3" s="25">
        <f>AE3-AO3</f>
        <v>19210</v>
      </c>
      <c r="AQ3" s="27">
        <f>'[1]SALARY STMNT'!H48</f>
        <v>43102</v>
      </c>
      <c r="AR3" s="28"/>
    </row>
    <row r="4" spans="1:44">
      <c r="A4" s="15" t="s">
        <v>52</v>
      </c>
      <c r="B4" s="16" t="s">
        <v>53</v>
      </c>
      <c r="C4" s="16" t="s">
        <v>54</v>
      </c>
      <c r="D4" s="16" t="s">
        <v>47</v>
      </c>
      <c r="E4" s="17">
        <v>27540</v>
      </c>
      <c r="F4" s="16" t="s">
        <v>55</v>
      </c>
      <c r="G4" s="16"/>
      <c r="H4" s="18">
        <v>41365</v>
      </c>
      <c r="I4" s="19">
        <v>8086078240</v>
      </c>
      <c r="J4" s="16"/>
      <c r="K4" s="16" t="s">
        <v>50</v>
      </c>
      <c r="L4" s="16" t="s">
        <v>51</v>
      </c>
      <c r="M4" s="20">
        <v>67347467350</v>
      </c>
      <c r="N4" s="21">
        <f>+'[1]SALARY STMNT'!D6</f>
        <v>25</v>
      </c>
      <c r="O4" s="22">
        <f>+'[1]SALARY STMNT'!G6</f>
        <v>0</v>
      </c>
      <c r="P4" s="22">
        <f>+P3</f>
        <v>5</v>
      </c>
      <c r="Q4" s="22">
        <f>+'[1]SALARY STMNT'!E6</f>
        <v>1</v>
      </c>
      <c r="R4" s="23">
        <f t="shared" ref="R4:R42" si="0">((V4-T4)*100)/148</f>
        <v>57046.62162162162</v>
      </c>
      <c r="S4" s="23">
        <f t="shared" ref="S4:S41" si="1">R4*48%</f>
        <v>27382.378378378377</v>
      </c>
      <c r="T4" s="23">
        <f>IF(V4&gt;='[1]SALARY STMNT'!I6*10%,'[1]SALARY STMNT'!I6*10%,V4)</f>
        <v>9381</v>
      </c>
      <c r="U4" s="23">
        <v>0</v>
      </c>
      <c r="V4" s="24">
        <f>+'[1]SALARY STMNT'!J6</f>
        <v>93810</v>
      </c>
      <c r="W4" s="25">
        <f>+'[1]SALARY STMNT'!K6</f>
        <v>0</v>
      </c>
      <c r="X4" s="25">
        <v>0</v>
      </c>
      <c r="Y4" s="25">
        <v>0</v>
      </c>
      <c r="Z4" s="25">
        <v>0</v>
      </c>
      <c r="AA4" s="25">
        <v>0</v>
      </c>
      <c r="AB4" s="21">
        <v>0</v>
      </c>
      <c r="AC4" s="23">
        <f>'[1]SALARY STMNT'!L6+'[1]SALARY STMNT'!M6</f>
        <v>0</v>
      </c>
      <c r="AD4" s="23">
        <v>0</v>
      </c>
      <c r="AE4" s="24">
        <f t="shared" ref="AE4:AE41" si="2">SUM(V4:AD4)</f>
        <v>93810</v>
      </c>
      <c r="AF4" s="23">
        <f>+'[1]SALARY STMNT'!S6</f>
        <v>0</v>
      </c>
      <c r="AG4" s="23">
        <f>+'[1]SALARY STMNT'!R6</f>
        <v>0</v>
      </c>
      <c r="AH4" s="23">
        <f>'[1]SALARY STMNT'!O6+'[1]SALARY STMNT'!P6</f>
        <v>0</v>
      </c>
      <c r="AI4" s="23">
        <v>0</v>
      </c>
      <c r="AJ4" s="26">
        <f>+'[1]SALARY STMNT'!V6</f>
        <v>0</v>
      </c>
      <c r="AK4" s="23">
        <f>+'[1]SALARY STMNT'!T6</f>
        <v>12894</v>
      </c>
      <c r="AL4" s="23">
        <v>0</v>
      </c>
      <c r="AM4" s="23">
        <v>0</v>
      </c>
      <c r="AN4" s="25">
        <v>0</v>
      </c>
      <c r="AO4" s="25">
        <f t="shared" ref="AO4:AO41" si="3">AF4+AG4+AH4+AI4+AJ4+AK4+AL4+AM4+AN4</f>
        <v>12894</v>
      </c>
      <c r="AP4" s="25">
        <f t="shared" ref="AP4:AP41" si="4">AE4-AO4</f>
        <v>80916</v>
      </c>
      <c r="AQ4" s="27">
        <v>43102</v>
      </c>
      <c r="AR4" s="28"/>
    </row>
    <row r="5" spans="1:44">
      <c r="A5" s="15" t="s">
        <v>56</v>
      </c>
      <c r="B5" s="16" t="s">
        <v>57</v>
      </c>
      <c r="C5" s="16" t="s">
        <v>58</v>
      </c>
      <c r="D5" s="16" t="s">
        <v>47</v>
      </c>
      <c r="E5" s="17">
        <v>32249</v>
      </c>
      <c r="F5" s="16" t="s">
        <v>59</v>
      </c>
      <c r="G5" s="16"/>
      <c r="H5" s="18">
        <v>42121</v>
      </c>
      <c r="I5" s="19">
        <v>9946338567</v>
      </c>
      <c r="J5" s="16" t="s">
        <v>60</v>
      </c>
      <c r="K5" s="16" t="s">
        <v>50</v>
      </c>
      <c r="L5" s="16" t="s">
        <v>51</v>
      </c>
      <c r="M5" s="20">
        <v>67346713829</v>
      </c>
      <c r="N5" s="21">
        <f>+'[1]SALARY STMNT'!D7</f>
        <v>22</v>
      </c>
      <c r="O5" s="22">
        <f>+'[1]SALARY STMNT'!G7</f>
        <v>0</v>
      </c>
      <c r="P5" s="22">
        <f t="shared" ref="P5:P41" si="5">+P4</f>
        <v>5</v>
      </c>
      <c r="Q5" s="22">
        <f>+'[1]SALARY STMNT'!E7</f>
        <v>4</v>
      </c>
      <c r="R5" s="23">
        <f t="shared" si="0"/>
        <v>20067.567567567567</v>
      </c>
      <c r="S5" s="23">
        <f t="shared" si="1"/>
        <v>9632.4324324324316</v>
      </c>
      <c r="T5" s="23">
        <f>IF(V5&gt;='[1]SALARY STMNT'!I7*10%,'[1]SALARY STMNT'!I7*10%,V5)</f>
        <v>3300</v>
      </c>
      <c r="U5" s="23">
        <v>0</v>
      </c>
      <c r="V5" s="24">
        <f>+'[1]SALARY STMNT'!J7</f>
        <v>33000</v>
      </c>
      <c r="W5" s="25">
        <f>+'[1]SALARY STMNT'!K7</f>
        <v>0</v>
      </c>
      <c r="X5" s="25">
        <v>0</v>
      </c>
      <c r="Y5" s="25">
        <v>0</v>
      </c>
      <c r="Z5" s="25">
        <v>0</v>
      </c>
      <c r="AA5" s="25">
        <v>0</v>
      </c>
      <c r="AB5" s="21">
        <v>0</v>
      </c>
      <c r="AC5" s="23">
        <f>'[1]SALARY STMNT'!L7+'[1]SALARY STMNT'!M7</f>
        <v>0</v>
      </c>
      <c r="AD5" s="23">
        <v>0</v>
      </c>
      <c r="AE5" s="24">
        <f t="shared" si="2"/>
        <v>33000</v>
      </c>
      <c r="AF5" s="23">
        <f>+'[1]SALARY STMNT'!S7</f>
        <v>0</v>
      </c>
      <c r="AG5" s="23">
        <f>+'[1]SALARY STMNT'!R7</f>
        <v>0</v>
      </c>
      <c r="AH5" s="23">
        <f>'[1]SALARY STMNT'!O7+'[1]SALARY STMNT'!P7</f>
        <v>15000</v>
      </c>
      <c r="AI5" s="23">
        <f t="shared" ref="AI5:AI41" si="6">IF(AF5&gt;0,0,(IF(V5&gt;=20,20,0)))</f>
        <v>20</v>
      </c>
      <c r="AJ5" s="26">
        <f>+'[1]SALARY STMNT'!V7</f>
        <v>0</v>
      </c>
      <c r="AK5" s="23">
        <f>+'[1]SALARY STMNT'!T7</f>
        <v>627</v>
      </c>
      <c r="AL5" s="23">
        <v>0</v>
      </c>
      <c r="AM5" s="23">
        <v>0</v>
      </c>
      <c r="AN5" s="25">
        <v>0</v>
      </c>
      <c r="AO5" s="25">
        <f t="shared" si="3"/>
        <v>15647</v>
      </c>
      <c r="AP5" s="25">
        <f t="shared" si="4"/>
        <v>17353</v>
      </c>
      <c r="AQ5" s="27">
        <v>43102</v>
      </c>
      <c r="AR5" s="28"/>
    </row>
    <row r="6" spans="1:44">
      <c r="A6" s="15" t="s">
        <v>61</v>
      </c>
      <c r="B6" s="16" t="s">
        <v>62</v>
      </c>
      <c r="C6" s="16" t="s">
        <v>63</v>
      </c>
      <c r="D6" s="16" t="s">
        <v>47</v>
      </c>
      <c r="E6" s="17">
        <v>27910</v>
      </c>
      <c r="F6" s="16" t="s">
        <v>64</v>
      </c>
      <c r="G6" s="16"/>
      <c r="H6" s="18">
        <v>42095</v>
      </c>
      <c r="I6" s="19">
        <v>8086078245</v>
      </c>
      <c r="J6" s="16"/>
      <c r="K6" s="16" t="s">
        <v>50</v>
      </c>
      <c r="L6" s="16" t="s">
        <v>51</v>
      </c>
      <c r="M6" s="20">
        <v>67345986821</v>
      </c>
      <c r="N6" s="21">
        <f>+'[1]SALARY STMNT'!D8</f>
        <v>25</v>
      </c>
      <c r="O6" s="22">
        <f>+'[1]SALARY STMNT'!G8</f>
        <v>0</v>
      </c>
      <c r="P6" s="22">
        <f t="shared" si="5"/>
        <v>5</v>
      </c>
      <c r="Q6" s="22">
        <f>+'[1]SALARY STMNT'!E8</f>
        <v>1</v>
      </c>
      <c r="R6" s="23">
        <f t="shared" si="0"/>
        <v>17331.08108108108</v>
      </c>
      <c r="S6" s="23">
        <f t="shared" si="1"/>
        <v>8318.9189189189183</v>
      </c>
      <c r="T6" s="23">
        <f>IF(V6&gt;='[1]SALARY STMNT'!I8*10%,'[1]SALARY STMNT'!I8*10%,V6)</f>
        <v>2850</v>
      </c>
      <c r="U6" s="23">
        <v>0</v>
      </c>
      <c r="V6" s="24">
        <f>+'[1]SALARY STMNT'!J8</f>
        <v>28500</v>
      </c>
      <c r="W6" s="25">
        <f>+'[1]SALARY STMNT'!K8</f>
        <v>0</v>
      </c>
      <c r="X6" s="25">
        <v>0</v>
      </c>
      <c r="Y6" s="25">
        <v>0</v>
      </c>
      <c r="Z6" s="25">
        <v>0</v>
      </c>
      <c r="AA6" s="25">
        <v>0</v>
      </c>
      <c r="AB6" s="21">
        <v>0</v>
      </c>
      <c r="AC6" s="23">
        <f>'[1]SALARY STMNT'!L8+'[1]SALARY STMNT'!M8</f>
        <v>0</v>
      </c>
      <c r="AD6" s="23">
        <v>0</v>
      </c>
      <c r="AE6" s="24">
        <f t="shared" si="2"/>
        <v>28500</v>
      </c>
      <c r="AF6" s="23">
        <f>+'[1]SALARY STMNT'!S8</f>
        <v>0</v>
      </c>
      <c r="AG6" s="23">
        <f>+'[1]SALARY STMNT'!R8</f>
        <v>0</v>
      </c>
      <c r="AH6" s="23">
        <f>'[1]SALARY STMNT'!O8+'[1]SALARY STMNT'!P8</f>
        <v>14500</v>
      </c>
      <c r="AI6" s="23">
        <f t="shared" si="6"/>
        <v>20</v>
      </c>
      <c r="AJ6" s="26">
        <f>+'[1]SALARY STMNT'!V8</f>
        <v>0</v>
      </c>
      <c r="AK6" s="23">
        <f>+'[1]SALARY STMNT'!T8</f>
        <v>181</v>
      </c>
      <c r="AL6" s="23">
        <v>0</v>
      </c>
      <c r="AM6" s="23">
        <v>0</v>
      </c>
      <c r="AN6" s="25">
        <v>0</v>
      </c>
      <c r="AO6" s="25">
        <f t="shared" si="3"/>
        <v>14701</v>
      </c>
      <c r="AP6" s="25">
        <f t="shared" si="4"/>
        <v>13799</v>
      </c>
      <c r="AQ6" s="27">
        <v>43102</v>
      </c>
      <c r="AR6" s="28"/>
    </row>
    <row r="7" spans="1:44">
      <c r="A7" s="15" t="s">
        <v>65</v>
      </c>
      <c r="B7" s="16" t="s">
        <v>66</v>
      </c>
      <c r="C7" s="16" t="s">
        <v>67</v>
      </c>
      <c r="D7" s="16" t="s">
        <v>47</v>
      </c>
      <c r="E7" s="17">
        <v>29801</v>
      </c>
      <c r="F7" s="16" t="s">
        <v>68</v>
      </c>
      <c r="G7" s="16"/>
      <c r="H7" s="18">
        <v>42095</v>
      </c>
      <c r="I7" s="19">
        <v>8086078271</v>
      </c>
      <c r="J7" s="16"/>
      <c r="K7" s="16" t="s">
        <v>50</v>
      </c>
      <c r="L7" s="16" t="s">
        <v>51</v>
      </c>
      <c r="M7" s="20">
        <v>67345992664</v>
      </c>
      <c r="N7" s="21">
        <f>+'[1]SALARY STMNT'!D9</f>
        <v>22.5</v>
      </c>
      <c r="O7" s="22">
        <f>+'[1]SALARY STMNT'!G9</f>
        <v>2.5</v>
      </c>
      <c r="P7" s="22">
        <f t="shared" si="5"/>
        <v>5</v>
      </c>
      <c r="Q7" s="22">
        <f>+'[1]SALARY STMNT'!E9</f>
        <v>1</v>
      </c>
      <c r="R7" s="23">
        <f t="shared" si="0"/>
        <v>17108.783783783783</v>
      </c>
      <c r="S7" s="23">
        <f t="shared" si="1"/>
        <v>8212.2162162162149</v>
      </c>
      <c r="T7" s="23">
        <f>IF(V7&gt;='[1]SALARY STMNT'!I9*10%,'[1]SALARY STMNT'!I9*10%,V7)</f>
        <v>3150</v>
      </c>
      <c r="U7" s="23">
        <v>0</v>
      </c>
      <c r="V7" s="24">
        <f>+'[1]SALARY STMNT'!J9</f>
        <v>28471</v>
      </c>
      <c r="W7" s="25">
        <f>+'[1]SALARY STMNT'!K9</f>
        <v>0</v>
      </c>
      <c r="X7" s="25">
        <v>0</v>
      </c>
      <c r="Y7" s="25">
        <v>0</v>
      </c>
      <c r="Z7" s="25">
        <v>0</v>
      </c>
      <c r="AA7" s="25">
        <v>0</v>
      </c>
      <c r="AB7" s="21">
        <v>0</v>
      </c>
      <c r="AC7" s="23">
        <f>'[1]SALARY STMNT'!L9+'[1]SALARY STMNT'!M9</f>
        <v>0</v>
      </c>
      <c r="AD7" s="23">
        <v>0</v>
      </c>
      <c r="AE7" s="24">
        <f t="shared" si="2"/>
        <v>28471</v>
      </c>
      <c r="AF7" s="23">
        <f>+'[1]SALARY STMNT'!S9</f>
        <v>0</v>
      </c>
      <c r="AG7" s="23">
        <f>+'[1]SALARY STMNT'!R9</f>
        <v>0</v>
      </c>
      <c r="AH7" s="23">
        <f>'[1]SALARY STMNT'!O9+'[1]SALARY STMNT'!P9</f>
        <v>4500</v>
      </c>
      <c r="AI7" s="23">
        <f t="shared" si="6"/>
        <v>20</v>
      </c>
      <c r="AJ7" s="26">
        <f>+'[1]SALARY STMNT'!V9</f>
        <v>0</v>
      </c>
      <c r="AK7" s="23">
        <f>+'[1]SALARY STMNT'!T9</f>
        <v>550</v>
      </c>
      <c r="AL7" s="23">
        <v>0</v>
      </c>
      <c r="AM7" s="23">
        <v>0</v>
      </c>
      <c r="AN7" s="25">
        <v>0</v>
      </c>
      <c r="AO7" s="25">
        <f t="shared" si="3"/>
        <v>5070</v>
      </c>
      <c r="AP7" s="25">
        <f t="shared" si="4"/>
        <v>23401</v>
      </c>
      <c r="AQ7" s="27">
        <v>43102</v>
      </c>
      <c r="AR7" s="28"/>
    </row>
    <row r="8" spans="1:44">
      <c r="A8" s="15" t="s">
        <v>69</v>
      </c>
      <c r="B8" s="16" t="s">
        <v>70</v>
      </c>
      <c r="C8" s="16" t="s">
        <v>71</v>
      </c>
      <c r="D8" s="16" t="s">
        <v>47</v>
      </c>
      <c r="E8" s="17">
        <v>30983</v>
      </c>
      <c r="F8" s="16" t="s">
        <v>72</v>
      </c>
      <c r="G8" s="16"/>
      <c r="H8" s="18">
        <v>42095</v>
      </c>
      <c r="I8" s="19">
        <v>8086078256</v>
      </c>
      <c r="J8" s="16"/>
      <c r="K8" s="16" t="s">
        <v>50</v>
      </c>
      <c r="L8" s="16" t="s">
        <v>51</v>
      </c>
      <c r="M8" s="20">
        <v>67347554469</v>
      </c>
      <c r="N8" s="21">
        <f>+'[1]SALARY STMNT'!D10</f>
        <v>25</v>
      </c>
      <c r="O8" s="22">
        <f>+'[1]SALARY STMNT'!G10</f>
        <v>0</v>
      </c>
      <c r="P8" s="22">
        <f t="shared" si="5"/>
        <v>5</v>
      </c>
      <c r="Q8" s="22">
        <f>+'[1]SALARY STMNT'!E10</f>
        <v>1</v>
      </c>
      <c r="R8" s="23">
        <f t="shared" si="0"/>
        <v>24324.324324324323</v>
      </c>
      <c r="S8" s="23">
        <f t="shared" si="1"/>
        <v>11675.675675675675</v>
      </c>
      <c r="T8" s="23">
        <f>IF(V8&gt;='[1]SALARY STMNT'!I10*10%,'[1]SALARY STMNT'!I10*10%,V8)</f>
        <v>4000</v>
      </c>
      <c r="U8" s="23">
        <v>0</v>
      </c>
      <c r="V8" s="24">
        <f>+'[1]SALARY STMNT'!J10</f>
        <v>40000</v>
      </c>
      <c r="W8" s="25">
        <f>+'[1]SALARY STMNT'!K10</f>
        <v>0</v>
      </c>
      <c r="X8" s="25">
        <v>0</v>
      </c>
      <c r="Y8" s="25">
        <v>0</v>
      </c>
      <c r="Z8" s="25">
        <v>0</v>
      </c>
      <c r="AA8" s="25">
        <v>0</v>
      </c>
      <c r="AB8" s="21">
        <v>0</v>
      </c>
      <c r="AC8" s="23">
        <f>'[1]SALARY STMNT'!L10+'[1]SALARY STMNT'!M10</f>
        <v>0</v>
      </c>
      <c r="AD8" s="23">
        <v>0</v>
      </c>
      <c r="AE8" s="24">
        <f t="shared" si="2"/>
        <v>40000</v>
      </c>
      <c r="AF8" s="23">
        <f>+'[1]SALARY STMNT'!S10</f>
        <v>0</v>
      </c>
      <c r="AG8" s="23">
        <f>+'[1]SALARY STMNT'!R10</f>
        <v>0</v>
      </c>
      <c r="AH8" s="23">
        <f>'[1]SALARY STMNT'!O10+'[1]SALARY STMNT'!P10</f>
        <v>0</v>
      </c>
      <c r="AI8" s="23">
        <f t="shared" si="6"/>
        <v>20</v>
      </c>
      <c r="AJ8" s="26">
        <f>+'[1]SALARY STMNT'!V10</f>
        <v>209</v>
      </c>
      <c r="AK8" s="23">
        <f>+'[1]SALARY STMNT'!T10</f>
        <v>457</v>
      </c>
      <c r="AL8" s="23">
        <v>0</v>
      </c>
      <c r="AM8" s="23">
        <v>0</v>
      </c>
      <c r="AN8" s="25">
        <v>0</v>
      </c>
      <c r="AO8" s="25">
        <f t="shared" si="3"/>
        <v>686</v>
      </c>
      <c r="AP8" s="25">
        <f t="shared" si="4"/>
        <v>39314</v>
      </c>
      <c r="AQ8" s="27">
        <v>43102</v>
      </c>
      <c r="AR8" s="28"/>
    </row>
    <row r="9" spans="1:44">
      <c r="A9" s="15" t="s">
        <v>73</v>
      </c>
      <c r="B9" s="16" t="s">
        <v>74</v>
      </c>
      <c r="C9" s="16" t="s">
        <v>75</v>
      </c>
      <c r="D9" s="16" t="s">
        <v>47</v>
      </c>
      <c r="E9" s="17">
        <v>25333</v>
      </c>
      <c r="F9" s="16" t="s">
        <v>76</v>
      </c>
      <c r="G9" s="16"/>
      <c r="H9" s="18">
        <v>41730</v>
      </c>
      <c r="I9" s="19">
        <v>9656034519</v>
      </c>
      <c r="J9" s="16" t="s">
        <v>77</v>
      </c>
      <c r="K9" s="16" t="s">
        <v>50</v>
      </c>
      <c r="L9" s="16" t="s">
        <v>51</v>
      </c>
      <c r="M9" s="20">
        <v>67347498888</v>
      </c>
      <c r="N9" s="21">
        <f>+'[1]SALARY STMNT'!D11</f>
        <v>25</v>
      </c>
      <c r="O9" s="22">
        <f>+'[1]SALARY STMNT'!G11</f>
        <v>0</v>
      </c>
      <c r="P9" s="22">
        <f t="shared" si="5"/>
        <v>5</v>
      </c>
      <c r="Q9" s="22">
        <f>+'[1]SALARY STMNT'!E11</f>
        <v>1</v>
      </c>
      <c r="R9" s="23">
        <f t="shared" si="0"/>
        <v>21527.027027027027</v>
      </c>
      <c r="S9" s="23">
        <f t="shared" si="1"/>
        <v>10332.972972972972</v>
      </c>
      <c r="T9" s="23">
        <f>IF(V9&gt;='[1]SALARY STMNT'!I11*10%,'[1]SALARY STMNT'!I11*10%,V9)</f>
        <v>3540</v>
      </c>
      <c r="U9" s="23">
        <v>0</v>
      </c>
      <c r="V9" s="24">
        <f>+'[1]SALARY STMNT'!J11</f>
        <v>35400</v>
      </c>
      <c r="W9" s="25">
        <f>+'[1]SALARY STMNT'!K11</f>
        <v>0</v>
      </c>
      <c r="X9" s="25">
        <v>0</v>
      </c>
      <c r="Y9" s="25">
        <v>0</v>
      </c>
      <c r="Z9" s="25">
        <v>0</v>
      </c>
      <c r="AA9" s="25">
        <v>0</v>
      </c>
      <c r="AB9" s="21">
        <v>0</v>
      </c>
      <c r="AC9" s="23">
        <f>'[1]SALARY STMNT'!L11+'[1]SALARY STMNT'!M11</f>
        <v>0</v>
      </c>
      <c r="AD9" s="23">
        <v>0</v>
      </c>
      <c r="AE9" s="24">
        <f t="shared" si="2"/>
        <v>35400</v>
      </c>
      <c r="AF9" s="23">
        <f>+'[1]SALARY STMNT'!S11</f>
        <v>0</v>
      </c>
      <c r="AG9" s="23">
        <f>+'[1]SALARY STMNT'!R11</f>
        <v>0</v>
      </c>
      <c r="AH9" s="23">
        <f>'[1]SALARY STMNT'!O11+'[1]SALARY STMNT'!P11</f>
        <v>10000</v>
      </c>
      <c r="AI9" s="23">
        <f t="shared" si="6"/>
        <v>20</v>
      </c>
      <c r="AJ9" s="26">
        <f>+'[1]SALARY STMNT'!V11</f>
        <v>0</v>
      </c>
      <c r="AK9" s="23">
        <f>+'[1]SALARY STMNT'!T11</f>
        <v>751</v>
      </c>
      <c r="AL9" s="23">
        <v>0</v>
      </c>
      <c r="AM9" s="23">
        <v>0</v>
      </c>
      <c r="AN9" s="25">
        <v>0</v>
      </c>
      <c r="AO9" s="25">
        <f t="shared" si="3"/>
        <v>10771</v>
      </c>
      <c r="AP9" s="25">
        <f t="shared" si="4"/>
        <v>24629</v>
      </c>
      <c r="AQ9" s="27">
        <v>43102</v>
      </c>
      <c r="AR9" s="28"/>
    </row>
    <row r="10" spans="1:44">
      <c r="A10" s="15" t="s">
        <v>78</v>
      </c>
      <c r="B10" s="16" t="s">
        <v>79</v>
      </c>
      <c r="C10" s="16" t="s">
        <v>80</v>
      </c>
      <c r="D10" s="16" t="s">
        <v>47</v>
      </c>
      <c r="E10" s="17">
        <v>34245</v>
      </c>
      <c r="F10" s="16" t="s">
        <v>81</v>
      </c>
      <c r="G10" s="16"/>
      <c r="H10" s="18">
        <v>42186</v>
      </c>
      <c r="I10" s="19">
        <v>8606076705</v>
      </c>
      <c r="J10" s="16"/>
      <c r="K10" s="16" t="s">
        <v>50</v>
      </c>
      <c r="L10" s="16" t="s">
        <v>51</v>
      </c>
      <c r="M10" s="20">
        <v>67346239551</v>
      </c>
      <c r="N10" s="21">
        <f>+'[1]SALARY STMNT'!D12</f>
        <v>22.5</v>
      </c>
      <c r="O10" s="22">
        <f>+'[1]SALARY STMNT'!G12</f>
        <v>2.5</v>
      </c>
      <c r="P10" s="22">
        <f t="shared" si="5"/>
        <v>5</v>
      </c>
      <c r="Q10" s="22">
        <f>+'[1]SALARY STMNT'!E12</f>
        <v>1</v>
      </c>
      <c r="R10" s="23">
        <f t="shared" si="0"/>
        <v>9282.4324324324316</v>
      </c>
      <c r="S10" s="23">
        <f t="shared" si="1"/>
        <v>4455.5675675675666</v>
      </c>
      <c r="T10" s="23">
        <v>0</v>
      </c>
      <c r="U10" s="23">
        <v>0</v>
      </c>
      <c r="V10" s="24">
        <f>+'[1]SALARY STMNT'!J12</f>
        <v>13738</v>
      </c>
      <c r="W10" s="25">
        <f>+'[1]SALARY STMNT'!K12</f>
        <v>0</v>
      </c>
      <c r="X10" s="25">
        <v>0</v>
      </c>
      <c r="Y10" s="25">
        <v>0</v>
      </c>
      <c r="Z10" s="25">
        <v>0</v>
      </c>
      <c r="AA10" s="25">
        <v>0</v>
      </c>
      <c r="AB10" s="21">
        <v>0</v>
      </c>
      <c r="AC10" s="23">
        <f>'[1]SALARY STMNT'!L12+'[1]SALARY STMNT'!M12</f>
        <v>0</v>
      </c>
      <c r="AD10" s="23">
        <v>0</v>
      </c>
      <c r="AE10" s="24">
        <f t="shared" si="2"/>
        <v>13738</v>
      </c>
      <c r="AF10" s="23">
        <f>+'[1]SALARY STMNT'!S12</f>
        <v>0</v>
      </c>
      <c r="AG10" s="23">
        <f>+'[1]SALARY STMNT'!R12</f>
        <v>138</v>
      </c>
      <c r="AH10" s="23">
        <f>'[1]SALARY STMNT'!O12+'[1]SALARY STMNT'!P12</f>
        <v>11653</v>
      </c>
      <c r="AI10" s="23">
        <f t="shared" si="6"/>
        <v>20</v>
      </c>
      <c r="AJ10" s="26">
        <f>+'[1]SALARY STMNT'!V12</f>
        <v>0</v>
      </c>
      <c r="AK10" s="23">
        <f>+'[1]SALARY STMNT'!T12</f>
        <v>0</v>
      </c>
      <c r="AL10" s="23">
        <v>0</v>
      </c>
      <c r="AM10" s="23">
        <v>0</v>
      </c>
      <c r="AN10" s="25">
        <v>0</v>
      </c>
      <c r="AO10" s="25">
        <f t="shared" si="3"/>
        <v>11811</v>
      </c>
      <c r="AP10" s="25">
        <f t="shared" si="4"/>
        <v>1927</v>
      </c>
      <c r="AQ10" s="27">
        <v>43102</v>
      </c>
      <c r="AR10" s="29"/>
    </row>
    <row r="11" spans="1:44">
      <c r="A11" s="15" t="s">
        <v>82</v>
      </c>
      <c r="B11" s="16" t="s">
        <v>83</v>
      </c>
      <c r="C11" s="16" t="s">
        <v>84</v>
      </c>
      <c r="D11" s="16" t="s">
        <v>47</v>
      </c>
      <c r="E11" s="17">
        <v>34470</v>
      </c>
      <c r="F11" s="16" t="s">
        <v>85</v>
      </c>
      <c r="G11" s="16"/>
      <c r="H11" s="18">
        <v>42248</v>
      </c>
      <c r="I11" s="19">
        <v>8086888798</v>
      </c>
      <c r="J11" s="16"/>
      <c r="K11" s="16" t="s">
        <v>50</v>
      </c>
      <c r="L11" s="16" t="s">
        <v>51</v>
      </c>
      <c r="M11" s="20">
        <v>67345986854</v>
      </c>
      <c r="N11" s="21">
        <f>+'[1]SALARY STMNT'!D13</f>
        <v>24</v>
      </c>
      <c r="O11" s="22">
        <f>+'[1]SALARY STMNT'!G13</f>
        <v>1</v>
      </c>
      <c r="P11" s="22">
        <f t="shared" si="5"/>
        <v>5</v>
      </c>
      <c r="Q11" s="22">
        <f>+'[1]SALARY STMNT'!E13</f>
        <v>1</v>
      </c>
      <c r="R11" s="23">
        <f t="shared" si="0"/>
        <v>10264.864864864865</v>
      </c>
      <c r="S11" s="23">
        <f t="shared" si="1"/>
        <v>4927.135135135135</v>
      </c>
      <c r="T11" s="23">
        <v>0</v>
      </c>
      <c r="U11" s="23">
        <v>0</v>
      </c>
      <c r="V11" s="24">
        <f>+'[1]SALARY STMNT'!J13</f>
        <v>15192</v>
      </c>
      <c r="W11" s="25">
        <f>+'[1]SALARY STMNT'!K13</f>
        <v>0</v>
      </c>
      <c r="X11" s="25">
        <v>0</v>
      </c>
      <c r="Y11" s="25">
        <v>0</v>
      </c>
      <c r="Z11" s="25">
        <v>0</v>
      </c>
      <c r="AA11" s="25">
        <v>0</v>
      </c>
      <c r="AB11" s="21">
        <v>0</v>
      </c>
      <c r="AC11" s="23">
        <f>'[1]SALARY STMNT'!L13+'[1]SALARY STMNT'!M13</f>
        <v>0</v>
      </c>
      <c r="AD11" s="23">
        <v>0</v>
      </c>
      <c r="AE11" s="24">
        <f t="shared" si="2"/>
        <v>15192</v>
      </c>
      <c r="AF11" s="23">
        <f>+'[1]SALARY STMNT'!S13</f>
        <v>0</v>
      </c>
      <c r="AG11" s="23">
        <f>+'[1]SALARY STMNT'!R13</f>
        <v>152</v>
      </c>
      <c r="AH11" s="23">
        <f>'[1]SALARY STMNT'!O13+'[1]SALARY STMNT'!P13</f>
        <v>10069</v>
      </c>
      <c r="AI11" s="23">
        <f t="shared" si="6"/>
        <v>20</v>
      </c>
      <c r="AJ11" s="26">
        <f>+'[1]SALARY STMNT'!V13</f>
        <v>0</v>
      </c>
      <c r="AK11" s="23">
        <f>+'[1]SALARY STMNT'!T13</f>
        <v>0</v>
      </c>
      <c r="AL11" s="23">
        <v>0</v>
      </c>
      <c r="AM11" s="23">
        <v>0</v>
      </c>
      <c r="AN11" s="25">
        <v>0</v>
      </c>
      <c r="AO11" s="25">
        <f t="shared" si="3"/>
        <v>10241</v>
      </c>
      <c r="AP11" s="25">
        <f t="shared" si="4"/>
        <v>4951</v>
      </c>
      <c r="AQ11" s="27">
        <v>43102</v>
      </c>
      <c r="AR11" s="29"/>
    </row>
    <row r="12" spans="1:44">
      <c r="A12" s="15" t="s">
        <v>86</v>
      </c>
      <c r="B12" s="16" t="s">
        <v>87</v>
      </c>
      <c r="C12" s="16" t="s">
        <v>88</v>
      </c>
      <c r="D12" s="16" t="s">
        <v>47</v>
      </c>
      <c r="E12" s="17">
        <v>30127</v>
      </c>
      <c r="F12" s="16" t="s">
        <v>89</v>
      </c>
      <c r="G12" s="16"/>
      <c r="H12" s="18">
        <v>42339</v>
      </c>
      <c r="I12" s="19">
        <v>8086078272</v>
      </c>
      <c r="J12" s="16"/>
      <c r="K12" s="16" t="s">
        <v>50</v>
      </c>
      <c r="L12" s="16" t="s">
        <v>51</v>
      </c>
      <c r="M12" s="20">
        <v>67347554640</v>
      </c>
      <c r="N12" s="21">
        <f>+'[1]SALARY STMNT'!D14</f>
        <v>25</v>
      </c>
      <c r="O12" s="22">
        <f>+'[1]SALARY STMNT'!G14</f>
        <v>0</v>
      </c>
      <c r="P12" s="22">
        <f t="shared" si="5"/>
        <v>5</v>
      </c>
      <c r="Q12" s="22">
        <f>+'[1]SALARY STMNT'!E14</f>
        <v>1</v>
      </c>
      <c r="R12" s="23">
        <f t="shared" si="0"/>
        <v>15415.54054054054</v>
      </c>
      <c r="S12" s="23">
        <f t="shared" si="1"/>
        <v>7399.4594594594591</v>
      </c>
      <c r="T12" s="23">
        <f>IF(V12&gt;='[1]SALARY STMNT'!I14*10%,'[1]SALARY STMNT'!I14*10%,V12)</f>
        <v>2535</v>
      </c>
      <c r="U12" s="23">
        <v>0</v>
      </c>
      <c r="V12" s="24">
        <f>+'[1]SALARY STMNT'!J14</f>
        <v>25350</v>
      </c>
      <c r="W12" s="25">
        <f>+'[1]SALARY STMNT'!K14</f>
        <v>0</v>
      </c>
      <c r="X12" s="25">
        <v>0</v>
      </c>
      <c r="Y12" s="25">
        <v>0</v>
      </c>
      <c r="Z12" s="25">
        <v>0</v>
      </c>
      <c r="AA12" s="25">
        <v>0</v>
      </c>
      <c r="AB12" s="21">
        <v>0</v>
      </c>
      <c r="AC12" s="23">
        <f>'[1]SALARY STMNT'!L14+'[1]SALARY STMNT'!M14</f>
        <v>0</v>
      </c>
      <c r="AD12" s="23">
        <v>0</v>
      </c>
      <c r="AE12" s="24">
        <f t="shared" si="2"/>
        <v>25350</v>
      </c>
      <c r="AF12" s="23">
        <f>+'[1]SALARY STMNT'!S14</f>
        <v>0</v>
      </c>
      <c r="AG12" s="23">
        <f>+'[1]SALARY STMNT'!R14</f>
        <v>0</v>
      </c>
      <c r="AH12" s="23">
        <f>'[1]SALARY STMNT'!O14+'[1]SALARY STMNT'!P14</f>
        <v>5000</v>
      </c>
      <c r="AI12" s="23">
        <f t="shared" si="6"/>
        <v>20</v>
      </c>
      <c r="AJ12" s="26">
        <f>+'[1]SALARY STMNT'!V14</f>
        <v>209</v>
      </c>
      <c r="AK12" s="23">
        <f>+'[1]SALARY STMNT'!T14</f>
        <v>0</v>
      </c>
      <c r="AL12" s="23">
        <v>0</v>
      </c>
      <c r="AM12" s="23">
        <v>0</v>
      </c>
      <c r="AN12" s="25">
        <v>0</v>
      </c>
      <c r="AO12" s="25">
        <f t="shared" si="3"/>
        <v>5229</v>
      </c>
      <c r="AP12" s="25">
        <f t="shared" si="4"/>
        <v>20121</v>
      </c>
      <c r="AQ12" s="27">
        <v>43102</v>
      </c>
      <c r="AR12" s="28"/>
    </row>
    <row r="13" spans="1:44">
      <c r="A13" s="15" t="s">
        <v>90</v>
      </c>
      <c r="B13" s="16" t="s">
        <v>91</v>
      </c>
      <c r="C13" s="16" t="s">
        <v>92</v>
      </c>
      <c r="D13" s="16" t="s">
        <v>47</v>
      </c>
      <c r="E13" s="17">
        <v>31459</v>
      </c>
      <c r="F13" s="16" t="s">
        <v>93</v>
      </c>
      <c r="G13" s="16"/>
      <c r="H13" s="18">
        <v>42309</v>
      </c>
      <c r="I13" s="19">
        <v>8137013409</v>
      </c>
      <c r="J13" s="16" t="s">
        <v>94</v>
      </c>
      <c r="K13" s="16" t="s">
        <v>50</v>
      </c>
      <c r="L13" s="16" t="s">
        <v>51</v>
      </c>
      <c r="M13" s="20">
        <v>67346141340</v>
      </c>
      <c r="N13" s="21">
        <f>+'[1]SALARY STMNT'!D15</f>
        <v>19</v>
      </c>
      <c r="O13" s="22">
        <f>+'[1]SALARY STMNT'!G15</f>
        <v>0</v>
      </c>
      <c r="P13" s="22">
        <f t="shared" si="5"/>
        <v>5</v>
      </c>
      <c r="Q13" s="22">
        <f>+'[1]SALARY STMNT'!E15</f>
        <v>7</v>
      </c>
      <c r="R13" s="23">
        <f t="shared" si="0"/>
        <v>24324.324324324323</v>
      </c>
      <c r="S13" s="23">
        <f t="shared" si="1"/>
        <v>11675.675675675675</v>
      </c>
      <c r="T13" s="23">
        <f>IF(V13&gt;='[1]SALARY STMNT'!I15*10%,'[1]SALARY STMNT'!I15*10%,V13)</f>
        <v>4000</v>
      </c>
      <c r="U13" s="23">
        <v>0</v>
      </c>
      <c r="V13" s="24">
        <f>+'[1]SALARY STMNT'!J15</f>
        <v>40000</v>
      </c>
      <c r="W13" s="25">
        <f>+'[1]SALARY STMNT'!K15</f>
        <v>0</v>
      </c>
      <c r="X13" s="25">
        <v>0</v>
      </c>
      <c r="Y13" s="25">
        <v>0</v>
      </c>
      <c r="Z13" s="25">
        <v>0</v>
      </c>
      <c r="AA13" s="25">
        <v>0</v>
      </c>
      <c r="AB13" s="21">
        <v>0</v>
      </c>
      <c r="AC13" s="23">
        <f>'[1]SALARY STMNT'!L15+'[1]SALARY STMNT'!M15</f>
        <v>0</v>
      </c>
      <c r="AD13" s="23">
        <v>0</v>
      </c>
      <c r="AE13" s="24">
        <f t="shared" si="2"/>
        <v>40000</v>
      </c>
      <c r="AF13" s="23">
        <f>+'[1]SALARY STMNT'!S15</f>
        <v>0</v>
      </c>
      <c r="AG13" s="23">
        <f>+'[1]SALARY STMNT'!R15</f>
        <v>0</v>
      </c>
      <c r="AH13" s="23">
        <f>'[1]SALARY STMNT'!O15+'[1]SALARY STMNT'!P15</f>
        <v>0</v>
      </c>
      <c r="AI13" s="23">
        <f t="shared" si="6"/>
        <v>20</v>
      </c>
      <c r="AJ13" s="26">
        <f>+'[1]SALARY STMNT'!V15</f>
        <v>209</v>
      </c>
      <c r="AK13" s="23">
        <f>+'[1]SALARY STMNT'!T15</f>
        <v>1140</v>
      </c>
      <c r="AL13" s="23">
        <v>0</v>
      </c>
      <c r="AM13" s="23">
        <v>0</v>
      </c>
      <c r="AN13" s="25">
        <v>0</v>
      </c>
      <c r="AO13" s="25">
        <f t="shared" si="3"/>
        <v>1369</v>
      </c>
      <c r="AP13" s="25">
        <f t="shared" si="4"/>
        <v>38631</v>
      </c>
      <c r="AQ13" s="27">
        <v>43102</v>
      </c>
      <c r="AR13" s="28"/>
    </row>
    <row r="14" spans="1:44">
      <c r="A14" s="15" t="s">
        <v>95</v>
      </c>
      <c r="B14" s="16" t="s">
        <v>96</v>
      </c>
      <c r="C14" s="16" t="s">
        <v>75</v>
      </c>
      <c r="D14" s="16" t="s">
        <v>97</v>
      </c>
      <c r="E14" s="17">
        <v>33350</v>
      </c>
      <c r="F14" s="16" t="s">
        <v>98</v>
      </c>
      <c r="G14" s="16"/>
      <c r="H14" s="18">
        <v>42309</v>
      </c>
      <c r="I14" s="19">
        <v>7034630200</v>
      </c>
      <c r="J14" s="16"/>
      <c r="K14" s="16" t="s">
        <v>50</v>
      </c>
      <c r="L14" s="16" t="s">
        <v>51</v>
      </c>
      <c r="M14" s="20">
        <v>67346165906</v>
      </c>
      <c r="N14" s="21">
        <f>+'[1]SALARY STMNT'!D16</f>
        <v>21.5</v>
      </c>
      <c r="O14" s="22">
        <f>+'[1]SALARY STMNT'!G16</f>
        <v>3.5</v>
      </c>
      <c r="P14" s="22">
        <f t="shared" si="5"/>
        <v>5</v>
      </c>
      <c r="Q14" s="22">
        <f>+'[1]SALARY STMNT'!E16</f>
        <v>1</v>
      </c>
      <c r="R14" s="23">
        <f t="shared" si="0"/>
        <v>8887.8378378378384</v>
      </c>
      <c r="S14" s="23">
        <f t="shared" si="1"/>
        <v>4266.1621621621625</v>
      </c>
      <c r="T14" s="23">
        <v>0</v>
      </c>
      <c r="U14" s="23">
        <v>0</v>
      </c>
      <c r="V14" s="24">
        <f>+'[1]SALARY STMNT'!J16</f>
        <v>13154</v>
      </c>
      <c r="W14" s="25">
        <f>+'[1]SALARY STMNT'!K16</f>
        <v>0</v>
      </c>
      <c r="X14" s="25">
        <v>0</v>
      </c>
      <c r="Y14" s="25">
        <v>0</v>
      </c>
      <c r="Z14" s="25">
        <v>0</v>
      </c>
      <c r="AA14" s="25">
        <v>0</v>
      </c>
      <c r="AB14" s="22">
        <v>0</v>
      </c>
      <c r="AC14" s="23">
        <f>'[1]SALARY STMNT'!L16+'[1]SALARY STMNT'!M16</f>
        <v>0</v>
      </c>
      <c r="AD14" s="23">
        <v>0</v>
      </c>
      <c r="AE14" s="24">
        <f t="shared" si="2"/>
        <v>13154</v>
      </c>
      <c r="AF14" s="23">
        <f>+'[1]SALARY STMNT'!S16</f>
        <v>0</v>
      </c>
      <c r="AG14" s="23">
        <f>+'[1]SALARY STMNT'!R16</f>
        <v>132</v>
      </c>
      <c r="AH14" s="23">
        <f>'[1]SALARY STMNT'!O16+'[1]SALARY STMNT'!P16</f>
        <v>0</v>
      </c>
      <c r="AI14" s="23">
        <f t="shared" si="6"/>
        <v>20</v>
      </c>
      <c r="AJ14" s="26">
        <f>+'[1]SALARY STMNT'!V16</f>
        <v>0</v>
      </c>
      <c r="AK14" s="23">
        <f>+'[1]SALARY STMNT'!T16</f>
        <v>0</v>
      </c>
      <c r="AL14" s="23">
        <v>0</v>
      </c>
      <c r="AM14" s="23">
        <v>0</v>
      </c>
      <c r="AN14" s="25">
        <v>0</v>
      </c>
      <c r="AO14" s="25">
        <f t="shared" si="3"/>
        <v>152</v>
      </c>
      <c r="AP14" s="25">
        <f t="shared" si="4"/>
        <v>13002</v>
      </c>
      <c r="AQ14" s="27">
        <v>43102</v>
      </c>
      <c r="AR14" s="29"/>
    </row>
    <row r="15" spans="1:44">
      <c r="A15" s="16" t="s">
        <v>99</v>
      </c>
      <c r="B15" s="16" t="s">
        <v>100</v>
      </c>
      <c r="C15" s="16" t="s">
        <v>101</v>
      </c>
      <c r="D15" s="16" t="s">
        <v>47</v>
      </c>
      <c r="E15" s="17">
        <v>33811</v>
      </c>
      <c r="F15" s="16" t="s">
        <v>102</v>
      </c>
      <c r="G15" s="16"/>
      <c r="H15" s="18">
        <v>42309</v>
      </c>
      <c r="I15" s="16">
        <v>8086078374</v>
      </c>
      <c r="J15" s="16"/>
      <c r="K15" s="16" t="s">
        <v>50</v>
      </c>
      <c r="L15" s="16" t="s">
        <v>51</v>
      </c>
      <c r="M15" s="30">
        <v>67346137355</v>
      </c>
      <c r="N15" s="21">
        <f>+'[1]SALARY STMNT'!D17</f>
        <v>24</v>
      </c>
      <c r="O15" s="22">
        <f>+'[1]SALARY STMNT'!G17</f>
        <v>0.5</v>
      </c>
      <c r="P15" s="22">
        <f t="shared" si="5"/>
        <v>5</v>
      </c>
      <c r="Q15" s="22">
        <f>+'[1]SALARY STMNT'!E17</f>
        <v>1.5</v>
      </c>
      <c r="R15" s="23">
        <f t="shared" si="0"/>
        <v>10602.702702702703</v>
      </c>
      <c r="S15" s="23">
        <f t="shared" si="1"/>
        <v>5089.2972972972975</v>
      </c>
      <c r="T15" s="23">
        <v>0</v>
      </c>
      <c r="U15" s="23">
        <v>0</v>
      </c>
      <c r="V15" s="24">
        <f>+'[1]SALARY STMNT'!J17</f>
        <v>15692</v>
      </c>
      <c r="W15" s="25">
        <f>+'[1]SALARY STMNT'!K17</f>
        <v>0</v>
      </c>
      <c r="X15" s="25">
        <v>0</v>
      </c>
      <c r="Y15" s="25">
        <v>0</v>
      </c>
      <c r="Z15" s="25">
        <v>0</v>
      </c>
      <c r="AA15" s="25">
        <v>0</v>
      </c>
      <c r="AB15" s="31">
        <v>0</v>
      </c>
      <c r="AC15" s="23">
        <f>'[1]SALARY STMNT'!L17+'[1]SALARY STMNT'!M17</f>
        <v>0</v>
      </c>
      <c r="AD15" s="23">
        <v>0</v>
      </c>
      <c r="AE15" s="24">
        <f t="shared" si="2"/>
        <v>15692</v>
      </c>
      <c r="AF15" s="23">
        <f>+'[1]SALARY STMNT'!S17</f>
        <v>0</v>
      </c>
      <c r="AG15" s="23">
        <f>+'[1]SALARY STMNT'!R17</f>
        <v>157</v>
      </c>
      <c r="AH15" s="23">
        <f>'[1]SALARY STMNT'!O17+'[1]SALARY STMNT'!P17</f>
        <v>11000</v>
      </c>
      <c r="AI15" s="23">
        <f t="shared" si="6"/>
        <v>20</v>
      </c>
      <c r="AJ15" s="26">
        <f>+'[1]SALARY STMNT'!V17</f>
        <v>125</v>
      </c>
      <c r="AK15" s="23">
        <f>+'[1]SALARY STMNT'!T17</f>
        <v>0</v>
      </c>
      <c r="AL15" s="32">
        <v>0</v>
      </c>
      <c r="AM15" s="32">
        <v>0</v>
      </c>
      <c r="AN15" s="33">
        <v>0</v>
      </c>
      <c r="AO15" s="25">
        <f t="shared" si="3"/>
        <v>11302</v>
      </c>
      <c r="AP15" s="25">
        <f t="shared" si="4"/>
        <v>4390</v>
      </c>
      <c r="AQ15" s="27">
        <v>43102</v>
      </c>
      <c r="AR15" s="29"/>
    </row>
    <row r="16" spans="1:44">
      <c r="A16" s="16" t="s">
        <v>103</v>
      </c>
      <c r="B16" s="16" t="s">
        <v>104</v>
      </c>
      <c r="C16" s="16" t="s">
        <v>105</v>
      </c>
      <c r="D16" s="16" t="s">
        <v>47</v>
      </c>
      <c r="E16" s="17">
        <v>24566</v>
      </c>
      <c r="F16" s="16" t="s">
        <v>106</v>
      </c>
      <c r="G16" s="16"/>
      <c r="H16" s="18">
        <v>42339</v>
      </c>
      <c r="I16" s="16">
        <v>9946088837</v>
      </c>
      <c r="J16" s="16" t="s">
        <v>107</v>
      </c>
      <c r="K16" s="16" t="s">
        <v>50</v>
      </c>
      <c r="L16" s="16" t="s">
        <v>51</v>
      </c>
      <c r="M16" s="30">
        <v>67349625157</v>
      </c>
      <c r="N16" s="21">
        <f>+'[1]SALARY STMNT'!D18</f>
        <v>23</v>
      </c>
      <c r="O16" s="22">
        <f>+'[1]SALARY STMNT'!G18</f>
        <v>0</v>
      </c>
      <c r="P16" s="22">
        <f t="shared" si="5"/>
        <v>5</v>
      </c>
      <c r="Q16" s="22">
        <f>+'[1]SALARY STMNT'!E18</f>
        <v>3</v>
      </c>
      <c r="R16" s="23">
        <f t="shared" si="0"/>
        <v>15202.702702702703</v>
      </c>
      <c r="S16" s="23">
        <f t="shared" si="1"/>
        <v>7297.2972972972975</v>
      </c>
      <c r="T16" s="23">
        <f>IF(V16&gt;='[1]SALARY STMNT'!I18*10%,'[1]SALARY STMNT'!I18*10%,V16)</f>
        <v>2500</v>
      </c>
      <c r="U16" s="23">
        <v>0</v>
      </c>
      <c r="V16" s="24">
        <f>+'[1]SALARY STMNT'!J18</f>
        <v>25000</v>
      </c>
      <c r="W16" s="25">
        <f>+'[1]SALARY STMNT'!K18</f>
        <v>0</v>
      </c>
      <c r="X16" s="25">
        <v>0</v>
      </c>
      <c r="Y16" s="25">
        <v>0</v>
      </c>
      <c r="Z16" s="25">
        <v>0</v>
      </c>
      <c r="AA16" s="25">
        <v>0</v>
      </c>
      <c r="AB16" s="31">
        <v>0</v>
      </c>
      <c r="AC16" s="23">
        <f>'[1]SALARY STMNT'!L18+'[1]SALARY STMNT'!M18</f>
        <v>0</v>
      </c>
      <c r="AD16" s="23">
        <v>0</v>
      </c>
      <c r="AE16" s="24">
        <f t="shared" si="2"/>
        <v>25000</v>
      </c>
      <c r="AF16" s="23">
        <f>+'[1]SALARY STMNT'!S18</f>
        <v>0</v>
      </c>
      <c r="AG16" s="23">
        <f>+'[1]SALARY STMNT'!R18</f>
        <v>0</v>
      </c>
      <c r="AH16" s="23">
        <f>'[1]SALARY STMNT'!O18+'[1]SALARY STMNT'!P18</f>
        <v>0</v>
      </c>
      <c r="AI16" s="23">
        <v>0</v>
      </c>
      <c r="AJ16" s="26">
        <f>+'[1]SALARY STMNT'!V18</f>
        <v>0</v>
      </c>
      <c r="AK16" s="23">
        <f>+'[1]SALARY STMNT'!T18</f>
        <v>0</v>
      </c>
      <c r="AL16" s="32">
        <v>0</v>
      </c>
      <c r="AM16" s="32">
        <v>0</v>
      </c>
      <c r="AN16" s="33">
        <v>0</v>
      </c>
      <c r="AO16" s="25">
        <f t="shared" si="3"/>
        <v>0</v>
      </c>
      <c r="AP16" s="25">
        <f t="shared" si="4"/>
        <v>25000</v>
      </c>
      <c r="AQ16" s="27">
        <v>43102</v>
      </c>
      <c r="AR16" s="28"/>
    </row>
    <row r="17" spans="1:44">
      <c r="A17" s="16" t="s">
        <v>108</v>
      </c>
      <c r="B17" s="16" t="s">
        <v>109</v>
      </c>
      <c r="C17" s="16" t="s">
        <v>110</v>
      </c>
      <c r="D17" s="16" t="s">
        <v>47</v>
      </c>
      <c r="E17" s="17">
        <v>32269</v>
      </c>
      <c r="F17" s="16" t="s">
        <v>111</v>
      </c>
      <c r="G17" s="16"/>
      <c r="H17" s="18">
        <v>42522</v>
      </c>
      <c r="I17" s="16">
        <v>9846089544</v>
      </c>
      <c r="J17" s="16" t="s">
        <v>112</v>
      </c>
      <c r="K17" s="16" t="s">
        <v>50</v>
      </c>
      <c r="L17" s="16" t="s">
        <v>51</v>
      </c>
      <c r="M17" s="30">
        <v>67368599155</v>
      </c>
      <c r="N17" s="21">
        <f>+'[1]SALARY STMNT'!D19</f>
        <v>24</v>
      </c>
      <c r="O17" s="22">
        <f>+'[1]SALARY STMNT'!G19</f>
        <v>1</v>
      </c>
      <c r="P17" s="22">
        <f t="shared" si="5"/>
        <v>5</v>
      </c>
      <c r="Q17" s="22">
        <f>+'[1]SALARY STMNT'!E19</f>
        <v>1</v>
      </c>
      <c r="R17" s="23">
        <f t="shared" si="0"/>
        <v>12474.324324324325</v>
      </c>
      <c r="S17" s="23">
        <f t="shared" si="1"/>
        <v>5987.6756756756758</v>
      </c>
      <c r="T17" s="23">
        <v>0</v>
      </c>
      <c r="U17" s="23">
        <v>0</v>
      </c>
      <c r="V17" s="24">
        <f>+'[1]SALARY STMNT'!J19</f>
        <v>18462</v>
      </c>
      <c r="W17" s="25">
        <f>+'[1]SALARY STMNT'!K19</f>
        <v>0</v>
      </c>
      <c r="X17" s="25">
        <v>0</v>
      </c>
      <c r="Y17" s="25">
        <v>0</v>
      </c>
      <c r="Z17" s="25">
        <v>0</v>
      </c>
      <c r="AA17" s="25">
        <v>0</v>
      </c>
      <c r="AB17" s="31">
        <v>0</v>
      </c>
      <c r="AC17" s="23">
        <f>'[1]SALARY STMNT'!L19+'[1]SALARY STMNT'!M19</f>
        <v>0</v>
      </c>
      <c r="AD17" s="23">
        <v>0</v>
      </c>
      <c r="AE17" s="24">
        <f t="shared" si="2"/>
        <v>18462</v>
      </c>
      <c r="AF17" s="23">
        <f>+'[1]SALARY STMNT'!S19</f>
        <v>0</v>
      </c>
      <c r="AG17" s="23">
        <f>+'[1]SALARY STMNT'!R19</f>
        <v>185</v>
      </c>
      <c r="AH17" s="23">
        <f>'[1]SALARY STMNT'!O19+'[1]SALARY STMNT'!P19</f>
        <v>5000</v>
      </c>
      <c r="AI17" s="23">
        <f t="shared" si="6"/>
        <v>20</v>
      </c>
      <c r="AJ17" s="26">
        <f>+'[1]SALARY STMNT'!V19</f>
        <v>0</v>
      </c>
      <c r="AK17" s="23">
        <f>+'[1]SALARY STMNT'!T19</f>
        <v>0</v>
      </c>
      <c r="AL17" s="32">
        <v>0</v>
      </c>
      <c r="AM17" s="23">
        <v>0</v>
      </c>
      <c r="AN17" s="33">
        <v>0</v>
      </c>
      <c r="AO17" s="25">
        <f t="shared" si="3"/>
        <v>5205</v>
      </c>
      <c r="AP17" s="25">
        <f>AE17-AO17</f>
        <v>13257</v>
      </c>
      <c r="AQ17" s="27">
        <v>43102</v>
      </c>
      <c r="AR17" s="28"/>
    </row>
    <row r="18" spans="1:44">
      <c r="A18" s="16" t="s">
        <v>113</v>
      </c>
      <c r="B18" s="16" t="s">
        <v>114</v>
      </c>
      <c r="C18" s="16" t="s">
        <v>115</v>
      </c>
      <c r="D18" s="16" t="s">
        <v>47</v>
      </c>
      <c r="E18" s="17">
        <v>28985</v>
      </c>
      <c r="F18" s="16" t="s">
        <v>116</v>
      </c>
      <c r="G18" s="16"/>
      <c r="H18" s="18">
        <v>42339</v>
      </c>
      <c r="I18" s="16">
        <v>9605698494</v>
      </c>
      <c r="J18" s="16" t="s">
        <v>117</v>
      </c>
      <c r="K18" s="16" t="s">
        <v>50</v>
      </c>
      <c r="L18" s="16" t="s">
        <v>51</v>
      </c>
      <c r="M18" s="30">
        <v>67349625384</v>
      </c>
      <c r="N18" s="21">
        <f>+'[1]SALARY STMNT'!D20</f>
        <v>24</v>
      </c>
      <c r="O18" s="22">
        <f>+'[1]SALARY STMNT'!G20</f>
        <v>1</v>
      </c>
      <c r="P18" s="22">
        <f t="shared" si="5"/>
        <v>5</v>
      </c>
      <c r="Q18" s="22">
        <f>+'[1]SALARY STMNT'!E20</f>
        <v>1</v>
      </c>
      <c r="R18" s="23">
        <f t="shared" si="0"/>
        <v>11694.594594594595</v>
      </c>
      <c r="S18" s="23">
        <f t="shared" si="1"/>
        <v>5613.405405405405</v>
      </c>
      <c r="T18" s="23">
        <v>0</v>
      </c>
      <c r="U18" s="23">
        <v>0</v>
      </c>
      <c r="V18" s="24">
        <f>+'[1]SALARY STMNT'!J20</f>
        <v>17308</v>
      </c>
      <c r="W18" s="25">
        <f>+'[1]SALARY STMNT'!K20</f>
        <v>0</v>
      </c>
      <c r="X18" s="25">
        <v>0</v>
      </c>
      <c r="Y18" s="25">
        <v>0</v>
      </c>
      <c r="Z18" s="25">
        <v>0</v>
      </c>
      <c r="AA18" s="25">
        <v>0</v>
      </c>
      <c r="AB18" s="31">
        <v>0</v>
      </c>
      <c r="AC18" s="23">
        <f>'[1]SALARY STMNT'!L20+'[1]SALARY STMNT'!M20</f>
        <v>0</v>
      </c>
      <c r="AD18" s="23">
        <v>0</v>
      </c>
      <c r="AE18" s="24">
        <f t="shared" si="2"/>
        <v>17308</v>
      </c>
      <c r="AF18" s="23">
        <f>+'[1]SALARY STMNT'!S20</f>
        <v>0</v>
      </c>
      <c r="AG18" s="23">
        <f>+'[1]SALARY STMNT'!R20</f>
        <v>174</v>
      </c>
      <c r="AH18" s="23">
        <f>'[1]SALARY STMNT'!O20+'[1]SALARY STMNT'!P20</f>
        <v>6000</v>
      </c>
      <c r="AI18" s="23">
        <f t="shared" si="6"/>
        <v>20</v>
      </c>
      <c r="AJ18" s="26">
        <f>+'[1]SALARY STMNT'!V20</f>
        <v>0</v>
      </c>
      <c r="AK18" s="23">
        <f>+'[1]SALARY STMNT'!T20</f>
        <v>0</v>
      </c>
      <c r="AL18" s="32">
        <v>0</v>
      </c>
      <c r="AM18" s="23">
        <v>0</v>
      </c>
      <c r="AN18" s="33">
        <v>0</v>
      </c>
      <c r="AO18" s="25">
        <f t="shared" si="3"/>
        <v>6194</v>
      </c>
      <c r="AP18" s="25">
        <f t="shared" si="4"/>
        <v>11114</v>
      </c>
      <c r="AQ18" s="27">
        <v>43102</v>
      </c>
      <c r="AR18" s="28"/>
    </row>
    <row r="19" spans="1:44">
      <c r="A19" s="16" t="s">
        <v>118</v>
      </c>
      <c r="B19" s="16" t="s">
        <v>119</v>
      </c>
      <c r="C19" s="16" t="s">
        <v>120</v>
      </c>
      <c r="D19" s="16" t="s">
        <v>47</v>
      </c>
      <c r="E19" s="17">
        <v>28911</v>
      </c>
      <c r="F19" s="16" t="s">
        <v>89</v>
      </c>
      <c r="G19" s="16"/>
      <c r="H19" s="18">
        <v>42339</v>
      </c>
      <c r="I19" s="16">
        <v>8086078340</v>
      </c>
      <c r="J19" s="16"/>
      <c r="K19" s="16" t="s">
        <v>50</v>
      </c>
      <c r="L19" s="16" t="s">
        <v>51</v>
      </c>
      <c r="M19" s="30">
        <v>67349639680</v>
      </c>
      <c r="N19" s="21">
        <f>+'[1]SALARY STMNT'!D21</f>
        <v>25</v>
      </c>
      <c r="O19" s="22">
        <f>+'[1]SALARY STMNT'!G21</f>
        <v>0</v>
      </c>
      <c r="P19" s="22">
        <f t="shared" si="5"/>
        <v>5</v>
      </c>
      <c r="Q19" s="22">
        <f>+'[1]SALARY STMNT'!E21</f>
        <v>1</v>
      </c>
      <c r="R19" s="23">
        <f t="shared" si="0"/>
        <v>10540.54054054054</v>
      </c>
      <c r="S19" s="23">
        <f t="shared" si="1"/>
        <v>5059.4594594594591</v>
      </c>
      <c r="T19" s="23">
        <v>0</v>
      </c>
      <c r="U19" s="23">
        <v>0</v>
      </c>
      <c r="V19" s="24">
        <f>+'[1]SALARY STMNT'!J21</f>
        <v>15600</v>
      </c>
      <c r="W19" s="25">
        <f>+'[1]SALARY STMNT'!K21</f>
        <v>0</v>
      </c>
      <c r="X19" s="25">
        <v>0</v>
      </c>
      <c r="Y19" s="25">
        <v>0</v>
      </c>
      <c r="Z19" s="25">
        <v>0</v>
      </c>
      <c r="AA19" s="25">
        <v>0</v>
      </c>
      <c r="AB19" s="31">
        <v>0</v>
      </c>
      <c r="AC19" s="23">
        <f>'[1]SALARY STMNT'!L21+'[1]SALARY STMNT'!M21</f>
        <v>0</v>
      </c>
      <c r="AD19" s="23">
        <v>0</v>
      </c>
      <c r="AE19" s="24">
        <f t="shared" si="2"/>
        <v>15600</v>
      </c>
      <c r="AF19" s="23">
        <f>+'[1]SALARY STMNT'!S21</f>
        <v>0</v>
      </c>
      <c r="AG19" s="23">
        <f>+'[1]SALARY STMNT'!R21</f>
        <v>156</v>
      </c>
      <c r="AH19" s="23">
        <f>'[1]SALARY STMNT'!O21+'[1]SALARY STMNT'!P21</f>
        <v>0</v>
      </c>
      <c r="AI19" s="23">
        <f t="shared" si="6"/>
        <v>20</v>
      </c>
      <c r="AJ19" s="26">
        <f>+'[1]SALARY STMNT'!V21</f>
        <v>125</v>
      </c>
      <c r="AK19" s="23">
        <f>+'[1]SALARY STMNT'!T21</f>
        <v>0</v>
      </c>
      <c r="AL19" s="32">
        <v>0</v>
      </c>
      <c r="AM19" s="23">
        <v>0</v>
      </c>
      <c r="AN19" s="34">
        <v>0</v>
      </c>
      <c r="AO19" s="25">
        <f t="shared" si="3"/>
        <v>301</v>
      </c>
      <c r="AP19" s="25">
        <f t="shared" si="4"/>
        <v>15299</v>
      </c>
      <c r="AQ19" s="27">
        <v>43102</v>
      </c>
      <c r="AR19" s="28"/>
    </row>
    <row r="20" spans="1:44">
      <c r="A20" s="16" t="s">
        <v>121</v>
      </c>
      <c r="B20" s="16" t="s">
        <v>122</v>
      </c>
      <c r="C20" s="16" t="s">
        <v>123</v>
      </c>
      <c r="D20" s="16" t="s">
        <v>97</v>
      </c>
      <c r="E20" s="17">
        <v>32987</v>
      </c>
      <c r="F20" s="16" t="s">
        <v>124</v>
      </c>
      <c r="G20" s="16"/>
      <c r="H20" s="18">
        <v>42339</v>
      </c>
      <c r="I20" s="16">
        <v>8086078297</v>
      </c>
      <c r="J20" s="16"/>
      <c r="K20" s="16" t="s">
        <v>50</v>
      </c>
      <c r="L20" s="16" t="s">
        <v>51</v>
      </c>
      <c r="M20" s="30">
        <v>67349571211</v>
      </c>
      <c r="N20" s="21">
        <f>+'[1]SALARY STMNT'!D22</f>
        <v>24</v>
      </c>
      <c r="O20" s="22">
        <f>+'[1]SALARY STMNT'!G22</f>
        <v>0</v>
      </c>
      <c r="P20" s="22">
        <f t="shared" si="5"/>
        <v>5</v>
      </c>
      <c r="Q20" s="22">
        <f>+'[1]SALARY STMNT'!E22</f>
        <v>2</v>
      </c>
      <c r="R20" s="23">
        <f t="shared" si="0"/>
        <v>10472.972972972973</v>
      </c>
      <c r="S20" s="23">
        <f t="shared" si="1"/>
        <v>5027.0270270270266</v>
      </c>
      <c r="T20" s="23">
        <v>0</v>
      </c>
      <c r="U20" s="23">
        <v>0</v>
      </c>
      <c r="V20" s="24">
        <f>+'[1]SALARY STMNT'!J22</f>
        <v>15500</v>
      </c>
      <c r="W20" s="25">
        <f>+'[1]SALARY STMNT'!K22</f>
        <v>0</v>
      </c>
      <c r="X20" s="25">
        <v>0</v>
      </c>
      <c r="Y20" s="25">
        <v>0</v>
      </c>
      <c r="Z20" s="25">
        <v>0</v>
      </c>
      <c r="AA20" s="25">
        <v>0</v>
      </c>
      <c r="AB20" s="31">
        <v>0</v>
      </c>
      <c r="AC20" s="23">
        <f>'[1]SALARY STMNT'!L22+'[1]SALARY STMNT'!M22</f>
        <v>0</v>
      </c>
      <c r="AD20" s="23">
        <v>0</v>
      </c>
      <c r="AE20" s="24">
        <f t="shared" si="2"/>
        <v>15500</v>
      </c>
      <c r="AF20" s="23">
        <f>+'[1]SALARY STMNT'!S22</f>
        <v>0</v>
      </c>
      <c r="AG20" s="23">
        <f>+'[1]SALARY STMNT'!R22</f>
        <v>155</v>
      </c>
      <c r="AH20" s="23">
        <f>'[1]SALARY STMNT'!O22+'[1]SALARY STMNT'!P22</f>
        <v>2475</v>
      </c>
      <c r="AI20" s="23">
        <f t="shared" si="6"/>
        <v>20</v>
      </c>
      <c r="AJ20" s="26">
        <f>+'[1]SALARY STMNT'!V22</f>
        <v>0</v>
      </c>
      <c r="AK20" s="23">
        <f>+'[1]SALARY STMNT'!T22</f>
        <v>0</v>
      </c>
      <c r="AL20" s="32">
        <v>0</v>
      </c>
      <c r="AM20" s="23">
        <v>0</v>
      </c>
      <c r="AN20" s="33">
        <v>0</v>
      </c>
      <c r="AO20" s="25">
        <f t="shared" si="3"/>
        <v>2650</v>
      </c>
      <c r="AP20" s="25">
        <f t="shared" si="4"/>
        <v>12850</v>
      </c>
      <c r="AQ20" s="27">
        <v>43102</v>
      </c>
      <c r="AR20" s="29"/>
    </row>
    <row r="21" spans="1:44">
      <c r="A21" s="16" t="s">
        <v>125</v>
      </c>
      <c r="B21" s="16" t="s">
        <v>126</v>
      </c>
      <c r="C21" s="16" t="s">
        <v>127</v>
      </c>
      <c r="D21" s="16" t="s">
        <v>47</v>
      </c>
      <c r="E21" s="17">
        <v>31234</v>
      </c>
      <c r="F21" s="16" t="s">
        <v>128</v>
      </c>
      <c r="G21" s="16"/>
      <c r="H21" s="18">
        <v>42339</v>
      </c>
      <c r="I21" s="16">
        <v>9447909890</v>
      </c>
      <c r="J21" s="16" t="s">
        <v>129</v>
      </c>
      <c r="K21" s="16" t="s">
        <v>50</v>
      </c>
      <c r="L21" s="16" t="s">
        <v>51</v>
      </c>
      <c r="M21" s="30">
        <v>67373318862</v>
      </c>
      <c r="N21" s="21">
        <f>+'[1]SALARY STMNT'!D23</f>
        <v>25</v>
      </c>
      <c r="O21" s="22">
        <f>+'[1]SALARY STMNT'!G23</f>
        <v>0</v>
      </c>
      <c r="P21" s="22">
        <f t="shared" si="5"/>
        <v>5</v>
      </c>
      <c r="Q21" s="22">
        <f>+'[1]SALARY STMNT'!E23</f>
        <v>1</v>
      </c>
      <c r="R21" s="23">
        <f t="shared" si="0"/>
        <v>17331.08108108108</v>
      </c>
      <c r="S21" s="23">
        <f t="shared" si="1"/>
        <v>8318.9189189189183</v>
      </c>
      <c r="T21" s="23">
        <f>IF(V21&gt;='[1]SALARY STMNT'!I23*10%,'[1]SALARY STMNT'!I23*10%,V21)</f>
        <v>2850</v>
      </c>
      <c r="U21" s="23">
        <v>0</v>
      </c>
      <c r="V21" s="24">
        <f>+'[1]SALARY STMNT'!J23</f>
        <v>28500</v>
      </c>
      <c r="W21" s="25">
        <f>+'[1]SALARY STMNT'!K23</f>
        <v>0</v>
      </c>
      <c r="X21" s="25">
        <v>0</v>
      </c>
      <c r="Y21" s="25">
        <v>0</v>
      </c>
      <c r="Z21" s="25">
        <v>0</v>
      </c>
      <c r="AA21" s="25">
        <v>0</v>
      </c>
      <c r="AB21" s="31">
        <v>0</v>
      </c>
      <c r="AC21" s="23">
        <f>'[1]SALARY STMNT'!L23+'[1]SALARY STMNT'!M23</f>
        <v>0</v>
      </c>
      <c r="AD21" s="23">
        <v>0</v>
      </c>
      <c r="AE21" s="24">
        <f t="shared" si="2"/>
        <v>28500</v>
      </c>
      <c r="AF21" s="23">
        <f>+'[1]SALARY STMNT'!S23</f>
        <v>0</v>
      </c>
      <c r="AG21" s="23">
        <f>+'[1]SALARY STMNT'!R23</f>
        <v>0</v>
      </c>
      <c r="AH21" s="23">
        <f>'[1]SALARY STMNT'!O23+'[1]SALARY STMNT'!P23</f>
        <v>0</v>
      </c>
      <c r="AI21" s="23">
        <f t="shared" si="6"/>
        <v>20</v>
      </c>
      <c r="AJ21" s="26">
        <f>+'[1]SALARY STMNT'!V23</f>
        <v>0</v>
      </c>
      <c r="AK21" s="23">
        <f>+'[1]SALARY STMNT'!T23</f>
        <v>181</v>
      </c>
      <c r="AL21" s="32">
        <v>0</v>
      </c>
      <c r="AM21" s="23">
        <v>0</v>
      </c>
      <c r="AN21" s="33">
        <v>0</v>
      </c>
      <c r="AO21" s="25">
        <f t="shared" si="3"/>
        <v>201</v>
      </c>
      <c r="AP21" s="25">
        <f t="shared" si="4"/>
        <v>28299</v>
      </c>
      <c r="AQ21" s="27">
        <v>43102</v>
      </c>
      <c r="AR21" s="28"/>
    </row>
    <row r="22" spans="1:44">
      <c r="A22" s="16" t="s">
        <v>130</v>
      </c>
      <c r="B22" s="16" t="s">
        <v>131</v>
      </c>
      <c r="C22" s="16" t="s">
        <v>132</v>
      </c>
      <c r="D22" s="16" t="s">
        <v>47</v>
      </c>
      <c r="E22" s="17">
        <v>27411</v>
      </c>
      <c r="F22" s="16" t="s">
        <v>89</v>
      </c>
      <c r="G22" s="16"/>
      <c r="H22" s="18">
        <v>42125</v>
      </c>
      <c r="I22" s="16">
        <v>8086078480</v>
      </c>
      <c r="J22" s="16"/>
      <c r="K22" s="16" t="s">
        <v>50</v>
      </c>
      <c r="L22" s="16" t="s">
        <v>133</v>
      </c>
      <c r="M22" s="35">
        <v>67298928441</v>
      </c>
      <c r="N22" s="21">
        <f>+'[1]SALARY STMNT'!D24</f>
        <v>24</v>
      </c>
      <c r="O22" s="22">
        <f>+'[1]SALARY STMNT'!G24</f>
        <v>0</v>
      </c>
      <c r="P22" s="22">
        <f t="shared" si="5"/>
        <v>5</v>
      </c>
      <c r="Q22" s="22">
        <f>+'[1]SALARY STMNT'!E24</f>
        <v>2</v>
      </c>
      <c r="R22" s="23">
        <f t="shared" si="0"/>
        <v>15945.945945945947</v>
      </c>
      <c r="S22" s="23">
        <f t="shared" si="1"/>
        <v>7654.0540540540542</v>
      </c>
      <c r="T22" s="23">
        <v>0</v>
      </c>
      <c r="U22" s="23">
        <v>0</v>
      </c>
      <c r="V22" s="24">
        <f>+'[1]SALARY STMNT'!J24</f>
        <v>23600</v>
      </c>
      <c r="W22" s="25">
        <f>+'[1]SALARY STMNT'!K24</f>
        <v>0</v>
      </c>
      <c r="X22" s="25">
        <v>0</v>
      </c>
      <c r="Y22" s="25">
        <v>0</v>
      </c>
      <c r="Z22" s="25">
        <v>0</v>
      </c>
      <c r="AA22" s="25">
        <v>0</v>
      </c>
      <c r="AB22" s="31">
        <v>0</v>
      </c>
      <c r="AC22" s="23">
        <f>'[1]SALARY STMNT'!L24+'[1]SALARY STMNT'!M24</f>
        <v>0</v>
      </c>
      <c r="AD22" s="23">
        <v>0</v>
      </c>
      <c r="AE22" s="24">
        <f t="shared" si="2"/>
        <v>23600</v>
      </c>
      <c r="AF22" s="23">
        <f>+'[1]SALARY STMNT'!S24</f>
        <v>0</v>
      </c>
      <c r="AG22" s="23">
        <f>+'[1]SALARY STMNT'!R24</f>
        <v>0</v>
      </c>
      <c r="AH22" s="23">
        <f>'[1]SALARY STMNT'!O24+'[1]SALARY STMNT'!P24</f>
        <v>0</v>
      </c>
      <c r="AI22" s="23">
        <f t="shared" si="6"/>
        <v>20</v>
      </c>
      <c r="AJ22" s="26">
        <f>+'[1]SALARY STMNT'!V24</f>
        <v>209</v>
      </c>
      <c r="AK22" s="23">
        <f>+'[1]SALARY STMNT'!T24</f>
        <v>0</v>
      </c>
      <c r="AL22" s="32">
        <v>0</v>
      </c>
      <c r="AM22" s="23">
        <v>0</v>
      </c>
      <c r="AN22" s="33">
        <v>0</v>
      </c>
      <c r="AO22" s="25">
        <f t="shared" si="3"/>
        <v>229</v>
      </c>
      <c r="AP22" s="25">
        <f t="shared" si="4"/>
        <v>23371</v>
      </c>
      <c r="AQ22" s="27">
        <v>43102</v>
      </c>
      <c r="AR22" s="28"/>
    </row>
    <row r="23" spans="1:44">
      <c r="A23" s="16" t="s">
        <v>134</v>
      </c>
      <c r="B23" s="16" t="s">
        <v>135</v>
      </c>
      <c r="C23" s="16" t="s">
        <v>75</v>
      </c>
      <c r="D23" s="16" t="s">
        <v>47</v>
      </c>
      <c r="E23" s="17">
        <v>22327</v>
      </c>
      <c r="F23" s="16" t="s">
        <v>136</v>
      </c>
      <c r="G23" s="16"/>
      <c r="H23" s="18">
        <v>42522</v>
      </c>
      <c r="I23" s="16">
        <v>9544393380</v>
      </c>
      <c r="J23" s="16"/>
      <c r="K23" s="16" t="s">
        <v>50</v>
      </c>
      <c r="L23" s="16" t="s">
        <v>51</v>
      </c>
      <c r="M23" s="30">
        <v>67346714211</v>
      </c>
      <c r="N23" s="21">
        <f>+'[1]SALARY STMNT'!D25</f>
        <v>23</v>
      </c>
      <c r="O23" s="22">
        <f>+'[1]SALARY STMNT'!G25</f>
        <v>2</v>
      </c>
      <c r="P23" s="22">
        <f t="shared" si="5"/>
        <v>5</v>
      </c>
      <c r="Q23" s="22">
        <f>+'[1]SALARY STMNT'!E25</f>
        <v>1</v>
      </c>
      <c r="R23" s="23">
        <f t="shared" si="0"/>
        <v>11226.351351351352</v>
      </c>
      <c r="S23" s="23">
        <f t="shared" si="1"/>
        <v>5388.6486486486483</v>
      </c>
      <c r="T23" s="23">
        <v>0</v>
      </c>
      <c r="U23" s="23">
        <v>0</v>
      </c>
      <c r="V23" s="24">
        <f>+'[1]SALARY STMNT'!J25</f>
        <v>16615</v>
      </c>
      <c r="W23" s="25">
        <f>+'[1]SALARY STMNT'!K25</f>
        <v>346</v>
      </c>
      <c r="X23" s="25">
        <v>0</v>
      </c>
      <c r="Y23" s="25">
        <v>0</v>
      </c>
      <c r="Z23" s="25">
        <v>0</v>
      </c>
      <c r="AA23" s="25">
        <v>0</v>
      </c>
      <c r="AB23" s="31">
        <v>0</v>
      </c>
      <c r="AC23" s="23">
        <f>'[1]SALARY STMNT'!L25+'[1]SALARY STMNT'!M25</f>
        <v>0</v>
      </c>
      <c r="AD23" s="23">
        <v>0</v>
      </c>
      <c r="AE23" s="24">
        <f t="shared" si="2"/>
        <v>16961</v>
      </c>
      <c r="AF23" s="23">
        <f>+'[1]SALARY STMNT'!S25</f>
        <v>0</v>
      </c>
      <c r="AG23" s="23">
        <f>+'[1]SALARY STMNT'!R25</f>
        <v>170</v>
      </c>
      <c r="AH23" s="23">
        <f>'[1]SALARY STMNT'!O25+'[1]SALARY STMNT'!P25</f>
        <v>0</v>
      </c>
      <c r="AI23" s="23">
        <v>0</v>
      </c>
      <c r="AJ23" s="26">
        <f>+'[1]SALARY STMNT'!V25</f>
        <v>0</v>
      </c>
      <c r="AK23" s="23">
        <f>+'[1]SALARY STMNT'!T25</f>
        <v>0</v>
      </c>
      <c r="AL23" s="32">
        <v>0</v>
      </c>
      <c r="AM23" s="32">
        <v>0</v>
      </c>
      <c r="AN23" s="33">
        <v>0</v>
      </c>
      <c r="AO23" s="25">
        <f t="shared" si="3"/>
        <v>170</v>
      </c>
      <c r="AP23" s="25">
        <f t="shared" si="4"/>
        <v>16791</v>
      </c>
      <c r="AQ23" s="27">
        <v>43102</v>
      </c>
      <c r="AR23" s="28"/>
    </row>
    <row r="24" spans="1:44">
      <c r="A24" s="16" t="s">
        <v>137</v>
      </c>
      <c r="B24" s="16" t="s">
        <v>138</v>
      </c>
      <c r="C24" s="16" t="s">
        <v>139</v>
      </c>
      <c r="D24" s="16" t="s">
        <v>47</v>
      </c>
      <c r="E24" s="17">
        <v>31760</v>
      </c>
      <c r="F24" s="16" t="s">
        <v>140</v>
      </c>
      <c r="G24" s="16"/>
      <c r="H24" s="18">
        <v>42693</v>
      </c>
      <c r="I24" s="16">
        <v>9048017757</v>
      </c>
      <c r="J24" s="16"/>
      <c r="K24" s="16" t="s">
        <v>50</v>
      </c>
      <c r="L24" s="16" t="s">
        <v>51</v>
      </c>
      <c r="M24" s="30">
        <v>67396411354</v>
      </c>
      <c r="N24" s="21">
        <f>+'[1]SALARY STMNT'!D26</f>
        <v>22</v>
      </c>
      <c r="O24" s="22">
        <f>+'[1]SALARY STMNT'!G26</f>
        <v>2</v>
      </c>
      <c r="P24" s="22">
        <f t="shared" si="5"/>
        <v>5</v>
      </c>
      <c r="Q24" s="22">
        <f>+'[1]SALARY STMNT'!E26</f>
        <v>2</v>
      </c>
      <c r="R24" s="23">
        <f t="shared" si="0"/>
        <v>11226.351351351352</v>
      </c>
      <c r="S24" s="23">
        <f t="shared" si="1"/>
        <v>5388.6486486486483</v>
      </c>
      <c r="T24" s="23">
        <v>0</v>
      </c>
      <c r="U24" s="23">
        <v>0</v>
      </c>
      <c r="V24" s="24">
        <f>+'[1]SALARY STMNT'!J26</f>
        <v>16615</v>
      </c>
      <c r="W24" s="25">
        <f>+'[1]SALARY STMNT'!K26</f>
        <v>2077</v>
      </c>
      <c r="X24" s="25">
        <v>0</v>
      </c>
      <c r="Y24" s="25">
        <v>0</v>
      </c>
      <c r="Z24" s="25">
        <v>0</v>
      </c>
      <c r="AA24" s="25">
        <v>0</v>
      </c>
      <c r="AB24" s="31">
        <v>0</v>
      </c>
      <c r="AC24" s="23">
        <f>'[1]SALARY STMNT'!L26+'[1]SALARY STMNT'!M26</f>
        <v>0</v>
      </c>
      <c r="AD24" s="23">
        <v>0</v>
      </c>
      <c r="AE24" s="24">
        <f t="shared" si="2"/>
        <v>18692</v>
      </c>
      <c r="AF24" s="23">
        <f>+'[1]SALARY STMNT'!S26</f>
        <v>0</v>
      </c>
      <c r="AG24" s="23">
        <f>+'[1]SALARY STMNT'!R26</f>
        <v>187</v>
      </c>
      <c r="AH24" s="23">
        <f>'[1]SALARY STMNT'!O26+'[1]SALARY STMNT'!P26</f>
        <v>0</v>
      </c>
      <c r="AI24" s="23">
        <f t="shared" si="6"/>
        <v>20</v>
      </c>
      <c r="AJ24" s="26">
        <f>+'[1]SALARY STMNT'!V26</f>
        <v>0</v>
      </c>
      <c r="AK24" s="23">
        <f>+'[1]SALARY STMNT'!T26</f>
        <v>0</v>
      </c>
      <c r="AL24" s="32">
        <v>0</v>
      </c>
      <c r="AM24" s="32">
        <v>0</v>
      </c>
      <c r="AN24" s="33">
        <v>0</v>
      </c>
      <c r="AO24" s="25">
        <f t="shared" si="3"/>
        <v>207</v>
      </c>
      <c r="AP24" s="25">
        <f t="shared" si="4"/>
        <v>18485</v>
      </c>
      <c r="AQ24" s="27">
        <v>43102</v>
      </c>
      <c r="AR24" s="28"/>
    </row>
    <row r="25" spans="1:44">
      <c r="A25" s="16" t="s">
        <v>141</v>
      </c>
      <c r="B25" s="16" t="s">
        <v>142</v>
      </c>
      <c r="C25" s="16" t="s">
        <v>143</v>
      </c>
      <c r="D25" s="16" t="s">
        <v>47</v>
      </c>
      <c r="E25" s="17">
        <v>31073</v>
      </c>
      <c r="F25" s="16" t="s">
        <v>89</v>
      </c>
      <c r="G25" s="16"/>
      <c r="H25" s="18">
        <v>42705</v>
      </c>
      <c r="I25" s="16">
        <v>7736719168</v>
      </c>
      <c r="J25" s="16"/>
      <c r="K25" s="16" t="s">
        <v>50</v>
      </c>
      <c r="L25" s="16" t="s">
        <v>51</v>
      </c>
      <c r="M25" s="30">
        <v>67396386369</v>
      </c>
      <c r="N25" s="21">
        <f>+'[1]SALARY STMNT'!D27</f>
        <v>25</v>
      </c>
      <c r="O25" s="22">
        <f>+'[1]SALARY STMNT'!G27</f>
        <v>0</v>
      </c>
      <c r="P25" s="22">
        <f t="shared" si="5"/>
        <v>5</v>
      </c>
      <c r="Q25" s="22">
        <f>+'[1]SALARY STMNT'!E27</f>
        <v>1</v>
      </c>
      <c r="R25" s="23">
        <f t="shared" si="0"/>
        <v>14290.54054054054</v>
      </c>
      <c r="S25" s="23">
        <f t="shared" si="1"/>
        <v>6859.4594594594591</v>
      </c>
      <c r="T25" s="23">
        <f>IF(V25&gt;='[1]SALARY STMNT'!I27*10%,'[1]SALARY STMNT'!I27*10%,V25)</f>
        <v>2350</v>
      </c>
      <c r="U25" s="23">
        <v>0</v>
      </c>
      <c r="V25" s="24">
        <f>+'[1]SALARY STMNT'!J27</f>
        <v>23500</v>
      </c>
      <c r="W25" s="25">
        <f>+'[1]SALARY STMNT'!K27</f>
        <v>0</v>
      </c>
      <c r="X25" s="25">
        <v>0</v>
      </c>
      <c r="Y25" s="25">
        <v>0</v>
      </c>
      <c r="Z25" s="25">
        <v>0</v>
      </c>
      <c r="AA25" s="25">
        <v>0</v>
      </c>
      <c r="AB25" s="31">
        <v>0</v>
      </c>
      <c r="AC25" s="23">
        <f>'[1]SALARY STMNT'!L27+'[1]SALARY STMNT'!M27</f>
        <v>0</v>
      </c>
      <c r="AD25" s="23">
        <v>0</v>
      </c>
      <c r="AE25" s="24">
        <f t="shared" si="2"/>
        <v>23500</v>
      </c>
      <c r="AF25" s="23">
        <f>+'[1]SALARY STMNT'!S27</f>
        <v>0</v>
      </c>
      <c r="AG25" s="23">
        <f>+'[1]SALARY STMNT'!R27</f>
        <v>0</v>
      </c>
      <c r="AH25" s="23">
        <f>'[1]SALARY STMNT'!O27+'[1]SALARY STMNT'!P27</f>
        <v>0</v>
      </c>
      <c r="AI25" s="23">
        <f t="shared" si="6"/>
        <v>20</v>
      </c>
      <c r="AJ25" s="26">
        <f>+'[1]SALARY STMNT'!V27</f>
        <v>0</v>
      </c>
      <c r="AK25" s="23">
        <f>+'[1]SALARY STMNT'!T27</f>
        <v>0</v>
      </c>
      <c r="AL25" s="32">
        <v>0</v>
      </c>
      <c r="AM25" s="32">
        <v>0</v>
      </c>
      <c r="AN25" s="33">
        <v>0</v>
      </c>
      <c r="AO25" s="25">
        <f t="shared" si="3"/>
        <v>20</v>
      </c>
      <c r="AP25" s="25">
        <f t="shared" si="4"/>
        <v>23480</v>
      </c>
      <c r="AQ25" s="27">
        <v>43102</v>
      </c>
      <c r="AR25" s="28"/>
    </row>
    <row r="26" spans="1:44">
      <c r="A26" s="16" t="s">
        <v>144</v>
      </c>
      <c r="B26" s="16" t="s">
        <v>145</v>
      </c>
      <c r="C26" s="16" t="s">
        <v>146</v>
      </c>
      <c r="D26" s="16" t="s">
        <v>47</v>
      </c>
      <c r="E26" s="17">
        <v>35125</v>
      </c>
      <c r="F26" s="16" t="s">
        <v>89</v>
      </c>
      <c r="G26" s="16"/>
      <c r="H26" s="18">
        <v>42751</v>
      </c>
      <c r="I26" s="16">
        <v>7736719168</v>
      </c>
      <c r="J26" s="16"/>
      <c r="K26" s="16" t="s">
        <v>50</v>
      </c>
      <c r="L26" s="16" t="s">
        <v>51</v>
      </c>
      <c r="M26" s="30">
        <v>67396429203</v>
      </c>
      <c r="N26" s="21">
        <f>+'[1]SALARY STMNT'!D28</f>
        <v>25</v>
      </c>
      <c r="O26" s="22">
        <f>+'[1]SALARY STMNT'!G28</f>
        <v>0</v>
      </c>
      <c r="P26" s="22">
        <f t="shared" si="5"/>
        <v>5</v>
      </c>
      <c r="Q26" s="22">
        <f>+'[1]SALARY STMNT'!E28</f>
        <v>1</v>
      </c>
      <c r="R26" s="23">
        <f t="shared" si="0"/>
        <v>11216.216216216217</v>
      </c>
      <c r="S26" s="23">
        <f t="shared" si="1"/>
        <v>5383.7837837837842</v>
      </c>
      <c r="T26" s="23">
        <v>0</v>
      </c>
      <c r="U26" s="23">
        <v>0</v>
      </c>
      <c r="V26" s="24">
        <f>+'[1]SALARY STMNT'!J28</f>
        <v>16600</v>
      </c>
      <c r="W26" s="25">
        <f>+'[1]SALARY STMNT'!K28</f>
        <v>0</v>
      </c>
      <c r="X26" s="25">
        <v>0</v>
      </c>
      <c r="Y26" s="25">
        <v>0</v>
      </c>
      <c r="Z26" s="25">
        <v>0</v>
      </c>
      <c r="AA26" s="25">
        <v>0</v>
      </c>
      <c r="AB26" s="31">
        <v>0</v>
      </c>
      <c r="AC26" s="23">
        <f>'[1]SALARY STMNT'!L28+'[1]SALARY STMNT'!M28</f>
        <v>0</v>
      </c>
      <c r="AD26" s="23">
        <v>0</v>
      </c>
      <c r="AE26" s="24">
        <f t="shared" si="2"/>
        <v>16600</v>
      </c>
      <c r="AF26" s="23">
        <f>+'[1]SALARY STMNT'!S28</f>
        <v>0</v>
      </c>
      <c r="AG26" s="23">
        <f>+'[1]SALARY STMNT'!R28</f>
        <v>166</v>
      </c>
      <c r="AH26" s="23">
        <f>'[1]SALARY STMNT'!O28+'[1]SALARY STMNT'!P28</f>
        <v>0</v>
      </c>
      <c r="AI26" s="23">
        <f t="shared" si="6"/>
        <v>20</v>
      </c>
      <c r="AJ26" s="26">
        <f>+'[1]SALARY STMNT'!V28</f>
        <v>125</v>
      </c>
      <c r="AK26" s="23">
        <f>+'[1]SALARY STMNT'!T28</f>
        <v>0</v>
      </c>
      <c r="AL26" s="32">
        <v>0</v>
      </c>
      <c r="AM26" s="23">
        <v>0</v>
      </c>
      <c r="AN26" s="33">
        <v>0</v>
      </c>
      <c r="AO26" s="25">
        <f t="shared" si="3"/>
        <v>311</v>
      </c>
      <c r="AP26" s="25">
        <f t="shared" si="4"/>
        <v>16289</v>
      </c>
      <c r="AQ26" s="27">
        <v>43102</v>
      </c>
      <c r="AR26" s="28"/>
    </row>
    <row r="27" spans="1:44">
      <c r="A27" s="16" t="s">
        <v>147</v>
      </c>
      <c r="B27" s="16" t="s">
        <v>148</v>
      </c>
      <c r="C27" s="16" t="s">
        <v>149</v>
      </c>
      <c r="D27" s="16" t="s">
        <v>47</v>
      </c>
      <c r="E27" s="17">
        <v>22056</v>
      </c>
      <c r="F27" s="16" t="s">
        <v>150</v>
      </c>
      <c r="G27" s="16"/>
      <c r="H27" s="18">
        <v>42751</v>
      </c>
      <c r="I27" s="16">
        <v>9446769485</v>
      </c>
      <c r="J27" s="16"/>
      <c r="K27" s="16" t="s">
        <v>50</v>
      </c>
      <c r="L27" s="16" t="s">
        <v>51</v>
      </c>
      <c r="M27" s="30">
        <v>67349625588</v>
      </c>
      <c r="N27" s="21">
        <f>+'[1]SALARY STMNT'!D29</f>
        <v>23</v>
      </c>
      <c r="O27" s="22">
        <f>+'[1]SALARY STMNT'!G29</f>
        <v>1</v>
      </c>
      <c r="P27" s="22">
        <f t="shared" si="5"/>
        <v>5</v>
      </c>
      <c r="Q27" s="22">
        <f>+'[1]SALARY STMNT'!E29</f>
        <v>1</v>
      </c>
      <c r="R27" s="23">
        <f t="shared" si="0"/>
        <v>6486.4864864864867</v>
      </c>
      <c r="S27" s="23">
        <f t="shared" si="1"/>
        <v>3113.5135135135133</v>
      </c>
      <c r="T27" s="23">
        <v>0</v>
      </c>
      <c r="U27" s="23">
        <v>0</v>
      </c>
      <c r="V27" s="24">
        <f>+'[1]SALARY STMNT'!J29</f>
        <v>9600</v>
      </c>
      <c r="W27" s="25">
        <f>+'[1]SALARY STMNT'!K29</f>
        <v>2000</v>
      </c>
      <c r="X27" s="25">
        <v>0</v>
      </c>
      <c r="Y27" s="25">
        <v>0</v>
      </c>
      <c r="Z27" s="25">
        <v>0</v>
      </c>
      <c r="AA27" s="25">
        <v>0</v>
      </c>
      <c r="AB27" s="31">
        <v>0</v>
      </c>
      <c r="AC27" s="23">
        <f>'[1]SALARY STMNT'!L29+'[1]SALARY STMNT'!M29</f>
        <v>0</v>
      </c>
      <c r="AD27" s="23">
        <v>0</v>
      </c>
      <c r="AE27" s="24">
        <f t="shared" si="2"/>
        <v>11600</v>
      </c>
      <c r="AF27" s="23">
        <f>+'[1]SALARY STMNT'!S29</f>
        <v>1392</v>
      </c>
      <c r="AG27" s="23">
        <f>+'[1]SALARY STMNT'!R29</f>
        <v>116</v>
      </c>
      <c r="AH27" s="23">
        <f>'[1]SALARY STMNT'!O29+'[1]SALARY STMNT'!P29</f>
        <v>0</v>
      </c>
      <c r="AI27" s="23">
        <f t="shared" si="6"/>
        <v>0</v>
      </c>
      <c r="AJ27" s="26">
        <f>+'[1]SALARY STMNT'!V29</f>
        <v>0</v>
      </c>
      <c r="AK27" s="23">
        <f>+'[1]SALARY STMNT'!T29</f>
        <v>0</v>
      </c>
      <c r="AL27" s="32">
        <v>0</v>
      </c>
      <c r="AM27" s="23">
        <v>0</v>
      </c>
      <c r="AN27" s="33">
        <v>0</v>
      </c>
      <c r="AO27" s="25">
        <f t="shared" si="3"/>
        <v>1508</v>
      </c>
      <c r="AP27" s="25">
        <f t="shared" si="4"/>
        <v>10092</v>
      </c>
      <c r="AQ27" s="27">
        <v>43102</v>
      </c>
      <c r="AR27" s="28"/>
    </row>
    <row r="28" spans="1:44">
      <c r="A28" s="16" t="s">
        <v>151</v>
      </c>
      <c r="B28" s="16" t="s">
        <v>152</v>
      </c>
      <c r="C28" s="16" t="s">
        <v>153</v>
      </c>
      <c r="D28" s="16" t="s">
        <v>47</v>
      </c>
      <c r="E28" s="17">
        <v>25149</v>
      </c>
      <c r="F28" s="16" t="s">
        <v>154</v>
      </c>
      <c r="G28" s="16"/>
      <c r="H28" s="18">
        <v>42705</v>
      </c>
      <c r="I28" s="16">
        <v>9846749150</v>
      </c>
      <c r="J28" s="16"/>
      <c r="K28" s="16" t="s">
        <v>50</v>
      </c>
      <c r="L28" s="16" t="s">
        <v>51</v>
      </c>
      <c r="M28" s="30">
        <v>67349640200</v>
      </c>
      <c r="N28" s="21">
        <f>+'[1]SALARY STMNT'!D30</f>
        <v>21.5</v>
      </c>
      <c r="O28" s="22">
        <f>+'[1]SALARY STMNT'!G30</f>
        <v>3</v>
      </c>
      <c r="P28" s="22">
        <f t="shared" si="5"/>
        <v>5</v>
      </c>
      <c r="Q28" s="22">
        <f>+'[1]SALARY STMNT'!E30</f>
        <v>1.5</v>
      </c>
      <c r="R28" s="23">
        <f t="shared" si="0"/>
        <v>7172.2972972972975</v>
      </c>
      <c r="S28" s="23">
        <f t="shared" si="1"/>
        <v>3442.7027027027025</v>
      </c>
      <c r="T28" s="23">
        <v>0</v>
      </c>
      <c r="U28" s="23">
        <v>0</v>
      </c>
      <c r="V28" s="24">
        <f>+'[1]SALARY STMNT'!J30</f>
        <v>10615</v>
      </c>
      <c r="W28" s="25">
        <f>+'[1]SALARY STMNT'!K30</f>
        <v>0</v>
      </c>
      <c r="X28" s="25">
        <v>0</v>
      </c>
      <c r="Y28" s="25">
        <v>0</v>
      </c>
      <c r="Z28" s="25">
        <v>0</v>
      </c>
      <c r="AA28" s="25">
        <v>0</v>
      </c>
      <c r="AB28" s="31">
        <v>0</v>
      </c>
      <c r="AC28" s="23">
        <f>'[1]SALARY STMNT'!L30+'[1]SALARY STMNT'!M30</f>
        <v>0</v>
      </c>
      <c r="AD28" s="23">
        <v>0</v>
      </c>
      <c r="AE28" s="24">
        <f t="shared" si="2"/>
        <v>10615</v>
      </c>
      <c r="AF28" s="23">
        <f>+'[1]SALARY STMNT'!S30</f>
        <v>1274</v>
      </c>
      <c r="AG28" s="23">
        <f>+'[1]SALARY STMNT'!R30</f>
        <v>107</v>
      </c>
      <c r="AH28" s="23">
        <f>'[1]SALARY STMNT'!O30+'[1]SALARY STMNT'!P30</f>
        <v>6730</v>
      </c>
      <c r="AI28" s="23">
        <f t="shared" si="6"/>
        <v>0</v>
      </c>
      <c r="AJ28" s="26">
        <f>+'[1]SALARY STMNT'!V30</f>
        <v>0</v>
      </c>
      <c r="AK28" s="23">
        <f>+'[1]SALARY STMNT'!T30</f>
        <v>0</v>
      </c>
      <c r="AL28" s="32">
        <v>0</v>
      </c>
      <c r="AM28" s="23">
        <v>0</v>
      </c>
      <c r="AN28" s="33">
        <v>0</v>
      </c>
      <c r="AO28" s="25">
        <f t="shared" si="3"/>
        <v>8111</v>
      </c>
      <c r="AP28" s="25">
        <f t="shared" si="4"/>
        <v>2504</v>
      </c>
      <c r="AQ28" s="27">
        <v>43102</v>
      </c>
      <c r="AR28" s="28"/>
    </row>
    <row r="29" spans="1:44">
      <c r="A29" s="16" t="s">
        <v>155</v>
      </c>
      <c r="B29" s="16" t="s">
        <v>156</v>
      </c>
      <c r="C29" s="16" t="s">
        <v>157</v>
      </c>
      <c r="D29" s="16" t="s">
        <v>97</v>
      </c>
      <c r="E29" s="17">
        <v>26451</v>
      </c>
      <c r="F29" s="16" t="s">
        <v>158</v>
      </c>
      <c r="G29" s="16"/>
      <c r="H29" s="18">
        <v>42705</v>
      </c>
      <c r="I29" s="16">
        <v>9946412038</v>
      </c>
      <c r="J29" s="16"/>
      <c r="K29" s="16" t="s">
        <v>50</v>
      </c>
      <c r="L29" s="16" t="s">
        <v>51</v>
      </c>
      <c r="M29" s="30">
        <v>67398002803</v>
      </c>
      <c r="N29" s="21">
        <f>+'[1]SALARY STMNT'!D31</f>
        <v>24</v>
      </c>
      <c r="O29" s="22">
        <f>+'[1]SALARY STMNT'!G31</f>
        <v>0</v>
      </c>
      <c r="P29" s="22">
        <f t="shared" si="5"/>
        <v>5</v>
      </c>
      <c r="Q29" s="22">
        <f>+'[1]SALARY STMNT'!E31</f>
        <v>2</v>
      </c>
      <c r="R29" s="23">
        <f t="shared" si="0"/>
        <v>5270.27027027027</v>
      </c>
      <c r="S29" s="23">
        <f t="shared" si="1"/>
        <v>2529.7297297297296</v>
      </c>
      <c r="T29" s="23">
        <v>0</v>
      </c>
      <c r="U29" s="23">
        <v>0</v>
      </c>
      <c r="V29" s="24">
        <f>+'[1]SALARY STMNT'!J31</f>
        <v>7800</v>
      </c>
      <c r="W29" s="25">
        <f>+'[1]SALARY STMNT'!K31</f>
        <v>0</v>
      </c>
      <c r="X29" s="25">
        <v>0</v>
      </c>
      <c r="Y29" s="25">
        <v>0</v>
      </c>
      <c r="Z29" s="25">
        <v>0</v>
      </c>
      <c r="AA29" s="25">
        <v>0</v>
      </c>
      <c r="AB29" s="31">
        <v>0</v>
      </c>
      <c r="AC29" s="23">
        <f>'[1]SALARY STMNT'!L31+'[1]SALARY STMNT'!M31</f>
        <v>0</v>
      </c>
      <c r="AD29" s="23">
        <v>0</v>
      </c>
      <c r="AE29" s="24">
        <f t="shared" si="2"/>
        <v>7800</v>
      </c>
      <c r="AF29" s="23">
        <f>+'[1]SALARY STMNT'!S31</f>
        <v>936</v>
      </c>
      <c r="AG29" s="23">
        <f>+'[1]SALARY STMNT'!R31</f>
        <v>78</v>
      </c>
      <c r="AH29" s="23">
        <f>'[1]SALARY STMNT'!O31+'[1]SALARY STMNT'!P31</f>
        <v>728</v>
      </c>
      <c r="AI29" s="23">
        <f t="shared" si="6"/>
        <v>0</v>
      </c>
      <c r="AJ29" s="26">
        <f>+'[1]SALARY STMNT'!V31</f>
        <v>0</v>
      </c>
      <c r="AK29" s="23">
        <f>+'[1]SALARY STMNT'!T31</f>
        <v>0</v>
      </c>
      <c r="AL29" s="32">
        <v>0</v>
      </c>
      <c r="AM29" s="23">
        <v>0</v>
      </c>
      <c r="AN29" s="33">
        <v>0</v>
      </c>
      <c r="AO29" s="25">
        <f t="shared" si="3"/>
        <v>1742</v>
      </c>
      <c r="AP29" s="25">
        <f t="shared" si="4"/>
        <v>6058</v>
      </c>
      <c r="AQ29" s="27">
        <v>43102</v>
      </c>
      <c r="AR29" s="28"/>
    </row>
    <row r="30" spans="1:44">
      <c r="A30" s="16" t="s">
        <v>159</v>
      </c>
      <c r="B30" s="16" t="s">
        <v>160</v>
      </c>
      <c r="C30" s="16" t="s">
        <v>88</v>
      </c>
      <c r="D30" s="16" t="s">
        <v>47</v>
      </c>
      <c r="E30" s="17">
        <v>30011</v>
      </c>
      <c r="F30" s="16" t="s">
        <v>161</v>
      </c>
      <c r="G30" s="16"/>
      <c r="H30" s="18">
        <v>42826</v>
      </c>
      <c r="I30" s="16">
        <v>8086078279</v>
      </c>
      <c r="J30" s="16"/>
      <c r="K30" s="16" t="s">
        <v>50</v>
      </c>
      <c r="L30" s="16" t="s">
        <v>51</v>
      </c>
      <c r="M30" s="30">
        <v>67346714404</v>
      </c>
      <c r="N30" s="21">
        <f>+'[1]SALARY STMNT'!D32</f>
        <v>25</v>
      </c>
      <c r="O30" s="22">
        <f>+'[1]SALARY STMNT'!G32</f>
        <v>0</v>
      </c>
      <c r="P30" s="22">
        <f t="shared" si="5"/>
        <v>5</v>
      </c>
      <c r="Q30" s="22">
        <f>+'[1]SALARY STMNT'!E32</f>
        <v>1</v>
      </c>
      <c r="R30" s="23">
        <f t="shared" si="0"/>
        <v>17331.08108108108</v>
      </c>
      <c r="S30" s="23">
        <f t="shared" si="1"/>
        <v>8318.9189189189183</v>
      </c>
      <c r="T30" s="23">
        <f>IF(V30&gt;='[1]SALARY STMNT'!I32*10%,'[1]SALARY STMNT'!I32*10%,V30)</f>
        <v>2850</v>
      </c>
      <c r="U30" s="23">
        <v>0</v>
      </c>
      <c r="V30" s="24">
        <f>+'[1]SALARY STMNT'!J32</f>
        <v>28500</v>
      </c>
      <c r="W30" s="25">
        <f>+'[1]SALARY STMNT'!K32</f>
        <v>0</v>
      </c>
      <c r="X30" s="25">
        <v>0</v>
      </c>
      <c r="Y30" s="25">
        <v>0</v>
      </c>
      <c r="Z30" s="25">
        <v>0</v>
      </c>
      <c r="AA30" s="25">
        <v>0</v>
      </c>
      <c r="AB30" s="31">
        <v>0</v>
      </c>
      <c r="AC30" s="23">
        <f>'[1]SALARY STMNT'!L32+'[1]SALARY STMNT'!M32</f>
        <v>0</v>
      </c>
      <c r="AD30" s="23">
        <v>0</v>
      </c>
      <c r="AE30" s="24">
        <f t="shared" si="2"/>
        <v>28500</v>
      </c>
      <c r="AF30" s="23">
        <f>+'[1]SALARY STMNT'!S32</f>
        <v>0</v>
      </c>
      <c r="AG30" s="23">
        <f>+'[1]SALARY STMNT'!R32</f>
        <v>0</v>
      </c>
      <c r="AH30" s="23">
        <f>'[1]SALARY STMNT'!O32+'[1]SALARY STMNT'!P32</f>
        <v>7000</v>
      </c>
      <c r="AI30" s="23">
        <f t="shared" si="6"/>
        <v>20</v>
      </c>
      <c r="AJ30" s="26">
        <f>+'[1]SALARY STMNT'!V32</f>
        <v>0</v>
      </c>
      <c r="AK30" s="23">
        <f>+'[1]SALARY STMNT'!T32</f>
        <v>181</v>
      </c>
      <c r="AL30" s="32">
        <v>0</v>
      </c>
      <c r="AM30" s="23">
        <v>0</v>
      </c>
      <c r="AN30" s="33">
        <v>0</v>
      </c>
      <c r="AO30" s="25">
        <f t="shared" si="3"/>
        <v>7201</v>
      </c>
      <c r="AP30" s="25">
        <f t="shared" si="4"/>
        <v>21299</v>
      </c>
      <c r="AQ30" s="27">
        <v>43102</v>
      </c>
      <c r="AR30" s="28"/>
    </row>
    <row r="31" spans="1:44">
      <c r="A31" s="16" t="s">
        <v>162</v>
      </c>
      <c r="B31" s="16" t="s">
        <v>163</v>
      </c>
      <c r="C31" s="16" t="s">
        <v>164</v>
      </c>
      <c r="D31" s="16" t="s">
        <v>47</v>
      </c>
      <c r="E31" s="17">
        <v>34303</v>
      </c>
      <c r="F31" s="16" t="s">
        <v>89</v>
      </c>
      <c r="G31" s="16"/>
      <c r="H31" s="18">
        <v>42830</v>
      </c>
      <c r="I31" s="16">
        <v>9567360362</v>
      </c>
      <c r="J31" s="16"/>
      <c r="K31" s="16" t="s">
        <v>50</v>
      </c>
      <c r="L31" s="16" t="s">
        <v>51</v>
      </c>
      <c r="M31" s="30">
        <v>67397991557</v>
      </c>
      <c r="N31" s="21">
        <f>+'[1]SALARY STMNT'!D33</f>
        <v>24</v>
      </c>
      <c r="O31" s="22">
        <f>+'[1]SALARY STMNT'!G33</f>
        <v>1</v>
      </c>
      <c r="P31" s="22">
        <f t="shared" si="5"/>
        <v>5</v>
      </c>
      <c r="Q31" s="22">
        <f>+'[1]SALARY STMNT'!E33</f>
        <v>1</v>
      </c>
      <c r="R31" s="23">
        <f t="shared" si="0"/>
        <v>11434.45945945946</v>
      </c>
      <c r="S31" s="23">
        <f t="shared" si="1"/>
        <v>5488.5405405405409</v>
      </c>
      <c r="T31" s="23">
        <v>0</v>
      </c>
      <c r="U31" s="23">
        <v>0</v>
      </c>
      <c r="V31" s="24">
        <f>+'[1]SALARY STMNT'!J33</f>
        <v>16923</v>
      </c>
      <c r="W31" s="25">
        <f>+'[1]SALARY STMNT'!K33</f>
        <v>0</v>
      </c>
      <c r="X31" s="25">
        <v>0</v>
      </c>
      <c r="Y31" s="25">
        <v>0</v>
      </c>
      <c r="Z31" s="25">
        <v>0</v>
      </c>
      <c r="AA31" s="25">
        <v>0</v>
      </c>
      <c r="AB31" s="31">
        <v>0</v>
      </c>
      <c r="AC31" s="23">
        <f>'[1]SALARY STMNT'!L33+'[1]SALARY STMNT'!M33</f>
        <v>0</v>
      </c>
      <c r="AD31" s="23">
        <v>0</v>
      </c>
      <c r="AE31" s="24">
        <f t="shared" si="2"/>
        <v>16923</v>
      </c>
      <c r="AF31" s="23">
        <f>+'[1]SALARY STMNT'!S33</f>
        <v>0</v>
      </c>
      <c r="AG31" s="23">
        <f>+'[1]SALARY STMNT'!R33</f>
        <v>170</v>
      </c>
      <c r="AH31" s="23">
        <f>'[1]SALARY STMNT'!O33+'[1]SALARY STMNT'!P33</f>
        <v>0</v>
      </c>
      <c r="AI31" s="23">
        <f t="shared" si="6"/>
        <v>20</v>
      </c>
      <c r="AJ31" s="26">
        <f>+'[1]SALARY STMNT'!V33</f>
        <v>167</v>
      </c>
      <c r="AK31" s="23">
        <f>+'[1]SALARY STMNT'!T33</f>
        <v>0</v>
      </c>
      <c r="AL31" s="32">
        <v>0</v>
      </c>
      <c r="AM31" s="23">
        <v>0</v>
      </c>
      <c r="AN31" s="33">
        <v>0</v>
      </c>
      <c r="AO31" s="25">
        <f t="shared" si="3"/>
        <v>357</v>
      </c>
      <c r="AP31" s="25">
        <f t="shared" si="4"/>
        <v>16566</v>
      </c>
      <c r="AQ31" s="27">
        <v>43102</v>
      </c>
      <c r="AR31" s="28"/>
    </row>
    <row r="32" spans="1:44">
      <c r="A32" s="16" t="s">
        <v>165</v>
      </c>
      <c r="B32" s="16" t="s">
        <v>166</v>
      </c>
      <c r="C32" s="16" t="s">
        <v>167</v>
      </c>
      <c r="D32" s="16" t="s">
        <v>47</v>
      </c>
      <c r="E32" s="17">
        <v>29949</v>
      </c>
      <c r="F32" s="16" t="s">
        <v>89</v>
      </c>
      <c r="G32" s="16"/>
      <c r="H32" s="18">
        <v>42826</v>
      </c>
      <c r="I32" s="16">
        <v>8943683028</v>
      </c>
      <c r="J32" s="16"/>
      <c r="K32" s="16" t="s">
        <v>168</v>
      </c>
      <c r="L32" s="16" t="s">
        <v>169</v>
      </c>
      <c r="M32" s="36">
        <v>13450100155235</v>
      </c>
      <c r="N32" s="21">
        <f>+'[1]SALARY STMNT'!D34</f>
        <v>25</v>
      </c>
      <c r="O32" s="22">
        <f>+'[1]SALARY STMNT'!G34</f>
        <v>0</v>
      </c>
      <c r="P32" s="22">
        <f t="shared" si="5"/>
        <v>5</v>
      </c>
      <c r="Q32" s="22">
        <f>+'[1]SALARY STMNT'!E34</f>
        <v>1</v>
      </c>
      <c r="R32" s="23">
        <f t="shared" si="0"/>
        <v>13243.243243243243</v>
      </c>
      <c r="S32" s="23">
        <f t="shared" si="1"/>
        <v>6356.7567567567567</v>
      </c>
      <c r="T32" s="23">
        <v>0</v>
      </c>
      <c r="U32" s="23">
        <v>0</v>
      </c>
      <c r="V32" s="24">
        <f>+'[1]SALARY STMNT'!J34</f>
        <v>19600</v>
      </c>
      <c r="W32" s="25">
        <f>+'[1]SALARY STMNT'!K34</f>
        <v>0</v>
      </c>
      <c r="X32" s="25">
        <v>0</v>
      </c>
      <c r="Y32" s="25">
        <v>0</v>
      </c>
      <c r="Z32" s="25">
        <v>0</v>
      </c>
      <c r="AA32" s="25">
        <v>0</v>
      </c>
      <c r="AB32" s="31">
        <v>0</v>
      </c>
      <c r="AC32" s="23">
        <f>'[1]SALARY STMNT'!L34+'[1]SALARY STMNT'!M34</f>
        <v>0</v>
      </c>
      <c r="AD32" s="23">
        <v>0</v>
      </c>
      <c r="AE32" s="24">
        <f t="shared" si="2"/>
        <v>19600</v>
      </c>
      <c r="AF32" s="23">
        <f>+'[1]SALARY STMNT'!S34</f>
        <v>0</v>
      </c>
      <c r="AG32" s="23">
        <f>+'[1]SALARY STMNT'!R34</f>
        <v>196</v>
      </c>
      <c r="AH32" s="23">
        <f>'[1]SALARY STMNT'!O34+'[1]SALARY STMNT'!P34</f>
        <v>7000</v>
      </c>
      <c r="AI32" s="23">
        <f t="shared" si="6"/>
        <v>20</v>
      </c>
      <c r="AJ32" s="26">
        <f>+'[1]SALARY STMNT'!V34</f>
        <v>167</v>
      </c>
      <c r="AK32" s="23">
        <f>+'[1]SALARY STMNT'!T34</f>
        <v>0</v>
      </c>
      <c r="AL32" s="32">
        <v>0</v>
      </c>
      <c r="AM32" s="32">
        <v>0</v>
      </c>
      <c r="AN32" s="33">
        <v>0</v>
      </c>
      <c r="AO32" s="25">
        <f t="shared" si="3"/>
        <v>7383</v>
      </c>
      <c r="AP32" s="25">
        <f t="shared" si="4"/>
        <v>12217</v>
      </c>
      <c r="AQ32" s="27">
        <v>43102</v>
      </c>
      <c r="AR32" s="28"/>
    </row>
    <row r="33" spans="1:44">
      <c r="A33" s="16" t="s">
        <v>170</v>
      </c>
      <c r="B33" s="16" t="s">
        <v>171</v>
      </c>
      <c r="C33" s="16" t="s">
        <v>172</v>
      </c>
      <c r="D33" s="16" t="s">
        <v>47</v>
      </c>
      <c r="E33" s="17">
        <v>29346</v>
      </c>
      <c r="F33" s="16" t="s">
        <v>89</v>
      </c>
      <c r="G33" s="16"/>
      <c r="H33" s="18">
        <v>42826</v>
      </c>
      <c r="I33" s="16">
        <v>9645730436</v>
      </c>
      <c r="J33" s="16"/>
      <c r="K33" s="16" t="s">
        <v>173</v>
      </c>
      <c r="L33" s="16" t="s">
        <v>174</v>
      </c>
      <c r="M33" s="36">
        <v>225053000004701</v>
      </c>
      <c r="N33" s="21">
        <f>+'[1]SALARY STMNT'!D35</f>
        <v>25</v>
      </c>
      <c r="O33" s="22">
        <f>+'[1]SALARY STMNT'!G35</f>
        <v>0</v>
      </c>
      <c r="P33" s="22">
        <f t="shared" si="5"/>
        <v>5</v>
      </c>
      <c r="Q33" s="22">
        <f>+'[1]SALARY STMNT'!E35</f>
        <v>1</v>
      </c>
      <c r="R33" s="23">
        <f t="shared" si="0"/>
        <v>10540.54054054054</v>
      </c>
      <c r="S33" s="23">
        <f t="shared" si="1"/>
        <v>5059.4594594594591</v>
      </c>
      <c r="T33" s="23">
        <v>0</v>
      </c>
      <c r="U33" s="23">
        <v>0</v>
      </c>
      <c r="V33" s="24">
        <f>+'[1]SALARY STMNT'!J35</f>
        <v>15600</v>
      </c>
      <c r="W33" s="25">
        <f>+'[1]SALARY STMNT'!K35</f>
        <v>0</v>
      </c>
      <c r="X33" s="25">
        <v>0</v>
      </c>
      <c r="Y33" s="25">
        <v>0</v>
      </c>
      <c r="Z33" s="25">
        <v>0</v>
      </c>
      <c r="AA33" s="25">
        <v>0</v>
      </c>
      <c r="AB33" s="31">
        <v>0</v>
      </c>
      <c r="AC33" s="23">
        <f>'[1]SALARY STMNT'!L35+'[1]SALARY STMNT'!M35</f>
        <v>0</v>
      </c>
      <c r="AD33" s="23">
        <v>0</v>
      </c>
      <c r="AE33" s="24">
        <f t="shared" si="2"/>
        <v>15600</v>
      </c>
      <c r="AF33" s="23">
        <f>+'[1]SALARY STMNT'!S35</f>
        <v>0</v>
      </c>
      <c r="AG33" s="23">
        <f>+'[1]SALARY STMNT'!R35</f>
        <v>156</v>
      </c>
      <c r="AH33" s="23">
        <f>'[1]SALARY STMNT'!O35+'[1]SALARY STMNT'!P35</f>
        <v>0</v>
      </c>
      <c r="AI33" s="23">
        <f t="shared" si="6"/>
        <v>20</v>
      </c>
      <c r="AJ33" s="26">
        <f>+'[1]SALARY STMNT'!V35</f>
        <v>0</v>
      </c>
      <c r="AK33" s="23">
        <f>+'[1]SALARY STMNT'!T35</f>
        <v>0</v>
      </c>
      <c r="AL33" s="32">
        <v>0</v>
      </c>
      <c r="AM33" s="32">
        <v>0</v>
      </c>
      <c r="AN33" s="33">
        <v>0</v>
      </c>
      <c r="AO33" s="25">
        <f t="shared" si="3"/>
        <v>176</v>
      </c>
      <c r="AP33" s="25">
        <f t="shared" si="4"/>
        <v>15424</v>
      </c>
      <c r="AQ33" s="27">
        <v>43102</v>
      </c>
      <c r="AR33" s="28"/>
    </row>
    <row r="34" spans="1:44">
      <c r="A34" s="16" t="s">
        <v>175</v>
      </c>
      <c r="B34" s="16" t="s">
        <v>176</v>
      </c>
      <c r="C34" s="16" t="s">
        <v>177</v>
      </c>
      <c r="D34" s="16" t="s">
        <v>47</v>
      </c>
      <c r="E34" s="17">
        <v>33270</v>
      </c>
      <c r="F34" s="16" t="s">
        <v>116</v>
      </c>
      <c r="G34" s="16"/>
      <c r="H34" s="18">
        <v>42826</v>
      </c>
      <c r="I34" s="16">
        <v>9633540004</v>
      </c>
      <c r="J34" s="16"/>
      <c r="K34" s="16" t="s">
        <v>50</v>
      </c>
      <c r="L34" s="16" t="s">
        <v>51</v>
      </c>
      <c r="M34" s="30">
        <v>67345986571</v>
      </c>
      <c r="N34" s="21">
        <f>+'[1]SALARY STMNT'!D36</f>
        <v>24</v>
      </c>
      <c r="O34" s="22">
        <f>+'[1]SALARY STMNT'!G36</f>
        <v>1</v>
      </c>
      <c r="P34" s="22">
        <f t="shared" si="5"/>
        <v>5</v>
      </c>
      <c r="Q34" s="22">
        <f>+'[1]SALARY STMNT'!E36</f>
        <v>1</v>
      </c>
      <c r="R34" s="23">
        <f t="shared" si="0"/>
        <v>10070.27027027027</v>
      </c>
      <c r="S34" s="23">
        <f t="shared" si="1"/>
        <v>4833.7297297297291</v>
      </c>
      <c r="T34" s="23">
        <v>0</v>
      </c>
      <c r="U34" s="23">
        <v>0</v>
      </c>
      <c r="V34" s="24">
        <f>+'[1]SALARY STMNT'!J36</f>
        <v>14904</v>
      </c>
      <c r="W34" s="25">
        <f>+'[1]SALARY STMNT'!K36</f>
        <v>0</v>
      </c>
      <c r="X34" s="25">
        <v>0</v>
      </c>
      <c r="Y34" s="25">
        <v>0</v>
      </c>
      <c r="Z34" s="25">
        <v>0</v>
      </c>
      <c r="AA34" s="25">
        <v>0</v>
      </c>
      <c r="AB34" s="31">
        <v>0</v>
      </c>
      <c r="AC34" s="23">
        <f>'[1]SALARY STMNT'!L36+'[1]SALARY STMNT'!M36</f>
        <v>0</v>
      </c>
      <c r="AD34" s="23">
        <v>0</v>
      </c>
      <c r="AE34" s="24">
        <f t="shared" si="2"/>
        <v>14904</v>
      </c>
      <c r="AF34" s="23">
        <f>+'[1]SALARY STMNT'!S36</f>
        <v>0</v>
      </c>
      <c r="AG34" s="23">
        <f>+'[1]SALARY STMNT'!R36</f>
        <v>150</v>
      </c>
      <c r="AH34" s="23">
        <f>'[1]SALARY STMNT'!O36+'[1]SALARY STMNT'!P36</f>
        <v>5000</v>
      </c>
      <c r="AI34" s="23">
        <f t="shared" si="6"/>
        <v>20</v>
      </c>
      <c r="AJ34" s="26">
        <f>+'[1]SALARY STMNT'!V36</f>
        <v>0</v>
      </c>
      <c r="AK34" s="23">
        <f>+'[1]SALARY STMNT'!T36</f>
        <v>0</v>
      </c>
      <c r="AL34" s="32">
        <v>0</v>
      </c>
      <c r="AM34" s="32">
        <v>0</v>
      </c>
      <c r="AN34" s="33">
        <v>0</v>
      </c>
      <c r="AO34" s="25">
        <f t="shared" si="3"/>
        <v>5170</v>
      </c>
      <c r="AP34" s="25">
        <f t="shared" si="4"/>
        <v>9734</v>
      </c>
      <c r="AQ34" s="27">
        <v>43102</v>
      </c>
      <c r="AR34" s="28"/>
    </row>
    <row r="35" spans="1:44">
      <c r="A35" s="16" t="s">
        <v>178</v>
      </c>
      <c r="B35" s="16" t="s">
        <v>179</v>
      </c>
      <c r="C35" s="16" t="s">
        <v>180</v>
      </c>
      <c r="D35" s="16" t="s">
        <v>47</v>
      </c>
      <c r="E35" s="17">
        <v>33963</v>
      </c>
      <c r="F35" s="16" t="s">
        <v>116</v>
      </c>
      <c r="G35" s="16"/>
      <c r="H35" s="18">
        <v>42887</v>
      </c>
      <c r="I35" s="16"/>
      <c r="J35" s="16"/>
      <c r="K35" s="16" t="s">
        <v>50</v>
      </c>
      <c r="L35" s="16" t="s">
        <v>181</v>
      </c>
      <c r="M35" s="30">
        <v>67171191880</v>
      </c>
      <c r="N35" s="21">
        <f>+'[1]SALARY STMNT'!D37</f>
        <v>25</v>
      </c>
      <c r="O35" s="22">
        <f>+'[1]SALARY STMNT'!G37</f>
        <v>0</v>
      </c>
      <c r="P35" s="22">
        <f t="shared" si="5"/>
        <v>5</v>
      </c>
      <c r="Q35" s="22">
        <f>+'[1]SALARY STMNT'!E37</f>
        <v>1</v>
      </c>
      <c r="R35" s="23">
        <f t="shared" si="0"/>
        <v>10202.702702702703</v>
      </c>
      <c r="S35" s="23">
        <f t="shared" si="1"/>
        <v>4897.2972972972975</v>
      </c>
      <c r="T35" s="23">
        <v>0</v>
      </c>
      <c r="U35" s="23">
        <v>0</v>
      </c>
      <c r="V35" s="24">
        <f>+'[1]SALARY STMNT'!J37</f>
        <v>15100</v>
      </c>
      <c r="W35" s="25">
        <f>+'[1]SALARY STMNT'!K37</f>
        <v>0</v>
      </c>
      <c r="X35" s="25">
        <v>0</v>
      </c>
      <c r="Y35" s="25">
        <v>0</v>
      </c>
      <c r="Z35" s="25">
        <v>0</v>
      </c>
      <c r="AA35" s="25">
        <v>0</v>
      </c>
      <c r="AB35" s="31">
        <v>0</v>
      </c>
      <c r="AC35" s="23">
        <f>'[1]SALARY STMNT'!L37+'[1]SALARY STMNT'!M37</f>
        <v>0</v>
      </c>
      <c r="AD35" s="23">
        <v>0</v>
      </c>
      <c r="AE35" s="24">
        <f t="shared" si="2"/>
        <v>15100</v>
      </c>
      <c r="AF35" s="23">
        <f>+'[1]SALARY STMNT'!S37</f>
        <v>0</v>
      </c>
      <c r="AG35" s="23">
        <f>+'[1]SALARY STMNT'!R37</f>
        <v>151</v>
      </c>
      <c r="AH35" s="23">
        <f>'[1]SALARY STMNT'!O37+'[1]SALARY STMNT'!P37</f>
        <v>0</v>
      </c>
      <c r="AI35" s="23">
        <f t="shared" si="6"/>
        <v>20</v>
      </c>
      <c r="AJ35" s="26">
        <f>+'[1]SALARY STMNT'!V37</f>
        <v>0</v>
      </c>
      <c r="AK35" s="23">
        <f>+'[1]SALARY STMNT'!T37</f>
        <v>0</v>
      </c>
      <c r="AL35" s="32">
        <v>0</v>
      </c>
      <c r="AM35" s="23">
        <v>0</v>
      </c>
      <c r="AN35" s="33">
        <v>0</v>
      </c>
      <c r="AO35" s="25">
        <f t="shared" si="3"/>
        <v>171</v>
      </c>
      <c r="AP35" s="25">
        <f>AE35-AO35</f>
        <v>14929</v>
      </c>
      <c r="AQ35" s="27">
        <v>43102</v>
      </c>
      <c r="AR35" s="28"/>
    </row>
    <row r="36" spans="1:44">
      <c r="A36" s="16" t="s">
        <v>182</v>
      </c>
      <c r="B36" s="35" t="s">
        <v>183</v>
      </c>
      <c r="C36" s="35" t="s">
        <v>184</v>
      </c>
      <c r="D36" s="35" t="s">
        <v>47</v>
      </c>
      <c r="E36" s="17">
        <v>33042</v>
      </c>
      <c r="F36" s="35" t="s">
        <v>185</v>
      </c>
      <c r="G36" s="35"/>
      <c r="H36" s="18">
        <v>42887</v>
      </c>
      <c r="I36" s="35"/>
      <c r="J36" s="35"/>
      <c r="K36" s="16" t="s">
        <v>50</v>
      </c>
      <c r="L36" s="16" t="s">
        <v>186</v>
      </c>
      <c r="M36" s="35">
        <v>67106077580</v>
      </c>
      <c r="N36" s="21">
        <f>+'[1]SALARY STMNT'!D38</f>
        <v>25</v>
      </c>
      <c r="O36" s="22">
        <f>+'[1]SALARY STMNT'!G38</f>
        <v>0</v>
      </c>
      <c r="P36" s="22">
        <f t="shared" si="5"/>
        <v>5</v>
      </c>
      <c r="Q36" s="22">
        <f>+'[1]SALARY STMNT'!E38</f>
        <v>1</v>
      </c>
      <c r="R36" s="23">
        <f t="shared" si="0"/>
        <v>15270.27027027027</v>
      </c>
      <c r="S36" s="23">
        <f t="shared" si="1"/>
        <v>7329.7297297297291</v>
      </c>
      <c r="T36" s="23">
        <v>0</v>
      </c>
      <c r="U36" s="23">
        <v>0</v>
      </c>
      <c r="V36" s="24">
        <f>+'[1]SALARY STMNT'!J38</f>
        <v>22600</v>
      </c>
      <c r="W36" s="25">
        <f>+'[1]SALARY STMNT'!K38</f>
        <v>0</v>
      </c>
      <c r="X36" s="25">
        <v>0</v>
      </c>
      <c r="Y36" s="25">
        <v>0</v>
      </c>
      <c r="Z36" s="25">
        <v>0</v>
      </c>
      <c r="AA36" s="25">
        <v>0</v>
      </c>
      <c r="AB36" s="31">
        <v>0</v>
      </c>
      <c r="AC36" s="23">
        <f>'[1]SALARY STMNT'!L38+'[1]SALARY STMNT'!M38</f>
        <v>0</v>
      </c>
      <c r="AD36" s="23">
        <v>0</v>
      </c>
      <c r="AE36" s="24">
        <f t="shared" si="2"/>
        <v>22600</v>
      </c>
      <c r="AF36" s="23">
        <f>+'[1]SALARY STMNT'!S38</f>
        <v>0</v>
      </c>
      <c r="AG36" s="23">
        <f>+'[1]SALARY STMNT'!R38</f>
        <v>0</v>
      </c>
      <c r="AH36" s="23">
        <f>'[1]SALARY STMNT'!O38+'[1]SALARY STMNT'!P38</f>
        <v>0</v>
      </c>
      <c r="AI36" s="23">
        <f t="shared" si="6"/>
        <v>20</v>
      </c>
      <c r="AJ36" s="26">
        <f>+'[1]SALARY STMNT'!V38</f>
        <v>209</v>
      </c>
      <c r="AK36" s="23">
        <f>+'[1]SALARY STMNT'!T38</f>
        <v>0</v>
      </c>
      <c r="AL36" s="32">
        <v>0</v>
      </c>
      <c r="AM36" s="23">
        <v>0</v>
      </c>
      <c r="AN36" s="33">
        <v>0</v>
      </c>
      <c r="AO36" s="25">
        <f t="shared" si="3"/>
        <v>229</v>
      </c>
      <c r="AP36" s="25">
        <f t="shared" si="4"/>
        <v>22371</v>
      </c>
      <c r="AQ36" s="27">
        <v>43102</v>
      </c>
      <c r="AR36" s="28"/>
    </row>
    <row r="37" spans="1:44">
      <c r="A37" s="16" t="s">
        <v>187</v>
      </c>
      <c r="B37" s="35" t="s">
        <v>188</v>
      </c>
      <c r="C37" s="35" t="s">
        <v>189</v>
      </c>
      <c r="D37" s="35" t="s">
        <v>47</v>
      </c>
      <c r="E37" s="17">
        <v>30829</v>
      </c>
      <c r="F37" s="35" t="s">
        <v>185</v>
      </c>
      <c r="G37" s="35"/>
      <c r="H37" s="18">
        <v>42917</v>
      </c>
      <c r="I37" s="35">
        <v>9544722559</v>
      </c>
      <c r="J37" s="35"/>
      <c r="K37" s="16" t="s">
        <v>190</v>
      </c>
      <c r="L37" s="16" t="s">
        <v>191</v>
      </c>
      <c r="M37" s="35">
        <v>37052598823</v>
      </c>
      <c r="N37" s="21">
        <f>+'[1]SALARY STMNT'!D39</f>
        <v>24</v>
      </c>
      <c r="O37" s="22">
        <f>+'[1]SALARY STMNT'!G39</f>
        <v>1</v>
      </c>
      <c r="P37" s="22">
        <f t="shared" si="5"/>
        <v>5</v>
      </c>
      <c r="Q37" s="22">
        <f>+'[1]SALARY STMNT'!E39</f>
        <v>1</v>
      </c>
      <c r="R37" s="23">
        <f t="shared" si="0"/>
        <v>10785.135135135135</v>
      </c>
      <c r="S37" s="23">
        <f t="shared" si="1"/>
        <v>5176.864864864865</v>
      </c>
      <c r="T37" s="23">
        <v>0</v>
      </c>
      <c r="U37" s="23">
        <v>0</v>
      </c>
      <c r="V37" s="24">
        <f>+'[1]SALARY STMNT'!J39</f>
        <v>15962</v>
      </c>
      <c r="W37" s="25">
        <f>+'[1]SALARY STMNT'!K39</f>
        <v>0</v>
      </c>
      <c r="X37" s="25">
        <v>0</v>
      </c>
      <c r="Y37" s="25">
        <v>0</v>
      </c>
      <c r="Z37" s="25">
        <v>0</v>
      </c>
      <c r="AA37" s="25">
        <v>0</v>
      </c>
      <c r="AB37" s="31">
        <v>0</v>
      </c>
      <c r="AC37" s="23">
        <f>'[1]SALARY STMNT'!L39+'[1]SALARY STMNT'!M39</f>
        <v>0</v>
      </c>
      <c r="AD37" s="23">
        <v>0</v>
      </c>
      <c r="AE37" s="24">
        <f t="shared" si="2"/>
        <v>15962</v>
      </c>
      <c r="AF37" s="23">
        <f>+'[1]SALARY STMNT'!S39</f>
        <v>0</v>
      </c>
      <c r="AG37" s="23">
        <f>+'[1]SALARY STMNT'!R39</f>
        <v>160</v>
      </c>
      <c r="AH37" s="23">
        <f>'[1]SALARY STMNT'!O39+'[1]SALARY STMNT'!P39</f>
        <v>0</v>
      </c>
      <c r="AI37" s="23">
        <f t="shared" si="6"/>
        <v>20</v>
      </c>
      <c r="AJ37" s="26">
        <f>+'[1]SALARY STMNT'!V39</f>
        <v>125</v>
      </c>
      <c r="AK37" s="23">
        <f>+'[1]SALARY STMNT'!T39</f>
        <v>0</v>
      </c>
      <c r="AL37" s="32">
        <v>0</v>
      </c>
      <c r="AM37" s="23">
        <v>0</v>
      </c>
      <c r="AN37" s="33">
        <v>0</v>
      </c>
      <c r="AO37" s="25">
        <f t="shared" si="3"/>
        <v>305</v>
      </c>
      <c r="AP37" s="25">
        <f t="shared" si="4"/>
        <v>15657</v>
      </c>
      <c r="AQ37" s="27">
        <v>43102</v>
      </c>
      <c r="AR37" s="28"/>
    </row>
    <row r="38" spans="1:44">
      <c r="A38" s="16" t="s">
        <v>192</v>
      </c>
      <c r="B38" s="35" t="s">
        <v>193</v>
      </c>
      <c r="C38" s="35" t="s">
        <v>194</v>
      </c>
      <c r="D38" s="35" t="s">
        <v>47</v>
      </c>
      <c r="E38" s="17">
        <v>28227</v>
      </c>
      <c r="F38" s="35" t="s">
        <v>185</v>
      </c>
      <c r="G38" s="35"/>
      <c r="H38" s="18">
        <v>42919</v>
      </c>
      <c r="I38" s="35"/>
      <c r="J38" s="35"/>
      <c r="K38" s="16" t="s">
        <v>195</v>
      </c>
      <c r="L38" s="16" t="s">
        <v>196</v>
      </c>
      <c r="M38" s="37">
        <v>29880100000214</v>
      </c>
      <c r="N38" s="21">
        <f>+'[1]SALARY STMNT'!D40</f>
        <v>25</v>
      </c>
      <c r="O38" s="22">
        <f>+'[1]SALARY STMNT'!G40</f>
        <v>0</v>
      </c>
      <c r="P38" s="22">
        <f t="shared" si="5"/>
        <v>5</v>
      </c>
      <c r="Q38" s="22">
        <f>+'[1]SALARY STMNT'!E40</f>
        <v>1</v>
      </c>
      <c r="R38" s="23">
        <f t="shared" si="0"/>
        <v>11554.054054054053</v>
      </c>
      <c r="S38" s="23">
        <f t="shared" si="1"/>
        <v>5545.9459459459449</v>
      </c>
      <c r="T38" s="23">
        <v>0</v>
      </c>
      <c r="U38" s="23">
        <v>0</v>
      </c>
      <c r="V38" s="24">
        <f>+'[1]SALARY STMNT'!J40</f>
        <v>17100</v>
      </c>
      <c r="W38" s="25">
        <f>+'[1]SALARY STMNT'!K40</f>
        <v>0</v>
      </c>
      <c r="X38" s="25">
        <v>0</v>
      </c>
      <c r="Y38" s="23">
        <v>0</v>
      </c>
      <c r="Z38" s="25">
        <v>0</v>
      </c>
      <c r="AA38" s="25">
        <v>0</v>
      </c>
      <c r="AB38" s="31">
        <v>0</v>
      </c>
      <c r="AC38" s="23">
        <f>'[1]SALARY STMNT'!L40+'[1]SALARY STMNT'!M40</f>
        <v>0</v>
      </c>
      <c r="AD38" s="23">
        <v>0</v>
      </c>
      <c r="AE38" s="24">
        <f t="shared" si="2"/>
        <v>17100</v>
      </c>
      <c r="AF38" s="23">
        <f>+'[1]SALARY STMNT'!S40</f>
        <v>0</v>
      </c>
      <c r="AG38" s="23">
        <f>+'[1]SALARY STMNT'!R40</f>
        <v>171</v>
      </c>
      <c r="AH38" s="23">
        <f>'[1]SALARY STMNT'!O40+'[1]SALARY STMNT'!P40</f>
        <v>6000</v>
      </c>
      <c r="AI38" s="23">
        <f t="shared" si="6"/>
        <v>20</v>
      </c>
      <c r="AJ38" s="26">
        <f>+'[1]SALARY STMNT'!V40</f>
        <v>167</v>
      </c>
      <c r="AK38" s="23">
        <f>+'[1]SALARY STMNT'!T40</f>
        <v>0</v>
      </c>
      <c r="AL38" s="32">
        <v>0</v>
      </c>
      <c r="AM38" s="23">
        <v>0</v>
      </c>
      <c r="AN38" s="33">
        <v>0</v>
      </c>
      <c r="AO38" s="25">
        <f t="shared" si="3"/>
        <v>6358</v>
      </c>
      <c r="AP38" s="25">
        <f t="shared" si="4"/>
        <v>10742</v>
      </c>
      <c r="AQ38" s="27">
        <v>43102</v>
      </c>
      <c r="AR38" s="28"/>
    </row>
    <row r="39" spans="1:44">
      <c r="A39" s="16" t="s">
        <v>197</v>
      </c>
      <c r="B39" s="35" t="s">
        <v>198</v>
      </c>
      <c r="C39" s="35" t="s">
        <v>199</v>
      </c>
      <c r="D39" s="35" t="s">
        <v>47</v>
      </c>
      <c r="E39" s="17">
        <v>33768</v>
      </c>
      <c r="F39" s="35" t="s">
        <v>185</v>
      </c>
      <c r="G39" s="35"/>
      <c r="H39" s="18">
        <v>42955</v>
      </c>
      <c r="I39" s="35">
        <v>9995008932</v>
      </c>
      <c r="J39" s="35"/>
      <c r="K39" s="16" t="s">
        <v>50</v>
      </c>
      <c r="L39" s="16" t="s">
        <v>200</v>
      </c>
      <c r="M39" s="37">
        <v>67067709669</v>
      </c>
      <c r="N39" s="21">
        <f>+'[1]SALARY STMNT'!D41</f>
        <v>24</v>
      </c>
      <c r="O39" s="22">
        <f>+'[1]SALARY STMNT'!G41</f>
        <v>0</v>
      </c>
      <c r="P39" s="22">
        <f t="shared" si="5"/>
        <v>5</v>
      </c>
      <c r="Q39" s="22">
        <f>+'[1]SALARY STMNT'!E41</f>
        <v>2</v>
      </c>
      <c r="R39" s="23">
        <f t="shared" si="0"/>
        <v>11891.891891891892</v>
      </c>
      <c r="S39" s="23">
        <f t="shared" si="1"/>
        <v>5708.1081081081074</v>
      </c>
      <c r="T39" s="23">
        <v>0</v>
      </c>
      <c r="U39" s="23">
        <v>0</v>
      </c>
      <c r="V39" s="24">
        <f>+'[1]SALARY STMNT'!J41</f>
        <v>17600</v>
      </c>
      <c r="W39" s="25">
        <f>+'[1]SALARY STMNT'!K41</f>
        <v>0</v>
      </c>
      <c r="X39" s="25">
        <v>0</v>
      </c>
      <c r="Y39" s="23">
        <v>0</v>
      </c>
      <c r="Z39" s="25">
        <v>0</v>
      </c>
      <c r="AA39" s="25">
        <v>0</v>
      </c>
      <c r="AB39" s="31">
        <v>0</v>
      </c>
      <c r="AC39" s="23">
        <f>'[1]SALARY STMNT'!L41+'[1]SALARY STMNT'!M41</f>
        <v>0</v>
      </c>
      <c r="AD39" s="23">
        <v>0</v>
      </c>
      <c r="AE39" s="24">
        <f t="shared" si="2"/>
        <v>17600</v>
      </c>
      <c r="AF39" s="23">
        <f>+'[1]SALARY STMNT'!S41</f>
        <v>0</v>
      </c>
      <c r="AG39" s="23">
        <f>+'[1]SALARY STMNT'!R41</f>
        <v>176</v>
      </c>
      <c r="AH39" s="23">
        <f>'[1]SALARY STMNT'!O41+'[1]SALARY STMNT'!P41</f>
        <v>0</v>
      </c>
      <c r="AI39" s="23">
        <f t="shared" si="6"/>
        <v>20</v>
      </c>
      <c r="AJ39" s="26">
        <f>+'[1]SALARY STMNT'!V41</f>
        <v>167</v>
      </c>
      <c r="AK39" s="23">
        <f>+'[1]SALARY STMNT'!T41</f>
        <v>0</v>
      </c>
      <c r="AL39" s="32">
        <v>0</v>
      </c>
      <c r="AM39" s="23">
        <v>0</v>
      </c>
      <c r="AN39" s="33">
        <v>0</v>
      </c>
      <c r="AO39" s="25">
        <f t="shared" si="3"/>
        <v>363</v>
      </c>
      <c r="AP39" s="25">
        <f t="shared" si="4"/>
        <v>17237</v>
      </c>
      <c r="AQ39" s="27">
        <v>43102</v>
      </c>
      <c r="AR39" s="28"/>
    </row>
    <row r="40" spans="1:44">
      <c r="A40" s="16" t="s">
        <v>201</v>
      </c>
      <c r="B40" s="16" t="s">
        <v>202</v>
      </c>
      <c r="C40" s="16" t="s">
        <v>203</v>
      </c>
      <c r="D40" s="16" t="s">
        <v>97</v>
      </c>
      <c r="E40" s="38">
        <v>30387</v>
      </c>
      <c r="F40" s="16" t="s">
        <v>116</v>
      </c>
      <c r="G40" s="16"/>
      <c r="H40" s="39">
        <v>42552</v>
      </c>
      <c r="I40" s="16">
        <v>9048375758</v>
      </c>
      <c r="J40" s="16"/>
      <c r="K40" s="16" t="s">
        <v>50</v>
      </c>
      <c r="L40" s="16" t="s">
        <v>51</v>
      </c>
      <c r="M40" s="30">
        <v>67345986923</v>
      </c>
      <c r="N40" s="21">
        <f>+'[1]SALARY STMNT'!D42</f>
        <v>24</v>
      </c>
      <c r="O40" s="22">
        <f>+'[1]SALARY STMNT'!G42</f>
        <v>0</v>
      </c>
      <c r="P40" s="22">
        <f t="shared" si="5"/>
        <v>5</v>
      </c>
      <c r="Q40" s="22">
        <f>+'[1]SALARY STMNT'!E42</f>
        <v>2</v>
      </c>
      <c r="R40" s="23">
        <f t="shared" si="0"/>
        <v>10472.972972972973</v>
      </c>
      <c r="S40" s="23">
        <f t="shared" si="1"/>
        <v>5027.0270270270266</v>
      </c>
      <c r="T40" s="23">
        <v>0</v>
      </c>
      <c r="U40" s="23">
        <v>0</v>
      </c>
      <c r="V40" s="24">
        <f>+'[1]SALARY STMNT'!J42</f>
        <v>15500</v>
      </c>
      <c r="W40" s="25">
        <f>+'[1]SALARY STMNT'!K42</f>
        <v>0</v>
      </c>
      <c r="X40" s="25">
        <v>0</v>
      </c>
      <c r="Y40" s="25">
        <v>0</v>
      </c>
      <c r="Z40" s="25">
        <v>0</v>
      </c>
      <c r="AA40" s="25">
        <v>0</v>
      </c>
      <c r="AB40" s="25">
        <v>0</v>
      </c>
      <c r="AC40" s="23">
        <f>'[1]SALARY STMNT'!L42+'[1]SALARY STMNT'!M42</f>
        <v>0</v>
      </c>
      <c r="AD40" s="23">
        <v>0</v>
      </c>
      <c r="AE40" s="24">
        <f t="shared" si="2"/>
        <v>15500</v>
      </c>
      <c r="AF40" s="23">
        <f>+'[1]SALARY STMNT'!S42</f>
        <v>0</v>
      </c>
      <c r="AG40" s="23">
        <f>+'[1]SALARY STMNT'!R42</f>
        <v>155</v>
      </c>
      <c r="AH40" s="23">
        <f>'[1]SALARY STMNT'!O42+'[1]SALARY STMNT'!P42</f>
        <v>0</v>
      </c>
      <c r="AI40" s="23">
        <f t="shared" si="6"/>
        <v>20</v>
      </c>
      <c r="AJ40" s="26">
        <f>+'[1]SALARY STMNT'!V42</f>
        <v>0</v>
      </c>
      <c r="AK40" s="23">
        <f>+'[1]SALARY STMNT'!T42</f>
        <v>0</v>
      </c>
      <c r="AL40" s="32">
        <v>0</v>
      </c>
      <c r="AM40" s="23">
        <v>0</v>
      </c>
      <c r="AN40" s="33">
        <v>0</v>
      </c>
      <c r="AO40" s="25">
        <f t="shared" si="3"/>
        <v>175</v>
      </c>
      <c r="AP40" s="25">
        <f t="shared" si="4"/>
        <v>15325</v>
      </c>
      <c r="AQ40" s="27">
        <v>43102</v>
      </c>
      <c r="AR40" s="28"/>
    </row>
    <row r="41" spans="1:44">
      <c r="A41" s="16" t="s">
        <v>204</v>
      </c>
      <c r="B41" s="35" t="s">
        <v>205</v>
      </c>
      <c r="C41" s="35" t="s">
        <v>157</v>
      </c>
      <c r="D41" s="35" t="s">
        <v>47</v>
      </c>
      <c r="E41" s="17">
        <v>29221</v>
      </c>
      <c r="F41" s="35" t="s">
        <v>206</v>
      </c>
      <c r="G41" s="35"/>
      <c r="H41" s="18">
        <v>43040</v>
      </c>
      <c r="I41" s="35"/>
      <c r="J41" s="35"/>
      <c r="K41" s="16" t="s">
        <v>207</v>
      </c>
      <c r="L41" s="16" t="s">
        <v>208</v>
      </c>
      <c r="M41" s="37">
        <v>11020100231864</v>
      </c>
      <c r="N41" s="21">
        <f>+'[1]SALARY STMNT'!D43</f>
        <v>25</v>
      </c>
      <c r="O41" s="22">
        <f>+'[1]SALARY STMNT'!G43</f>
        <v>0</v>
      </c>
      <c r="P41" s="22">
        <f t="shared" si="5"/>
        <v>5</v>
      </c>
      <c r="Q41" s="22">
        <f>+'[1]SALARY STMNT'!E43</f>
        <v>1</v>
      </c>
      <c r="R41" s="23">
        <f t="shared" si="0"/>
        <v>10270.27027027027</v>
      </c>
      <c r="S41" s="23">
        <f t="shared" si="1"/>
        <v>4929.7297297297291</v>
      </c>
      <c r="T41" s="23">
        <v>0</v>
      </c>
      <c r="U41" s="23">
        <v>0</v>
      </c>
      <c r="V41" s="24">
        <f>+'[1]SALARY STMNT'!J43</f>
        <v>15200</v>
      </c>
      <c r="W41" s="25">
        <f>+'[1]SALARY STMNT'!K43</f>
        <v>0</v>
      </c>
      <c r="X41" s="25">
        <v>0</v>
      </c>
      <c r="Y41" s="25">
        <v>0</v>
      </c>
      <c r="Z41" s="25">
        <v>0</v>
      </c>
      <c r="AA41" s="25">
        <v>0</v>
      </c>
      <c r="AB41" s="25">
        <v>0</v>
      </c>
      <c r="AC41" s="23">
        <f>'[1]SALARY STMNT'!L43+'[1]SALARY STMNT'!M43</f>
        <v>0</v>
      </c>
      <c r="AD41" s="23">
        <v>0</v>
      </c>
      <c r="AE41" s="24">
        <f t="shared" si="2"/>
        <v>15200</v>
      </c>
      <c r="AF41" s="23">
        <f>+'[1]SALARY STMNT'!S43</f>
        <v>0</v>
      </c>
      <c r="AG41" s="23">
        <f>+'[1]SALARY STMNT'!R43</f>
        <v>152</v>
      </c>
      <c r="AH41" s="23">
        <f>'[1]SALARY STMNT'!O43+'[1]SALARY STMNT'!P43</f>
        <v>0</v>
      </c>
      <c r="AI41" s="23">
        <f t="shared" si="6"/>
        <v>20</v>
      </c>
      <c r="AJ41" s="26">
        <f>+'[1]SALARY STMNT'!V43</f>
        <v>0</v>
      </c>
      <c r="AK41" s="23">
        <f>+'[1]SALARY STMNT'!T43</f>
        <v>0</v>
      </c>
      <c r="AL41" s="32">
        <v>0</v>
      </c>
      <c r="AM41" s="23">
        <v>0</v>
      </c>
      <c r="AN41" s="33">
        <v>0</v>
      </c>
      <c r="AO41" s="25">
        <f t="shared" si="3"/>
        <v>172</v>
      </c>
      <c r="AP41" s="25">
        <f t="shared" si="4"/>
        <v>15028</v>
      </c>
      <c r="AQ41" s="27">
        <v>43102</v>
      </c>
      <c r="AR41" s="40"/>
    </row>
    <row r="42" spans="1:44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2">
        <f>SUM(N3:N40)</f>
        <v>900</v>
      </c>
      <c r="O42" s="42">
        <f>SUM(O3:O40)</f>
        <v>31</v>
      </c>
      <c r="P42" s="42">
        <f>SUM(P3:P40)</f>
        <v>190</v>
      </c>
      <c r="Q42" s="42">
        <f t="shared" ref="Q42" si="7">SUM(Q3:Q40)</f>
        <v>56</v>
      </c>
      <c r="R42" s="23">
        <f t="shared" si="0"/>
        <v>571889.18918918923</v>
      </c>
      <c r="S42" s="41"/>
      <c r="T42" s="41"/>
      <c r="U42" s="41"/>
      <c r="V42" s="26">
        <f>SUM(V3:V40)</f>
        <v>846396</v>
      </c>
      <c r="W42" s="43">
        <f t="shared" ref="W42:AP42" si="8">SUM(W3:W40)</f>
        <v>4423</v>
      </c>
      <c r="X42" s="26">
        <f t="shared" si="8"/>
        <v>0</v>
      </c>
      <c r="Y42" s="26">
        <f t="shared" si="8"/>
        <v>0</v>
      </c>
      <c r="Z42" s="26">
        <f t="shared" si="8"/>
        <v>0</v>
      </c>
      <c r="AA42" s="26">
        <f t="shared" si="8"/>
        <v>0</v>
      </c>
      <c r="AB42" s="26">
        <f t="shared" si="8"/>
        <v>0</v>
      </c>
      <c r="AC42" s="26">
        <f t="shared" si="8"/>
        <v>0</v>
      </c>
      <c r="AD42" s="26">
        <f t="shared" si="8"/>
        <v>0</v>
      </c>
      <c r="AE42" s="44">
        <f t="shared" si="8"/>
        <v>850819</v>
      </c>
      <c r="AF42" s="44">
        <f t="shared" si="8"/>
        <v>3602</v>
      </c>
      <c r="AG42" s="44">
        <f t="shared" si="8"/>
        <v>3558</v>
      </c>
      <c r="AH42" s="44">
        <f t="shared" si="8"/>
        <v>127655</v>
      </c>
      <c r="AI42" s="44">
        <f t="shared" si="8"/>
        <v>640</v>
      </c>
      <c r="AJ42" s="44">
        <f t="shared" si="8"/>
        <v>2213</v>
      </c>
      <c r="AK42" s="44">
        <f t="shared" si="8"/>
        <v>17117</v>
      </c>
      <c r="AL42" s="44">
        <f t="shared" si="8"/>
        <v>0</v>
      </c>
      <c r="AM42" s="44">
        <f t="shared" si="8"/>
        <v>0</v>
      </c>
      <c r="AN42" s="44">
        <f t="shared" si="8"/>
        <v>0</v>
      </c>
      <c r="AO42" s="44">
        <f t="shared" si="8"/>
        <v>154785</v>
      </c>
      <c r="AP42" s="43">
        <f t="shared" si="8"/>
        <v>696034</v>
      </c>
      <c r="AQ42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Emirates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Irshad K K</dc:creator>
  <cp:lastModifiedBy>Irshad K K</cp:lastModifiedBy>
  <dcterms:created xsi:type="dcterms:W3CDTF">2018-01-31T07:14:36Z</dcterms:created>
  <dcterms:modified xsi:type="dcterms:W3CDTF">2018-01-31T07:15:09Z</dcterms:modified>
</cp:coreProperties>
</file>