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svg" ContentType="image/svg+xml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41.xml" ContentType="application/vnd.openxmlformats-officedocument.spreadsheetml.table+xml"/>
  <Override PartName="/xl/tables/table32.xml" ContentType="application/vnd.openxmlformats-officedocument.spreadsheetml.table+xml"/>
  <Override PartName="/xl/tables/table63.xml" ContentType="application/vnd.openxmlformats-officedocument.spreadsheetml.table+xml"/>
  <Override PartName="/xl/tables/table54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5.xml" ContentType="application/vnd.openxmlformats-officedocument.spreadsheetml.table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3.xml" ContentType="application/vnd.openxmlformats-officedocument.spreadsheetml.worksheet+xml"/>
  <Override PartName="/xl/tables/table16.xml" ContentType="application/vnd.openxmlformats-officedocument.spreadsheetml.table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bookViews>
    <workbookView xWindow="-108" yWindow="-108" windowWidth="23256" windowHeight="12720" xr2:uid="{00000000-000D-0000-FFFF-FFFF00000000}"/>
  </bookViews>
  <sheets>
    <sheet name="Forecast input" sheetId="1" r:id="rId1"/>
    <sheet name="Sales forecast" sheetId="3" r:id="rId2"/>
    <sheet name="Lists" sheetId="2" r:id="rId3"/>
  </sheets>
  <definedNames>
    <definedName name="CompanyName">'Forecast input'!$B$2</definedName>
    <definedName name="List_SalesAgents">Table_SalesAgent[Sales agents]</definedName>
    <definedName name="List_SalesCategories">Table_SalesCategory[Sales categories]</definedName>
    <definedName name="List_SalesPhases">Table_SalesPhase[Sales phases]</definedName>
    <definedName name="List_SalesRegions">Table_SalesRegion[Sales regions]</definedName>
    <definedName name="_xlnm.Print_Area" localSheetId="1">'Sales forecast'!$A$1:$O$19</definedName>
    <definedName name="Starting_Month">'Sales forecast'!$C$5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28" i="1" l="1"/>
  <c r="C5" i="3"/>
  <c r="B2" i="2" l="1"/>
  <c r="B2" i="3"/>
  <c r="P6" i="3" l="1"/>
  <c r="B7" i="3" l="1"/>
  <c r="P7" i="3" s="1"/>
  <c r="I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7" i="3" l="1"/>
  <c r="B15" i="3"/>
  <c r="B16" i="3"/>
  <c r="B11" i="3"/>
  <c r="B18" i="3"/>
  <c r="B17" i="3"/>
  <c r="B14" i="3"/>
  <c r="B13" i="3"/>
  <c r="B12" i="3"/>
  <c r="B10" i="3"/>
  <c r="B9" i="3"/>
  <c r="B8" i="3"/>
  <c r="D7" i="3" l="1"/>
  <c r="R7" i="3" s="1"/>
  <c r="Q7" i="3"/>
  <c r="C12" i="3"/>
  <c r="Q12" i="3" s="1"/>
  <c r="P12" i="3"/>
  <c r="C18" i="3"/>
  <c r="Q18" i="3" s="1"/>
  <c r="P18" i="3"/>
  <c r="C8" i="3"/>
  <c r="P8" i="3"/>
  <c r="C13" i="3"/>
  <c r="Q13" i="3" s="1"/>
  <c r="P13" i="3"/>
  <c r="C11" i="3"/>
  <c r="Q11" i="3" s="1"/>
  <c r="P11" i="3"/>
  <c r="C9" i="3"/>
  <c r="Q9" i="3" s="1"/>
  <c r="P9" i="3"/>
  <c r="C14" i="3"/>
  <c r="Q14" i="3" s="1"/>
  <c r="P14" i="3"/>
  <c r="C16" i="3"/>
  <c r="Q16" i="3" s="1"/>
  <c r="P16" i="3"/>
  <c r="C10" i="3"/>
  <c r="Q10" i="3" s="1"/>
  <c r="P10" i="3"/>
  <c r="C17" i="3"/>
  <c r="Q17" i="3" s="1"/>
  <c r="P17" i="3"/>
  <c r="C15" i="3"/>
  <c r="Q15" i="3" s="1"/>
  <c r="P15" i="3"/>
  <c r="D8" i="3" l="1"/>
  <c r="Q8" i="3"/>
  <c r="D9" i="3" l="1"/>
  <c r="R8" i="3"/>
  <c r="R9" i="3" l="1"/>
  <c r="D10" i="3"/>
  <c r="D11" i="3" l="1"/>
  <c r="R10" i="3"/>
  <c r="D12" i="3" l="1"/>
  <c r="R11" i="3"/>
  <c r="D13" i="3" l="1"/>
  <c r="R12" i="3"/>
  <c r="D14" i="3" l="1"/>
  <c r="R13" i="3"/>
  <c r="D15" i="3" l="1"/>
  <c r="R14" i="3"/>
  <c r="D16" i="3" l="1"/>
  <c r="R15" i="3"/>
  <c r="D17" i="3" l="1"/>
  <c r="R16" i="3"/>
  <c r="D18" i="3" l="1"/>
  <c r="R17" i="3"/>
  <c r="R18" i="3" l="1"/>
</calcChain>
</file>

<file path=xl/sharedStrings.xml><?xml version="1.0" encoding="utf-8"?>
<sst xmlns="http://schemas.openxmlformats.org/spreadsheetml/2006/main" count="183" uniqueCount="87">
  <si>
    <t>US - Northeast</t>
  </si>
  <si>
    <t>Consulting</t>
  </si>
  <si>
    <t>Adventure Works</t>
  </si>
  <si>
    <t>US - Southeast</t>
  </si>
  <si>
    <t>Products</t>
  </si>
  <si>
    <t>Opportunity</t>
  </si>
  <si>
    <t>Alpine Ski House</t>
  </si>
  <si>
    <t>US - North Central</t>
  </si>
  <si>
    <t>Training</t>
  </si>
  <si>
    <t>Baldwin Museum of Science</t>
  </si>
  <si>
    <t>US - South Central</t>
  </si>
  <si>
    <t>Mixture</t>
  </si>
  <si>
    <t>Sponsorship</t>
  </si>
  <si>
    <t>Blue Yonder Airlines</t>
  </si>
  <si>
    <t>US - Northwest</t>
  </si>
  <si>
    <t>Prof. Services</t>
  </si>
  <si>
    <t>City Power &amp; Light</t>
  </si>
  <si>
    <t>US - Southwest</t>
  </si>
  <si>
    <t>Support</t>
  </si>
  <si>
    <t>Coho Vineyard</t>
  </si>
  <si>
    <t>Canada - East</t>
  </si>
  <si>
    <t>Coho Winery</t>
  </si>
  <si>
    <t>Canada - West</t>
  </si>
  <si>
    <t>Contoso, Ltd.</t>
  </si>
  <si>
    <t>EMEA - France</t>
  </si>
  <si>
    <t>Contoso Pharmaceuticals</t>
  </si>
  <si>
    <t>EMEA - Germany</t>
  </si>
  <si>
    <t>Consolidated Messenger</t>
  </si>
  <si>
    <t>EMEA - Italy</t>
  </si>
  <si>
    <t>Fabrikam, Inc.</t>
  </si>
  <si>
    <t>EMEA - Other</t>
  </si>
  <si>
    <t>Fourth Coffee</t>
  </si>
  <si>
    <t>APSA - Asia</t>
  </si>
  <si>
    <t>Graphic Design Institute</t>
  </si>
  <si>
    <t>APSA - Pacific</t>
  </si>
  <si>
    <t>Services</t>
  </si>
  <si>
    <t>Humongous Insurance</t>
  </si>
  <si>
    <t>APSA - Mexico</t>
  </si>
  <si>
    <t>Litware, Inc.</t>
  </si>
  <si>
    <t>APSA - Australia</t>
  </si>
  <si>
    <t>Lucerne Publishing</t>
  </si>
  <si>
    <t>APSA - Other</t>
  </si>
  <si>
    <t>Margie's Travel</t>
  </si>
  <si>
    <t>Northwind Traders</t>
  </si>
  <si>
    <t>Proseware, Inc.</t>
  </si>
  <si>
    <t>School of Fine Art</t>
  </si>
  <si>
    <t>Southridge Video</t>
  </si>
  <si>
    <t>EMEA - UK</t>
  </si>
  <si>
    <t>Tailspin Toys</t>
  </si>
  <si>
    <t xml:space="preserve"> </t>
  </si>
  <si>
    <t>Month</t>
  </si>
  <si>
    <t>Cumulative</t>
  </si>
  <si>
    <t>Monthly Forecast</t>
  </si>
  <si>
    <t>Adatum Corporation</t>
  </si>
  <si>
    <t>Rowan Murphy</t>
  </si>
  <si>
    <t>Miho Kojima</t>
  </si>
  <si>
    <t>Cora Thomas</t>
  </si>
  <si>
    <t>Ellis Turner</t>
  </si>
  <si>
    <t>Suma Kini</t>
  </si>
  <si>
    <t>Identified need</t>
  </si>
  <si>
    <t>Needs analysis</t>
  </si>
  <si>
    <t>Solution proposed</t>
  </si>
  <si>
    <t>Written proposal</t>
  </si>
  <si>
    <t>Verbal approval</t>
  </si>
  <si>
    <t>Formal approval</t>
  </si>
  <si>
    <t>Budget validated</t>
  </si>
  <si>
    <t>Sales phases</t>
  </si>
  <si>
    <t>Sales categories</t>
  </si>
  <si>
    <t>Sales regions</t>
  </si>
  <si>
    <t>Sales agents</t>
  </si>
  <si>
    <t>Starting month</t>
  </si>
  <si>
    <t>Prof. services</t>
  </si>
  <si>
    <t>HLP Manufacturing INC</t>
  </si>
  <si>
    <t>Confidential</t>
  </si>
  <si>
    <t>Sales forecast</t>
  </si>
  <si>
    <t>Sales 
agent</t>
  </si>
  <si>
    <t>Sales 
phase</t>
  </si>
  <si>
    <t>Opportunity name</t>
  </si>
  <si>
    <t>Sales 
category</t>
  </si>
  <si>
    <t>Monthly 
forecast</t>
  </si>
  <si>
    <t>Forecast graph</t>
  </si>
  <si>
    <t>Sales Lists</t>
  </si>
  <si>
    <t>Sales 
region</t>
  </si>
  <si>
    <t>Forecast 
close</t>
  </si>
  <si>
    <t>Probability of sale</t>
  </si>
  <si>
    <t>Weighted forecast</t>
  </si>
  <si>
    <t>Forecast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</si>
</sst>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164" formatCode="mmmm\ yyyy"/>
    <numFmt numFmtId="165" formatCode="mmm"/>
    <numFmt numFmtId="166" formatCode="&quot;$&quot;#,##0"/>
  </numFmts>
  <fonts count="13" x14ac:knownFonts="1">
    <font>
      <sz val="11"/>
      <color theme="1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3" tint="-0.499984740745262"/>
      <name val="Segoe UI"/>
      <family val="2"/>
      <scheme val="minor"/>
    </font>
    <font>
      <sz val="14"/>
      <color theme="1"/>
      <name val="Segoe UI"/>
      <family val="2"/>
      <scheme val="minor"/>
    </font>
    <font>
      <sz val="12"/>
      <color theme="1"/>
      <name val="Avenir Next LT Pro Demi"/>
      <family val="2"/>
      <scheme val="major"/>
    </font>
    <font>
      <sz val="18"/>
      <color theme="1"/>
      <name val="Avenir Next LT Pro Demi"/>
      <family val="2"/>
      <scheme val="major"/>
    </font>
    <font>
      <sz val="12"/>
      <color theme="3" tint="-0.499984740745262"/>
      <name val="Avenir Next LT Pro Demi"/>
      <family val="2"/>
      <scheme val="major"/>
    </font>
    <font>
      <sz val="56"/>
      <color theme="1"/>
      <name val="Avenir Next LT Pro Demi"/>
      <family val="2"/>
      <scheme val="major"/>
    </font>
    <font>
      <sz val="56"/>
      <color theme="3" tint="-0.499984740745262"/>
      <name val="Avenir Next LT Pro Demi"/>
      <family val="2"/>
      <scheme val="major"/>
    </font>
    <font>
      <sz val="12"/>
      <color theme="0"/>
      <name val="Segoe UI"/>
      <family val="2"/>
      <scheme val="minor"/>
    </font>
    <font>
      <sz val="14"/>
      <color theme="0"/>
      <name val="Segoe UI"/>
      <family val="2"/>
      <scheme val="minor"/>
    </font>
    <font>
      <sz val="12"/>
      <color theme="5"/>
      <name val="Segoe UI"/>
      <family val="2"/>
      <scheme val="minor"/>
    </font>
    <font>
      <sz val="14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1454817346722"/>
      </bottom>
      <diagonal/>
    </border>
    <border>
      <left/>
      <right/>
      <top style="thin">
        <color theme="5" tint="0.39994506668294322"/>
      </top>
      <bottom style="thin">
        <color theme="5" tint="0.399914548173467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1454817346722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left" inden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indent="1"/>
    </xf>
    <xf numFmtId="0" fontId="2" fillId="2" borderId="2" xfId="0" applyFont="1" applyFill="1" applyBorder="1"/>
    <xf numFmtId="0" fontId="3" fillId="3" borderId="0" xfId="0" applyFont="1" applyFill="1"/>
    <xf numFmtId="0" fontId="3" fillId="0" borderId="0" xfId="0" applyFont="1"/>
    <xf numFmtId="0" fontId="4" fillId="3" borderId="0" xfId="0" applyFont="1" applyFill="1"/>
    <xf numFmtId="0" fontId="5" fillId="3" borderId="0" xfId="0" applyFont="1" applyFill="1" applyAlignment="1">
      <alignment horizontal="left" indent="2"/>
    </xf>
    <xf numFmtId="0" fontId="4" fillId="3" borderId="0" xfId="0" applyFont="1" applyFill="1" applyAlignment="1">
      <alignment horizontal="left" indent="1"/>
    </xf>
    <xf numFmtId="0" fontId="6" fillId="3" borderId="0" xfId="0" applyFont="1" applyFill="1"/>
    <xf numFmtId="0" fontId="4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left" indent="1"/>
    </xf>
    <xf numFmtId="0" fontId="8" fillId="3" borderId="0" xfId="0" applyFont="1" applyFill="1"/>
    <xf numFmtId="0" fontId="7" fillId="0" borderId="0" xfId="0" applyFont="1"/>
    <xf numFmtId="0" fontId="4" fillId="3" borderId="0" xfId="0" applyFont="1" applyFill="1" applyAlignment="1">
      <alignment horizontal="left" vertical="top" indent="2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8" borderId="0" xfId="0" applyFont="1" applyFill="1" applyAlignment="1">
      <alignment vertical="center"/>
    </xf>
    <xf numFmtId="165" fontId="9" fillId="0" borderId="0" xfId="0" applyNumberFormat="1" applyFont="1" applyAlignment="1">
      <alignment horizontal="left" vertical="center"/>
    </xf>
    <xf numFmtId="42" fontId="9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/>
    <xf numFmtId="0" fontId="5" fillId="4" borderId="0" xfId="0" applyFont="1" applyFill="1" applyAlignment="1">
      <alignment horizontal="left" indent="2"/>
    </xf>
    <xf numFmtId="0" fontId="4" fillId="4" borderId="0" xfId="0" applyFont="1" applyFill="1" applyAlignment="1">
      <alignment horizontal="left" indent="1"/>
    </xf>
    <xf numFmtId="0" fontId="7" fillId="4" borderId="0" xfId="0" applyFont="1" applyFill="1"/>
    <xf numFmtId="0" fontId="7" fillId="4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left" indent="1"/>
    </xf>
    <xf numFmtId="0" fontId="4" fillId="4" borderId="0" xfId="0" applyFont="1" applyFill="1" applyAlignment="1">
      <alignment horizontal="left" vertical="top" indent="1"/>
    </xf>
    <xf numFmtId="0" fontId="4" fillId="4" borderId="0" xfId="0" applyFont="1" applyFill="1" applyAlignment="1">
      <alignment horizontal="left" vertical="top" indent="2"/>
    </xf>
    <xf numFmtId="0" fontId="4" fillId="0" borderId="0" xfId="0" applyFont="1" applyAlignment="1">
      <alignment horizontal="left" vertical="top" indent="1"/>
    </xf>
    <xf numFmtId="0" fontId="1" fillId="6" borderId="0" xfId="0" applyFont="1" applyFill="1" applyAlignment="1">
      <alignment vertical="center"/>
    </xf>
    <xf numFmtId="0" fontId="11" fillId="6" borderId="0" xfId="0" applyFont="1" applyFill="1"/>
    <xf numFmtId="0" fontId="1" fillId="6" borderId="0" xfId="0" applyFont="1" applyFill="1" applyAlignment="1">
      <alignment horizontal="left" vertical="center" indent="1"/>
    </xf>
    <xf numFmtId="0" fontId="1" fillId="6" borderId="0" xfId="0" applyFont="1" applyFill="1"/>
    <xf numFmtId="0" fontId="3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5" fillId="6" borderId="0" xfId="0" applyFont="1" applyFill="1" applyAlignment="1">
      <alignment horizontal="left" indent="2"/>
    </xf>
    <xf numFmtId="0" fontId="4" fillId="6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7" fillId="6" borderId="0" xfId="0" applyFont="1" applyFill="1" applyAlignment="1">
      <alignment horizontal="left" vertical="center" indent="1"/>
    </xf>
    <xf numFmtId="0" fontId="4" fillId="6" borderId="0" xfId="0" applyFont="1" applyFill="1" applyAlignment="1">
      <alignment horizontal="left" vertical="top" indent="2"/>
    </xf>
    <xf numFmtId="0" fontId="0" fillId="0" borderId="0" xfId="0" applyAlignment="1">
      <alignment horizontal="left" vertical="center" indent="1"/>
    </xf>
    <xf numFmtId="9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12" fillId="0" borderId="0" xfId="0" applyFont="1" applyAlignment="1" applyProtection="1">
      <alignment horizontal="left" vertical="center" wrapText="1" indent="1"/>
      <protection locked="0"/>
    </xf>
    <xf numFmtId="9" fontId="12" fillId="0" borderId="0" xfId="0" applyNumberFormat="1" applyFont="1" applyAlignment="1" applyProtection="1">
      <alignment horizontal="left" vertical="center" wrapText="1" indent="1"/>
      <protection locked="0"/>
    </xf>
    <xf numFmtId="166" fontId="1" fillId="3" borderId="0" xfId="0" applyNumberFormat="1" applyFont="1" applyFill="1"/>
    <xf numFmtId="166" fontId="6" fillId="3" borderId="0" xfId="0" applyNumberFormat="1" applyFont="1" applyFill="1"/>
    <xf numFmtId="166" fontId="8" fillId="3" borderId="0" xfId="0" applyNumberFormat="1" applyFont="1" applyFill="1"/>
    <xf numFmtId="166" fontId="2" fillId="2" borderId="3" xfId="0" applyNumberFormat="1" applyFont="1" applyFill="1" applyBorder="1"/>
    <xf numFmtId="166" fontId="12" fillId="0" borderId="0" xfId="0" applyNumberFormat="1" applyFont="1" applyAlignment="1" applyProtection="1">
      <alignment horizontal="left" vertical="center" wrapText="1" indent="1"/>
      <protection locked="0"/>
    </xf>
    <xf numFmtId="166" fontId="0" fillId="0" borderId="0" xfId="0" applyNumberFormat="1" applyAlignment="1">
      <alignment horizontal="left" vertical="center" indent="1"/>
    </xf>
    <xf numFmtId="166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1" fillId="5" borderId="4" xfId="0" applyFont="1" applyFill="1" applyBorder="1" applyAlignment="1">
      <alignment horizontal="left" vertical="center" indent="1"/>
    </xf>
    <xf numFmtId="164" fontId="1" fillId="5" borderId="5" xfId="0" applyNumberFormat="1" applyFont="1" applyFill="1" applyBorder="1" applyAlignment="1">
      <alignment horizontal="left" vertical="center" indent="1"/>
    </xf>
    <xf numFmtId="0" fontId="1" fillId="5" borderId="6" xfId="0" applyFont="1" applyFill="1" applyBorder="1" applyAlignment="1">
      <alignment horizontal="center" vertical="center"/>
    </xf>
    <xf numFmtId="0" fontId="1" fillId="7" borderId="0" xfId="0" applyFont="1" applyFill="1"/>
    <xf numFmtId="0" fontId="1" fillId="7" borderId="0" xfId="0" applyFont="1" applyFill="1" applyAlignment="1">
      <alignment horizontal="left" indent="1"/>
    </xf>
    <xf numFmtId="0" fontId="1" fillId="3" borderId="0" xfId="0" applyFont="1" applyFill="1" applyAlignment="1">
      <alignment horizontal="left" vertical="center" indent="1"/>
    </xf>
    <xf numFmtId="166" fontId="1" fillId="3" borderId="0" xfId="0" applyNumberFormat="1" applyFont="1" applyFill="1" applyAlignment="1">
      <alignment horizontal="left" vertical="center" indent="1"/>
    </xf>
    <xf numFmtId="9" fontId="1" fillId="3" borderId="0" xfId="0" applyNumberFormat="1" applyFont="1" applyFill="1" applyAlignment="1">
      <alignment horizontal="left" vertical="center" indent="1"/>
    </xf>
    <xf numFmtId="164" fontId="1" fillId="3" borderId="0" xfId="0" applyNumberFormat="1" applyFont="1" applyFill="1" applyAlignment="1">
      <alignment horizontal="left" vertical="center" indent="1"/>
    </xf>
    <xf numFmtId="166" fontId="1" fillId="0" borderId="0" xfId="0" applyNumberFormat="1" applyFont="1" applyAlignment="1">
      <alignment horizontal="left" vertical="center"/>
    </xf>
    <xf numFmtId="166" fontId="1" fillId="4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minor"/>
      </font>
    </dxf>
    <dxf>
      <numFmt numFmtId="166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numFmt numFmtId="166" formatCode="&quot;$&quot;#,##0"/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</font>
      <alignment horizontal="left" vertical="center" textRotation="0" wrapText="1" indent="1" justifyLastLine="0" shrinkToFit="0" readingOrder="0"/>
    </dxf>
    <dxf>
      <font>
        <b/>
        <i val="0"/>
        <strike val="0"/>
        <color theme="0"/>
      </font>
      <fill>
        <patternFill>
          <bgColor theme="8" tint="-0.24994659260841701"/>
        </patternFill>
      </fill>
      <border>
        <left style="thin">
          <color theme="8" tint="0.39994506668294322"/>
        </left>
        <right style="thin">
          <color theme="8" tint="0.39994506668294322"/>
        </right>
      </border>
    </dxf>
    <dxf>
      <fill>
        <patternFill>
          <fgColor theme="8" tint="0.79998168889431442"/>
          <bgColor theme="8" tint="0.79995117038483843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59996337778862885"/>
        </vertical>
        <horizontal style="thin">
          <color theme="8" tint="0.39994506668294322"/>
        </horizontal>
      </border>
    </dxf>
    <dxf>
      <fill>
        <patternFill>
          <bgColor theme="5" tint="0.59996337778862885"/>
        </patternFill>
      </fill>
    </dxf>
    <dxf>
      <font>
        <b/>
        <i val="0"/>
        <strike val="0"/>
        <color auto="1"/>
      </font>
      <fill>
        <patternFill>
          <bgColor theme="5"/>
        </patternFill>
      </fill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 tint="0.39994506668294322"/>
        </vertical>
        <horizontal/>
      </border>
    </dxf>
    <dxf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 tint="0.59996337778862885"/>
        </vertical>
        <horizontal style="thin">
          <color theme="5"/>
        </horizontal>
      </border>
    </dxf>
    <dxf>
      <fill>
        <patternFill>
          <bgColor theme="3" tint="0.59996337778862885"/>
        </patternFill>
      </fill>
    </dxf>
    <dxf>
      <font>
        <b/>
        <i val="0"/>
        <strike val="0"/>
        <color auto="1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 tint="0.59996337778862885"/>
        </vertical>
        <horizontal style="thin">
          <color theme="3"/>
        </horizontal>
      </border>
    </dxf>
    <dxf>
      <fill>
        <patternFill>
          <bgColor theme="3" tint="0.79998168889431442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 style="thin">
          <color theme="3" tint="0.39994506668294322"/>
        </vertical>
        <horizontal style="thin">
          <color theme="3" tint="0.39994506668294322"/>
        </horizontal>
      </border>
    </dxf>
  </dxfs>
  <tableStyles count="3" defaultTableStyle="TableStyleMedium2" defaultPivotStyle="PivotStyleLight16">
    <tableStyle name="Business Table" pivot="0" count="3" xr9:uid="{00000000-0011-0000-FFFF-FFFF00000000}">
      <tableStyleElement type="wholeTable" dxfId="19"/>
      <tableStyleElement type="headerRow" dxfId="18"/>
      <tableStyleElement type="firstRowStripe" dxfId="17"/>
    </tableStyle>
    <tableStyle name="Business Table 2" pivot="0" count="3" xr9:uid="{EC16AD97-CC06-4854-B6B9-C3DC5FE314F8}">
      <tableStyleElement type="wholeTable" dxfId="16"/>
      <tableStyleElement type="headerRow" dxfId="15"/>
      <tableStyleElement type="firstRowStripe" dxfId="14"/>
    </tableStyle>
    <tableStyle name="Business Table 3" pivot="0" count="2" xr9:uid="{B5BE6664-42DE-4ECE-940D-F9998055B77A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4187809857101"/>
          <c:y val="6.4532084351525021E-2"/>
          <c:w val="0.85000318606054037"/>
          <c:h val="0.79584776902887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'Sales forecast'!$Q$6</c:f>
              <c:strCache>
                <c:ptCount val="1"/>
                <c:pt idx="0">
                  <c:v>Monthly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'Sales forecast'!$Q$7:$Q$18</c:f>
              <c:numCache>
                <c:formatCode>_("$"* #,##0_);_("$"* \(#,##0\);_("$"* "-"_);_(@_)</c:formatCode>
                <c:ptCount val="12"/>
                <c:pt idx="0">
                  <c:v>151600</c:v>
                </c:pt>
                <c:pt idx="1">
                  <c:v>160320</c:v>
                </c:pt>
                <c:pt idx="2">
                  <c:v>243500</c:v>
                </c:pt>
                <c:pt idx="3">
                  <c:v>113450</c:v>
                </c:pt>
                <c:pt idx="4">
                  <c:v>143200</c:v>
                </c:pt>
                <c:pt idx="5">
                  <c:v>134000</c:v>
                </c:pt>
                <c:pt idx="6">
                  <c:v>89400</c:v>
                </c:pt>
                <c:pt idx="7">
                  <c:v>184900</c:v>
                </c:pt>
                <c:pt idx="8">
                  <c:v>100800</c:v>
                </c:pt>
                <c:pt idx="9">
                  <c:v>241850</c:v>
                </c:pt>
                <c:pt idx="10">
                  <c:v>142425</c:v>
                </c:pt>
                <c:pt idx="11">
                  <c:v>243400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'Sales forecast'!$P$7:$P$18</c15:sqref>
                        </c15:formulaRef>
                      </c:ext>
                    </c:extLst>
                    <c:numCache>
                      <c:formatCode>mmm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E0-44BD-AC85-49AA32437C9E}"/>
            </c:ext>
          </c:extLst>
        </c:ser>
        <c:ser>
          <c:idx val="1"/>
          <c:order val="1"/>
          <c:tx>
            <c:strRef>
              <c:f>'Sales forecast'!$R$6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'Sales forecast'!$R$7:$R$18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151600</c:v>
                </c:pt>
                <c:pt idx="2">
                  <c:v>311920</c:v>
                </c:pt>
                <c:pt idx="3">
                  <c:v>555420</c:v>
                </c:pt>
                <c:pt idx="4">
                  <c:v>668870</c:v>
                </c:pt>
                <c:pt idx="5">
                  <c:v>812070</c:v>
                </c:pt>
                <c:pt idx="6">
                  <c:v>946070</c:v>
                </c:pt>
                <c:pt idx="7">
                  <c:v>1035470</c:v>
                </c:pt>
                <c:pt idx="8">
                  <c:v>1220370</c:v>
                </c:pt>
                <c:pt idx="9">
                  <c:v>1321170</c:v>
                </c:pt>
                <c:pt idx="10">
                  <c:v>1563020</c:v>
                </c:pt>
                <c:pt idx="11">
                  <c:v>1705445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'Sales forecast'!$P$7:$P$18</c15:sqref>
                        </c15:formulaRef>
                      </c:ext>
                    </c:extLst>
                    <c:numCache>
                      <c:formatCode>mmm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EE0-44BD-AC85-49AA3243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36886632"/>
        <c:axId val="436887944"/>
      </c:barChart>
      <c:catAx>
        <c:axId val="43688663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36887944"/>
        <c:crosses val="autoZero"/>
        <c:auto val="1"/>
        <c:lblAlgn val="ctr"/>
        <c:lblOffset val="100"/>
        <c:noMultiLvlLbl val="1"/>
      </c:catAx>
      <c:valAx>
        <c:axId val="4368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3688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69174686497523E-2"/>
          <c:y val="0.9311455787854106"/>
          <c:w val="0.80838587767805326"/>
          <c:h val="5.406253486187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22.svg" Id="rId2" /><Relationship Type="http://schemas.openxmlformats.org/officeDocument/2006/relationships/image" Target="/xl/media/image12.png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image" Target="/xl/media/image4.svg" Id="rId3" /><Relationship Type="http://schemas.openxmlformats.org/officeDocument/2006/relationships/image" Target="/xl/media/image3.png" Id="rId2" /><Relationship Type="http://schemas.openxmlformats.org/officeDocument/2006/relationships/chart" Target="/xl/charts/chart11.xm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1135743</xdr:colOff>
      <xdr:row>0</xdr:row>
      <xdr:rowOff>5755</xdr:rowOff>
    </xdr:from>
    <xdr:to>
      <xdr:col>9</xdr:col>
      <xdr:colOff>215900</xdr:colOff>
      <xdr:row>3</xdr:row>
      <xdr:rowOff>203200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ED66E745-BBEF-1CB4-80AC-3A5A9BD6C68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42743" y="5755"/>
          <a:ext cx="5633357" cy="184844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5</xdr:row>
      <xdr:rowOff>215900</xdr:rowOff>
    </xdr:from>
    <xdr:to>
      <xdr:col>13</xdr:col>
      <xdr:colOff>546100</xdr:colOff>
      <xdr:row>17</xdr:row>
      <xdr:rowOff>127000</xdr:rowOff>
    </xdr:to>
    <xdr:graphicFrame macro="">
      <xdr:nvGraphicFramePr>
        <xdr:cNvPr id="4" name="Chart 3" descr="Sales forecast 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482599</xdr:colOff>
      <xdr:row>0</xdr:row>
      <xdr:rowOff>0</xdr:rowOff>
    </xdr:from>
    <xdr:to>
      <xdr:col>14</xdr:col>
      <xdr:colOff>37494</xdr:colOff>
      <xdr:row>3</xdr:row>
      <xdr:rowOff>203200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9765624-93F9-B14B-830D-90CE8FE183F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43599" y="0"/>
          <a:ext cx="5650895" cy="1854200"/>
        </a:xfrm>
        <a:prstGeom prst="rect">
          <a:avLst/>
        </a:prstGeom>
      </xdr:spPr>
    </xdr:pic>
    <xdr:clientData/>
  </xdr:twoCellAnchor>
</xdr:wsDr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ForecastInput" displayName="Table_ForecastInput" ref="B6:J29" totalsRowShown="0" headerRowDxfId="11">
  <autoFilter ref="B6:J29" xr:uid="{00000000-000C-0000-FFFF-FFFF00000000}"/>
  <tableColumns count="9">
    <tableColumn id="1" xr3:uid="{00000000-0010-0000-0000-000001000000}" name="Opportunity name"/>
    <tableColumn id="2" xr3:uid="{00000000-0010-0000-0000-000002000000}" name="Sales _x000a_agent"/>
    <tableColumn id="3" xr3:uid="{00000000-0010-0000-0000-000003000000}" name="Sales _x000a_region"/>
    <tableColumn id="4" xr3:uid="{00000000-0010-0000-0000-000004000000}" name="Sales _x000a_category"/>
    <tableColumn id="5" xr3:uid="{00000000-0010-0000-0000-000005000000}" name="Forecast amount" dataDxfId="10"/>
    <tableColumn id="6" xr3:uid="{00000000-0010-0000-0000-000006000000}" name="Sales _x000a_phase"/>
    <tableColumn id="7" xr3:uid="{00000000-0010-0000-0000-000007000000}" name="Probability of sale"/>
    <tableColumn id="8" xr3:uid="{00000000-0010-0000-0000-000008000000}" name="Forecast _x000a_close"/>
    <tableColumn id="9" xr3:uid="{00000000-0010-0000-0000-000009000000}" name="Weighted forecast" dataDxfId="9">
      <calculatedColumnFormula>Table_ForecastInput[[#This Row],[Forecast amount]]*Table_ForecastInput[[#This Row],[Probability of sale]]</calculatedColumnFormula>
    </tableColumn>
  </tableColumns>
  <tableStyleInfo name="Business Table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1B2AE-0974-4B12-B6EC-6541E5CE5CB6}" name="Table1" displayName="Table1" ref="B6:D18" totalsRowShown="0" headerRowDxfId="8" dataDxfId="7">
  <tableColumns count="3">
    <tableColumn id="1" xr3:uid="{A5659673-1E24-41D8-9D17-0E5E1027E89E}" name="Month" dataDxfId="6"/>
    <tableColumn id="2" xr3:uid="{887CC60D-204B-4195-8ACC-9C419E48B636}" name="Monthly _x000a_forecast" dataDxfId="5">
      <calculatedColumnFormula>SUMIFS(Table_ForecastInput[Weighted forecast],Table_ForecastInput[Forecast 
close],"&gt;="&amp;'Sales forecast'!B7,Table_ForecastInput[Forecast 
close],"&lt;="&amp;DATE(YEAR('Sales forecast'!B7),MONTH('Sales forecast'!B7)+1,0))</calculatedColumnFormula>
    </tableColumn>
    <tableColumn id="3" xr3:uid="{6A314FE9-84D3-44C2-87DE-A2CE169931A6}" name="Cumulative" dataDxfId="4">
      <calculatedColumnFormula>IF(ISNUMBER(D6),D6+C7,C7)</calculatedColumnFormula>
    </tableColumn>
  </tableColumns>
  <tableStyleInfo name="Business Table 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SalesAgent" displayName="Table_SalesAgent" ref="B6:B24" totalsRowShown="0" headerRowDxfId="3">
  <tableColumns count="1">
    <tableColumn id="1" xr3:uid="{00000000-0010-0000-0100-000001000000}" name="Sales agents"/>
  </tableColumns>
  <tableStyleInfo name="Business Table 3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SalesRegion" displayName="Table_SalesRegion" ref="C6:C24" totalsRowShown="0" headerRowDxfId="2">
  <tableColumns count="1">
    <tableColumn id="1" xr3:uid="{00000000-0010-0000-0200-000001000000}" name="Sales regions"/>
  </tableColumns>
  <tableStyleInfo name="Business Table 3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_SalesCategory" displayName="Table_SalesCategory" ref="D6:D24" totalsRowShown="0" headerRowDxfId="1">
  <tableColumns count="1">
    <tableColumn id="1" xr3:uid="{00000000-0010-0000-0300-000001000000}" name="Sales categories"/>
  </tableColumns>
  <tableStyleInfo name="Business Table 3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_SalesPhase" displayName="Table_SalesPhase" ref="E6:E24" totalsRowShown="0" headerRowDxfId="0">
  <tableColumns count="1">
    <tableColumn id="1" xr3:uid="{00000000-0010-0000-0400-000001000000}" name="Sales phases"/>
  </tableColumns>
  <tableStyleInfo name="Business Table 3" showFirstColumn="0" showLastColumn="0" showRowStripes="0" showColumnStripes="0"/>
</table>
</file>

<file path=xl/theme/theme11.xml><?xml version="1.0" encoding="utf-8"?>
<a:theme xmlns:a="http://schemas.openxmlformats.org/drawingml/2006/main" name="Business Templates">
  <a:themeElements>
    <a:clrScheme name="TM11628816">
      <a:dk1>
        <a:srgbClr val="000000"/>
      </a:dk1>
      <a:lt1>
        <a:srgbClr val="FFFFFF"/>
      </a:lt1>
      <a:dk2>
        <a:srgbClr val="FD928B"/>
      </a:dk2>
      <a:lt2>
        <a:srgbClr val="E7E6E6"/>
      </a:lt2>
      <a:accent1>
        <a:srgbClr val="E6B89C"/>
      </a:accent1>
      <a:accent2>
        <a:srgbClr val="FFC382"/>
      </a:accent2>
      <a:accent3>
        <a:srgbClr val="E9D2AB"/>
      </a:accent3>
      <a:accent4>
        <a:srgbClr val="9CAEB7"/>
      </a:accent4>
      <a:accent5>
        <a:srgbClr val="4280A4"/>
      </a:accent5>
      <a:accent6>
        <a:srgbClr val="486981"/>
      </a:accent6>
      <a:hlink>
        <a:srgbClr val="0563C1"/>
      </a:hlink>
      <a:folHlink>
        <a:srgbClr val="954F72"/>
      </a:folHlink>
    </a:clrScheme>
    <a:fontScheme name="Custom 57">
      <a:majorFont>
        <a:latin typeface="Avenir Next LT Pro Dem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6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5.xml" Id="rId3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41.xml" Id="rId3" /><Relationship Type="http://schemas.openxmlformats.org/officeDocument/2006/relationships/table" Target="/xl/tables/table32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63.xml" Id="rId5" /><Relationship Type="http://schemas.openxmlformats.org/officeDocument/2006/relationships/table" Target="/xl/tables/table54.xml" Id="rId4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K29"/>
  <sheetViews>
    <sheetView showGridLines="0" tabSelected="1" zoomScaleNormal="100" workbookViewId="0"/>
  </sheetViews>
  <sheetFormatPr defaultColWidth="8.59765625" defaultRowHeight="21" customHeight="1" x14ac:dyDescent="0.45"/>
  <cols>
    <col min="1" max="1" width="3.69921875" style="1" customWidth="1"/>
    <col min="2" max="2" width="33.69921875" style="74" customWidth="1"/>
    <col min="3" max="3" width="20.59765625" style="74" customWidth="1"/>
    <col min="4" max="4" width="24.3984375" style="74" customWidth="1"/>
    <col min="5" max="5" width="18.69921875" style="74" customWidth="1"/>
    <col min="6" max="6" width="16.8984375" style="75" customWidth="1"/>
    <col min="7" max="7" width="23.59765625" style="74" customWidth="1"/>
    <col min="8" max="8" width="16.8984375" style="76" customWidth="1"/>
    <col min="9" max="9" width="20.59765625" style="77" customWidth="1"/>
    <col min="10" max="10" width="16.8984375" style="75" customWidth="1"/>
    <col min="11" max="11" width="3.69921875" style="1" customWidth="1"/>
    <col min="12" max="16384" width="8.59765625" style="3"/>
  </cols>
  <sheetData>
    <row r="1" spans="1:11" ht="20.100000000000001" customHeight="1" x14ac:dyDescent="0.45">
      <c r="B1" s="1"/>
      <c r="C1" s="2"/>
      <c r="D1" s="2"/>
      <c r="E1" s="2"/>
      <c r="F1" s="1"/>
      <c r="G1" s="1"/>
      <c r="H1" s="1"/>
      <c r="I1" s="1"/>
      <c r="J1" s="59"/>
      <c r="K1" s="1" t="s">
        <v>49</v>
      </c>
    </row>
    <row r="2" spans="1:11" s="13" customFormat="1" ht="30" customHeight="1" x14ac:dyDescent="0.45">
      <c r="A2" s="9"/>
      <c r="B2" s="10" t="s">
        <v>72</v>
      </c>
      <c r="C2" s="11"/>
      <c r="D2" s="11"/>
      <c r="E2" s="11"/>
      <c r="F2" s="9"/>
      <c r="G2" s="12"/>
      <c r="H2" s="12"/>
      <c r="I2" s="12"/>
      <c r="J2" s="60"/>
      <c r="K2" s="9"/>
    </row>
    <row r="3" spans="1:11" s="18" customFormat="1" ht="80.099999999999994" customHeight="1" x14ac:dyDescent="1.2">
      <c r="A3" s="14"/>
      <c r="B3" s="15" t="s">
        <v>74</v>
      </c>
      <c r="C3" s="16"/>
      <c r="D3" s="16"/>
      <c r="E3" s="16"/>
      <c r="F3" s="14"/>
      <c r="G3" s="17"/>
      <c r="H3" s="17"/>
      <c r="I3" s="17"/>
      <c r="J3" s="61"/>
      <c r="K3" s="14"/>
    </row>
    <row r="4" spans="1:11" s="13" customFormat="1" ht="32.1" customHeight="1" x14ac:dyDescent="0.3">
      <c r="A4" s="9"/>
      <c r="B4" s="19" t="s">
        <v>73</v>
      </c>
      <c r="C4" s="11"/>
      <c r="D4" s="11"/>
      <c r="E4" s="11"/>
      <c r="F4" s="9"/>
      <c r="G4" s="12"/>
      <c r="H4" s="12"/>
      <c r="I4" s="12"/>
      <c r="J4" s="60"/>
      <c r="K4" s="9"/>
    </row>
    <row r="5" spans="1:11" ht="24" customHeight="1" x14ac:dyDescent="0.45">
      <c r="B5" s="4"/>
      <c r="C5" s="5"/>
      <c r="D5" s="5"/>
      <c r="E5" s="5"/>
      <c r="F5" s="6"/>
      <c r="G5" s="6"/>
      <c r="H5" s="6"/>
      <c r="I5" s="6"/>
      <c r="J5" s="62"/>
    </row>
    <row r="6" spans="1:11" s="8" customFormat="1" ht="60" customHeight="1" x14ac:dyDescent="0.45">
      <c r="A6" s="7"/>
      <c r="B6" s="57" t="s">
        <v>77</v>
      </c>
      <c r="C6" s="57" t="s">
        <v>75</v>
      </c>
      <c r="D6" s="57" t="s">
        <v>82</v>
      </c>
      <c r="E6" s="57" t="s">
        <v>78</v>
      </c>
      <c r="F6" s="57" t="s">
        <v>86</v>
      </c>
      <c r="G6" s="57" t="s">
        <v>76</v>
      </c>
      <c r="H6" s="58" t="s">
        <v>84</v>
      </c>
      <c r="I6" s="57" t="s">
        <v>83</v>
      </c>
      <c r="J6" s="63" t="s">
        <v>85</v>
      </c>
      <c r="K6" s="7"/>
    </row>
    <row r="7" spans="1:11" ht="24" customHeight="1" x14ac:dyDescent="0.45">
      <c r="B7" s="54" t="s">
        <v>53</v>
      </c>
      <c r="C7" s="54" t="s">
        <v>54</v>
      </c>
      <c r="D7" s="54" t="s">
        <v>0</v>
      </c>
      <c r="E7" s="54" t="s">
        <v>1</v>
      </c>
      <c r="F7" s="64">
        <v>150000</v>
      </c>
      <c r="G7" s="54" t="s">
        <v>64</v>
      </c>
      <c r="H7" s="55">
        <v>0.9</v>
      </c>
      <c r="I7" s="56">
        <f ca="1">DATE(YEAR(TODAY())+1,1,1)</f>
        <v>45292</v>
      </c>
      <c r="J7" s="64">
        <f>Table_ForecastInput[[#This Row],[Forecast amount]]*Table_ForecastInput[[#This Row],[Probability of sale]]</f>
        <v>135000</v>
      </c>
    </row>
    <row r="8" spans="1:11" ht="24" customHeight="1" x14ac:dyDescent="0.45">
      <c r="B8" s="54" t="s">
        <v>2</v>
      </c>
      <c r="C8" s="54" t="s">
        <v>55</v>
      </c>
      <c r="D8" s="54" t="s">
        <v>3</v>
      </c>
      <c r="E8" s="54" t="s">
        <v>4</v>
      </c>
      <c r="F8" s="64">
        <v>145200</v>
      </c>
      <c r="G8" s="54" t="s">
        <v>5</v>
      </c>
      <c r="H8" s="55">
        <v>0.1</v>
      </c>
      <c r="I8" s="56">
        <f ca="1">DATE(YEAR(TODAY())+1,2,1)</f>
        <v>45323</v>
      </c>
      <c r="J8" s="64">
        <f>Table_ForecastInput[[#This Row],[Forecast amount]]*Table_ForecastInput[[#This Row],[Probability of sale]]</f>
        <v>14520</v>
      </c>
    </row>
    <row r="9" spans="1:11" ht="24" customHeight="1" x14ac:dyDescent="0.45">
      <c r="B9" s="54" t="s">
        <v>6</v>
      </c>
      <c r="C9" s="54" t="s">
        <v>56</v>
      </c>
      <c r="D9" s="54" t="s">
        <v>7</v>
      </c>
      <c r="E9" s="54" t="s">
        <v>8</v>
      </c>
      <c r="F9" s="64">
        <v>162500</v>
      </c>
      <c r="G9" s="54" t="s">
        <v>59</v>
      </c>
      <c r="H9" s="55">
        <v>0.2</v>
      </c>
      <c r="I9" s="56">
        <f ca="1">DATE(YEAR(TODAY())+1,3,1)</f>
        <v>45352</v>
      </c>
      <c r="J9" s="64">
        <f>Table_ForecastInput[[#This Row],[Forecast amount]]*Table_ForecastInput[[#This Row],[Probability of sale]]</f>
        <v>32500</v>
      </c>
    </row>
    <row r="10" spans="1:11" ht="24" customHeight="1" x14ac:dyDescent="0.45">
      <c r="B10" s="54" t="s">
        <v>9</v>
      </c>
      <c r="C10" s="54" t="s">
        <v>57</v>
      </c>
      <c r="D10" s="54" t="s">
        <v>10</v>
      </c>
      <c r="E10" s="54" t="s">
        <v>11</v>
      </c>
      <c r="F10" s="64">
        <v>147500</v>
      </c>
      <c r="G10" s="54" t="s">
        <v>12</v>
      </c>
      <c r="H10" s="55">
        <v>0.3</v>
      </c>
      <c r="I10" s="56">
        <f ca="1">DATE(YEAR(TODAY())+1,4,1)</f>
        <v>45383</v>
      </c>
      <c r="J10" s="64">
        <f>Table_ForecastInput[[#This Row],[Forecast amount]]*Table_ForecastInput[[#This Row],[Probability of sale]]</f>
        <v>44250</v>
      </c>
    </row>
    <row r="11" spans="1:11" ht="24" customHeight="1" x14ac:dyDescent="0.45">
      <c r="B11" s="54" t="s">
        <v>13</v>
      </c>
      <c r="C11" s="54" t="s">
        <v>58</v>
      </c>
      <c r="D11" s="54" t="s">
        <v>14</v>
      </c>
      <c r="E11" s="54" t="s">
        <v>71</v>
      </c>
      <c r="F11" s="64">
        <v>148000</v>
      </c>
      <c r="G11" s="54" t="s">
        <v>65</v>
      </c>
      <c r="H11" s="55">
        <v>0.4</v>
      </c>
      <c r="I11" s="56">
        <f ca="1">DATE(YEAR(TODAY())+1,5,1)</f>
        <v>45413</v>
      </c>
      <c r="J11" s="64">
        <f>Table_ForecastInput[[#This Row],[Forecast amount]]*Table_ForecastInput[[#This Row],[Probability of sale]]</f>
        <v>59200</v>
      </c>
    </row>
    <row r="12" spans="1:11" ht="24" customHeight="1" x14ac:dyDescent="0.45">
      <c r="B12" s="54" t="s">
        <v>16</v>
      </c>
      <c r="C12" s="54" t="s">
        <v>54</v>
      </c>
      <c r="D12" s="54" t="s">
        <v>17</v>
      </c>
      <c r="E12" s="54" t="s">
        <v>18</v>
      </c>
      <c r="F12" s="64">
        <v>175000</v>
      </c>
      <c r="G12" s="54" t="s">
        <v>60</v>
      </c>
      <c r="H12" s="55">
        <v>0.5</v>
      </c>
      <c r="I12" s="56">
        <f ca="1">DATE(YEAR(TODAY())+1,6,1)</f>
        <v>45444</v>
      </c>
      <c r="J12" s="64">
        <f>Table_ForecastInput[[#This Row],[Forecast amount]]*Table_ForecastInput[[#This Row],[Probability of sale]]</f>
        <v>87500</v>
      </c>
    </row>
    <row r="13" spans="1:11" ht="24" customHeight="1" x14ac:dyDescent="0.45">
      <c r="B13" s="54" t="s">
        <v>19</v>
      </c>
      <c r="C13" s="54" t="s">
        <v>56</v>
      </c>
      <c r="D13" s="54" t="s">
        <v>20</v>
      </c>
      <c r="E13" s="54" t="s">
        <v>11</v>
      </c>
      <c r="F13" s="64">
        <v>149000</v>
      </c>
      <c r="G13" s="54" t="s">
        <v>61</v>
      </c>
      <c r="H13" s="55">
        <v>0.6</v>
      </c>
      <c r="I13" s="56">
        <f ca="1">DATE(YEAR(TODAY())+1,7,1)</f>
        <v>45474</v>
      </c>
      <c r="J13" s="64">
        <f>Table_ForecastInput[[#This Row],[Forecast amount]]*Table_ForecastInput[[#This Row],[Probability of sale]]</f>
        <v>89400</v>
      </c>
    </row>
    <row r="14" spans="1:11" ht="24" customHeight="1" x14ac:dyDescent="0.45">
      <c r="B14" s="54" t="s">
        <v>21</v>
      </c>
      <c r="C14" s="54" t="s">
        <v>58</v>
      </c>
      <c r="D14" s="54" t="s">
        <v>22</v>
      </c>
      <c r="E14" s="54" t="s">
        <v>8</v>
      </c>
      <c r="F14" s="64">
        <v>142000</v>
      </c>
      <c r="G14" s="54" t="s">
        <v>62</v>
      </c>
      <c r="H14" s="55">
        <v>0.7</v>
      </c>
      <c r="I14" s="56">
        <f ca="1">DATE(YEAR(TODAY())+1,8,1)</f>
        <v>45505</v>
      </c>
      <c r="J14" s="64">
        <f>Table_ForecastInput[[#This Row],[Forecast amount]]*Table_ForecastInput[[#This Row],[Probability of sale]]</f>
        <v>99400</v>
      </c>
    </row>
    <row r="15" spans="1:11" ht="24" customHeight="1" x14ac:dyDescent="0.45">
      <c r="B15" s="54" t="s">
        <v>23</v>
      </c>
      <c r="C15" s="54" t="s">
        <v>56</v>
      </c>
      <c r="D15" s="54" t="s">
        <v>24</v>
      </c>
      <c r="E15" s="54" t="s">
        <v>11</v>
      </c>
      <c r="F15" s="64">
        <v>172500</v>
      </c>
      <c r="G15" s="54" t="s">
        <v>63</v>
      </c>
      <c r="H15" s="55">
        <v>0.9</v>
      </c>
      <c r="I15" s="56">
        <f ca="1">DATE(YEAR(TODAY())+1,10,1)</f>
        <v>45566</v>
      </c>
      <c r="J15" s="64">
        <f>Table_ForecastInput[[#This Row],[Forecast amount]]*Table_ForecastInput[[#This Row],[Probability of sale]]</f>
        <v>155250</v>
      </c>
    </row>
    <row r="16" spans="1:11" ht="24" customHeight="1" x14ac:dyDescent="0.45">
      <c r="B16" s="54" t="s">
        <v>25</v>
      </c>
      <c r="C16" s="54" t="s">
        <v>57</v>
      </c>
      <c r="D16" s="54" t="s">
        <v>26</v>
      </c>
      <c r="E16" s="54" t="s">
        <v>4</v>
      </c>
      <c r="F16" s="64">
        <v>163500</v>
      </c>
      <c r="G16" s="54" t="s">
        <v>12</v>
      </c>
      <c r="H16" s="55">
        <v>0.2</v>
      </c>
      <c r="I16" s="56">
        <f ca="1">DATE(YEAR(TODAY())+1,11,1)</f>
        <v>45597</v>
      </c>
      <c r="J16" s="64">
        <f>Table_ForecastInput[[#This Row],[Forecast amount]]*Table_ForecastInput[[#This Row],[Probability of sale]]</f>
        <v>32700</v>
      </c>
    </row>
    <row r="17" spans="2:10" ht="24" customHeight="1" x14ac:dyDescent="0.45">
      <c r="B17" s="54" t="s">
        <v>27</v>
      </c>
      <c r="C17" s="54" t="s">
        <v>58</v>
      </c>
      <c r="D17" s="54" t="s">
        <v>28</v>
      </c>
      <c r="E17" s="54" t="s">
        <v>4</v>
      </c>
      <c r="F17" s="64">
        <v>155500</v>
      </c>
      <c r="G17" s="54" t="s">
        <v>64</v>
      </c>
      <c r="H17" s="55">
        <v>1</v>
      </c>
      <c r="I17" s="56">
        <f ca="1">DATE(YEAR(TODAY())+1,12,1)</f>
        <v>45627</v>
      </c>
      <c r="J17" s="64">
        <f>Table_ForecastInput[[#This Row],[Forecast amount]]*Table_ForecastInput[[#This Row],[Probability of sale]]</f>
        <v>155500</v>
      </c>
    </row>
    <row r="18" spans="2:10" ht="24" customHeight="1" x14ac:dyDescent="0.45">
      <c r="B18" s="54" t="s">
        <v>29</v>
      </c>
      <c r="C18" s="54" t="s">
        <v>57</v>
      </c>
      <c r="D18" s="54" t="s">
        <v>30</v>
      </c>
      <c r="E18" s="54" t="s">
        <v>1</v>
      </c>
      <c r="F18" s="64">
        <v>166000</v>
      </c>
      <c r="G18" s="54" t="s">
        <v>5</v>
      </c>
      <c r="H18" s="55">
        <v>0.1</v>
      </c>
      <c r="I18" s="56">
        <f ca="1">DATE(YEAR(TODAY())+1,1,1)</f>
        <v>45292</v>
      </c>
      <c r="J18" s="64">
        <f>Table_ForecastInput[[#This Row],[Forecast amount]]*Table_ForecastInput[[#This Row],[Probability of sale]]</f>
        <v>16600</v>
      </c>
    </row>
    <row r="19" spans="2:10" ht="24" customHeight="1" x14ac:dyDescent="0.45">
      <c r="B19" s="54" t="s">
        <v>31</v>
      </c>
      <c r="C19" s="54" t="s">
        <v>56</v>
      </c>
      <c r="D19" s="54" t="s">
        <v>32</v>
      </c>
      <c r="E19" s="54" t="s">
        <v>8</v>
      </c>
      <c r="F19" s="64">
        <v>180000</v>
      </c>
      <c r="G19" s="54" t="s">
        <v>65</v>
      </c>
      <c r="H19" s="55">
        <v>0.3</v>
      </c>
      <c r="I19" s="56">
        <f ca="1">DATE(YEAR(TODAY())+1,3,1)</f>
        <v>45352</v>
      </c>
      <c r="J19" s="64">
        <f>Table_ForecastInput[[#This Row],[Forecast amount]]*Table_ForecastInput[[#This Row],[Probability of sale]]</f>
        <v>54000</v>
      </c>
    </row>
    <row r="20" spans="2:10" ht="24" customHeight="1" x14ac:dyDescent="0.45">
      <c r="B20" s="54" t="s">
        <v>33</v>
      </c>
      <c r="C20" s="54" t="s">
        <v>55</v>
      </c>
      <c r="D20" s="54" t="s">
        <v>34</v>
      </c>
      <c r="E20" s="54" t="s">
        <v>35</v>
      </c>
      <c r="F20" s="64">
        <v>140000</v>
      </c>
      <c r="G20" s="54" t="s">
        <v>61</v>
      </c>
      <c r="H20" s="55">
        <v>0.6</v>
      </c>
      <c r="I20" s="56">
        <f ca="1">DATE(YEAR(TODAY())+1,5,1)</f>
        <v>45413</v>
      </c>
      <c r="J20" s="64">
        <f>Table_ForecastInput[[#This Row],[Forecast amount]]*Table_ForecastInput[[#This Row],[Probability of sale]]</f>
        <v>84000</v>
      </c>
    </row>
    <row r="21" spans="2:10" ht="24" customHeight="1" x14ac:dyDescent="0.45">
      <c r="B21" s="54" t="s">
        <v>36</v>
      </c>
      <c r="C21" s="54" t="s">
        <v>54</v>
      </c>
      <c r="D21" s="54" t="s">
        <v>37</v>
      </c>
      <c r="E21" s="54" t="s">
        <v>18</v>
      </c>
      <c r="F21" s="64">
        <v>155000</v>
      </c>
      <c r="G21" s="54" t="s">
        <v>12</v>
      </c>
      <c r="H21" s="55">
        <v>0.3</v>
      </c>
      <c r="I21" s="56">
        <f ca="1">DATE(YEAR(TODAY())+1,6,1)</f>
        <v>45444</v>
      </c>
      <c r="J21" s="64">
        <f>Table_ForecastInput[[#This Row],[Forecast amount]]*Table_ForecastInput[[#This Row],[Probability of sale]]</f>
        <v>46500</v>
      </c>
    </row>
    <row r="22" spans="2:10" ht="24" customHeight="1" x14ac:dyDescent="0.45">
      <c r="B22" s="54" t="s">
        <v>38</v>
      </c>
      <c r="C22" s="54" t="s">
        <v>55</v>
      </c>
      <c r="D22" s="54" t="s">
        <v>39</v>
      </c>
      <c r="E22" s="54" t="s">
        <v>71</v>
      </c>
      <c r="F22" s="64">
        <v>173200</v>
      </c>
      <c r="G22" s="54" t="s">
        <v>60</v>
      </c>
      <c r="H22" s="55">
        <v>0.5</v>
      </c>
      <c r="I22" s="56">
        <f ca="1">DATE(YEAR(TODAY())+1,10,1)</f>
        <v>45566</v>
      </c>
      <c r="J22" s="64">
        <f>Table_ForecastInput[[#This Row],[Forecast amount]]*Table_ForecastInput[[#This Row],[Probability of sale]]</f>
        <v>86600</v>
      </c>
    </row>
    <row r="23" spans="2:10" ht="24" customHeight="1" x14ac:dyDescent="0.45">
      <c r="B23" s="54" t="s">
        <v>40</v>
      </c>
      <c r="C23" s="54" t="s">
        <v>58</v>
      </c>
      <c r="D23" s="54" t="s">
        <v>41</v>
      </c>
      <c r="E23" s="54" t="s">
        <v>35</v>
      </c>
      <c r="F23" s="64">
        <v>146500</v>
      </c>
      <c r="G23" s="54" t="s">
        <v>61</v>
      </c>
      <c r="H23" s="55">
        <v>0.6</v>
      </c>
      <c r="I23" s="56">
        <f ca="1">DATE(YEAR(TODAY())+1,12,1)</f>
        <v>45627</v>
      </c>
      <c r="J23" s="64">
        <f>Table_ForecastInput[[#This Row],[Forecast amount]]*Table_ForecastInput[[#This Row],[Probability of sale]]</f>
        <v>87900</v>
      </c>
    </row>
    <row r="24" spans="2:10" ht="24" customHeight="1" x14ac:dyDescent="0.45">
      <c r="B24" s="54" t="s">
        <v>42</v>
      </c>
      <c r="C24" s="54" t="s">
        <v>57</v>
      </c>
      <c r="D24" s="54" t="s">
        <v>0</v>
      </c>
      <c r="E24" s="54" t="s">
        <v>18</v>
      </c>
      <c r="F24" s="64">
        <v>156750</v>
      </c>
      <c r="G24" s="54" t="s">
        <v>62</v>
      </c>
      <c r="H24" s="55">
        <v>0.7</v>
      </c>
      <c r="I24" s="56">
        <f ca="1">DATE(YEAR(TODAY())+1,11,1)</f>
        <v>45597</v>
      </c>
      <c r="J24" s="64">
        <f>Table_ForecastInput[[#This Row],[Forecast amount]]*Table_ForecastInput[[#This Row],[Probability of sale]]</f>
        <v>109725</v>
      </c>
    </row>
    <row r="25" spans="2:10" ht="24" customHeight="1" x14ac:dyDescent="0.45">
      <c r="B25" s="54" t="s">
        <v>43</v>
      </c>
      <c r="C25" s="54" t="s">
        <v>56</v>
      </c>
      <c r="D25" s="54" t="s">
        <v>10</v>
      </c>
      <c r="E25" s="54" t="s">
        <v>15</v>
      </c>
      <c r="F25" s="64">
        <v>162000</v>
      </c>
      <c r="G25" s="54" t="s">
        <v>63</v>
      </c>
      <c r="H25" s="55">
        <v>0.9</v>
      </c>
      <c r="I25" s="56">
        <f ca="1">DATE(YEAR(TODAY())+1,2,1)</f>
        <v>45323</v>
      </c>
      <c r="J25" s="64">
        <f>Table_ForecastInput[[#This Row],[Forecast amount]]*Table_ForecastInput[[#This Row],[Probability of sale]]</f>
        <v>145800</v>
      </c>
    </row>
    <row r="26" spans="2:10" ht="24" customHeight="1" x14ac:dyDescent="0.45">
      <c r="B26" s="54" t="s">
        <v>44</v>
      </c>
      <c r="C26" s="54" t="s">
        <v>57</v>
      </c>
      <c r="D26" s="54" t="s">
        <v>20</v>
      </c>
      <c r="E26" s="54" t="s">
        <v>11</v>
      </c>
      <c r="F26" s="64">
        <v>157000</v>
      </c>
      <c r="G26" s="54" t="s">
        <v>64</v>
      </c>
      <c r="H26" s="55">
        <v>1</v>
      </c>
      <c r="I26" s="56">
        <f ca="1">DATE(YEAR(TODAY())+1,3,1)</f>
        <v>45352</v>
      </c>
      <c r="J26" s="64">
        <f>Table_ForecastInput[[#This Row],[Forecast amount]]*Table_ForecastInput[[#This Row],[Probability of sale]]</f>
        <v>157000</v>
      </c>
    </row>
    <row r="27" spans="2:10" ht="24" customHeight="1" x14ac:dyDescent="0.45">
      <c r="B27" s="54" t="s">
        <v>45</v>
      </c>
      <c r="C27" s="54" t="s">
        <v>55</v>
      </c>
      <c r="D27" s="54" t="s">
        <v>24</v>
      </c>
      <c r="E27" s="54" t="s">
        <v>35</v>
      </c>
      <c r="F27" s="64">
        <v>173000</v>
      </c>
      <c r="G27" s="54" t="s">
        <v>65</v>
      </c>
      <c r="H27" s="55">
        <v>0.4</v>
      </c>
      <c r="I27" s="56">
        <f ca="1">DATE(YEAR(TODAY())+1,4,1)</f>
        <v>45383</v>
      </c>
      <c r="J27" s="64">
        <f>Table_ForecastInput[[#This Row],[Forecast amount]]*Table_ForecastInput[[#This Row],[Probability of sale]]</f>
        <v>69200</v>
      </c>
    </row>
    <row r="28" spans="2:10" ht="24" customHeight="1" x14ac:dyDescent="0.45">
      <c r="B28" s="54" t="s">
        <v>46</v>
      </c>
      <c r="C28" s="54" t="s">
        <v>58</v>
      </c>
      <c r="D28" s="54" t="s">
        <v>47</v>
      </c>
      <c r="E28" s="54" t="s">
        <v>11</v>
      </c>
      <c r="F28" s="64">
        <v>171000</v>
      </c>
      <c r="G28" s="54" t="s">
        <v>60</v>
      </c>
      <c r="H28" s="55">
        <v>0.5</v>
      </c>
      <c r="I28" s="56">
        <f ca="1">DATE(YEAR(TODAY())+1,8,1)</f>
        <v>45505</v>
      </c>
      <c r="J28" s="64">
        <f>Table_ForecastInput[[#This Row],[Forecast amount]]*Table_ForecastInput[[#This Row],[Probability of sale]]</f>
        <v>85500</v>
      </c>
    </row>
    <row r="29" spans="2:10" ht="24" customHeight="1" x14ac:dyDescent="0.45">
      <c r="B29" s="54" t="s">
        <v>48</v>
      </c>
      <c r="C29" s="54" t="s">
        <v>54</v>
      </c>
      <c r="D29" s="54" t="s">
        <v>39</v>
      </c>
      <c r="E29" s="54" t="s">
        <v>4</v>
      </c>
      <c r="F29" s="64">
        <v>168000</v>
      </c>
      <c r="G29" s="54" t="s">
        <v>61</v>
      </c>
      <c r="H29" s="55">
        <v>0.6</v>
      </c>
      <c r="I29" s="56">
        <f ca="1">DATE(YEAR(TODAY())+1,9,1)</f>
        <v>45536</v>
      </c>
      <c r="J29" s="64">
        <f>Table_ForecastInput[[#This Row],[Forecast amount]]*Table_ForecastInput[[#This Row],[Probability of sale]]</f>
        <v>100800</v>
      </c>
    </row>
  </sheetData>
  <sheetProtection selectLockedCells="1" selectUnlockedCells="1"/>
  <dataValidations count="16">
    <dataValidation type="list" allowBlank="1" showInputMessage="1" showErrorMessage="1" sqref="C7:C29" xr:uid="{00000000-0002-0000-0000-000000000000}">
      <formula1>List_SalesAgents</formula1>
    </dataValidation>
    <dataValidation type="list" allowBlank="1" showInputMessage="1" showErrorMessage="1" sqref="D7:D29" xr:uid="{00000000-0002-0000-0000-000001000000}">
      <formula1>List_SalesRegions</formula1>
    </dataValidation>
    <dataValidation type="list" allowBlank="1" showInputMessage="1" showErrorMessage="1" sqref="E7:E29" xr:uid="{00000000-0002-0000-0000-000002000000}">
      <formula1>List_SalesCategories</formula1>
    </dataValidation>
    <dataValidation type="list" allowBlank="1" showInputMessage="1" showErrorMessage="1" sqref="G7:G29" xr:uid="{00000000-0002-0000-0000-000003000000}">
      <formula1>List_SalesPhases</formula1>
    </dataValidation>
    <dataValidation allowBlank="1" showInputMessage="1" showErrorMessage="1" prompt="Enter your Company Name in cell B2._x000a__x000a_Clear the table below and enter your own Forecast Input data. To manage the available options for the dropdowns, go to Lists Tab." sqref="A1" xr:uid="{00000000-0002-0000-0000-000004000000}"/>
    <dataValidation allowBlank="1" showInputMessage="1" showErrorMessage="1" prompt="Enter your Company Name in this cell" sqref="B2" xr:uid="{00000000-0002-0000-0000-000005000000}"/>
    <dataValidation allowBlank="1" showInputMessage="1" showErrorMessage="1" prompt="Title of sheet is in this cell" sqref="B3" xr:uid="{C78B40ED-7B62-40EB-A8F0-1449A1A28576}"/>
    <dataValidation allowBlank="1" showInputMessage="1" showErrorMessage="1" prompt="Enter Opportunity name in this column under this heading" sqref="B6" xr:uid="{038E9A07-CC3D-4307-ACCF-C67A92133E5C}"/>
    <dataValidation allowBlank="1" showInputMessage="1" showErrorMessage="1" prompt="Select the Sales agent from the dropdown list in each cell in this column. Options are defined in the Lists worksheet. Press ALT+DOWN ARROW to navigate the list, then ENTER to make a selection" sqref="C6" xr:uid="{681F6F32-B3F6-4160-A716-DC2626C63C02}"/>
    <dataValidation allowBlank="1" showInputMessage="1" showErrorMessage="1" prompt="Select the Sales region from the dropdown list in each cell in this column. Options are defined in the Lists worksheet. Press ALT+DOWN ARROW to navigate the list, then ENTER to make a selection" sqref="D6" xr:uid="{E5902912-F2E1-48AF-BE1F-FAFE5AE0EE72}"/>
    <dataValidation allowBlank="1" showInputMessage="1" showErrorMessage="1" prompt="Select the Sales category from the dropdown list in each cell in this column. Options are defined in the Lists worksheet. Press ALT+DOWN ARROW to navigate the list, then ENTER to make a selection" sqref="E6" xr:uid="{CCE1E415-089A-4289-A011-841C933A2AEB}"/>
    <dataValidation allowBlank="1" showInputMessage="1" showErrorMessage="1" prompt="Enter Forecast amount in this column under this heading" sqref="F6" xr:uid="{37F98E02-C580-4848-BA50-BF818692853C}"/>
    <dataValidation allowBlank="1" showInputMessage="1" showErrorMessage="1" prompt="Select the Sales phase from the dropdown list in each cell in this column. Options are defined in the Lists worksheet. Press ALT+DOWN ARROW to navigate the list, then ENTER to make a selection" sqref="G6" xr:uid="{FA2B6509-6669-4718-8273-1A22FF4CA5A8}"/>
    <dataValidation allowBlank="1" showInputMessage="1" showErrorMessage="1" prompt="Enter Probability of sale in this column under this heading" sqref="H6" xr:uid="{63140D85-83A7-43C3-9ED7-EC5B0CDDF954}"/>
    <dataValidation allowBlank="1" showInputMessage="1" showErrorMessage="1" prompt="Enter Forecast close in this column under this heading" sqref="I6" xr:uid="{B106FD80-1B5F-4299-912C-8F99104ECC4D}"/>
    <dataValidation allowBlank="1" showInputMessage="1" showErrorMessage="1" prompt="Weighted forecast is automatically calculated in this column" sqref="J6" xr:uid="{C08E7FFC-CA2D-48C5-95AE-128A69B9F1DB}"/>
  </dataValidations>
  <printOptions horizontalCentered="1"/>
  <pageMargins left="0.25" right="0.25" top="0.75" bottom="0.75" header="0.3" footer="0.3"/>
  <pageSetup scale="62" fitToHeight="0"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R21"/>
  <sheetViews>
    <sheetView showGridLines="0" zoomScaleNormal="100" workbookViewId="0"/>
  </sheetViews>
  <sheetFormatPr defaultColWidth="8.59765625" defaultRowHeight="21" customHeight="1" x14ac:dyDescent="0.4"/>
  <cols>
    <col min="1" max="1" width="3.69921875" style="22" customWidth="1"/>
    <col min="2" max="2" width="20.59765625" style="33" customWidth="1"/>
    <col min="3" max="3" width="22.5" style="65" customWidth="1"/>
    <col min="4" max="4" width="18.69921875" style="65" customWidth="1"/>
    <col min="5" max="5" width="3.69921875" style="22" customWidth="1"/>
    <col min="6" max="14" width="11.19921875" style="22" customWidth="1"/>
    <col min="15" max="15" width="3.69921875" style="22" customWidth="1"/>
    <col min="16" max="16" width="7" style="24" customWidth="1"/>
    <col min="17" max="18" width="12" style="24" customWidth="1"/>
    <col min="19" max="16384" width="8.59765625" style="25"/>
  </cols>
  <sheetData>
    <row r="1" spans="1:18" s="3" customFormat="1" ht="20.100000000000001" customHeight="1" x14ac:dyDescent="0.45">
      <c r="A1" s="20"/>
      <c r="B1" s="20"/>
      <c r="C1" s="21"/>
      <c r="D1" s="21"/>
      <c r="E1" s="21"/>
      <c r="F1" s="20"/>
      <c r="G1" s="20"/>
      <c r="H1" s="20"/>
      <c r="I1" s="20"/>
      <c r="J1" s="20"/>
      <c r="K1" s="20"/>
      <c r="L1" s="20"/>
      <c r="M1" s="20"/>
      <c r="N1" s="20"/>
      <c r="O1" s="20" t="s">
        <v>49</v>
      </c>
    </row>
    <row r="2" spans="1:18" s="13" customFormat="1" ht="30" customHeight="1" x14ac:dyDescent="0.45">
      <c r="A2" s="34"/>
      <c r="B2" s="35" t="str">
        <f>CompanyName</f>
        <v>HLP Manufacturing INC</v>
      </c>
      <c r="C2" s="36"/>
      <c r="D2" s="36"/>
      <c r="E2" s="36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8" s="18" customFormat="1" ht="80.099999999999994" customHeight="1" x14ac:dyDescent="1.2">
      <c r="A3" s="37"/>
      <c r="B3" s="38" t="s">
        <v>80</v>
      </c>
      <c r="C3" s="39"/>
      <c r="D3" s="39"/>
      <c r="E3" s="39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8" s="42" customFormat="1" ht="32.1" customHeight="1" x14ac:dyDescent="0.4">
      <c r="A4" s="40"/>
      <c r="B4" s="41" t="s">
        <v>73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8" ht="24" customHeight="1" x14ac:dyDescent="0.4">
      <c r="B5" s="69" t="s">
        <v>70</v>
      </c>
      <c r="C5" s="70">
        <f ca="1">DATE(YEAR(TODAY())+1,1,1)</f>
        <v>45292</v>
      </c>
      <c r="D5" s="71"/>
      <c r="F5" s="23"/>
      <c r="G5" s="23"/>
      <c r="H5" s="23"/>
      <c r="I5" s="23"/>
      <c r="J5" s="23"/>
      <c r="K5" s="23"/>
      <c r="L5" s="23"/>
      <c r="M5" s="23"/>
      <c r="N5" s="23"/>
    </row>
    <row r="6" spans="1:18" s="29" customFormat="1" ht="60" customHeight="1" x14ac:dyDescent="0.4">
      <c r="A6" s="26"/>
      <c r="B6" s="67" t="s">
        <v>50</v>
      </c>
      <c r="C6" s="68" t="s">
        <v>79</v>
      </c>
      <c r="D6" s="67" t="s">
        <v>51</v>
      </c>
      <c r="E6" s="26"/>
      <c r="F6" s="27"/>
      <c r="G6" s="27"/>
      <c r="H6" s="27"/>
      <c r="I6" s="27"/>
      <c r="J6" s="27"/>
      <c r="K6" s="27"/>
      <c r="L6" s="27"/>
      <c r="M6" s="27"/>
      <c r="N6" s="27"/>
      <c r="O6" s="26"/>
      <c r="P6" s="28" t="str">
        <f>B6</f>
        <v>Month</v>
      </c>
      <c r="Q6" s="28" t="s">
        <v>52</v>
      </c>
      <c r="R6" s="28" t="s">
        <v>51</v>
      </c>
    </row>
    <row r="7" spans="1:18" ht="24" customHeight="1" x14ac:dyDescent="0.4">
      <c r="B7" s="66">
        <f ca="1">DATE(YEAR(Starting_Month),MONTH(Starting_Month)+0,1)</f>
        <v>45292</v>
      </c>
      <c r="C7" s="78">
        <f ca="1">SUMIFS(Table_ForecastInput[Weighted forecast],Table_ForecastInput[Forecast 
close],"&gt;="&amp;'Sales forecast'!B7,Table_ForecastInput[Forecast 
close],"&lt;="&amp;DATE(YEAR('Sales forecast'!B7),MONTH('Sales forecast'!B7)+1,0))</f>
        <v>151600</v>
      </c>
      <c r="D7" s="78">
        <f t="shared" ref="D7:D18" ca="1" si="0">IF(ISNUMBER(D6),D6+C7,C7)</f>
        <v>151600</v>
      </c>
      <c r="F7" s="30"/>
      <c r="G7" s="30"/>
      <c r="H7" s="30"/>
      <c r="I7" s="30"/>
      <c r="J7" s="30"/>
      <c r="K7" s="30"/>
      <c r="L7" s="30"/>
      <c r="M7" s="30"/>
      <c r="N7" s="30"/>
      <c r="P7" s="31">
        <f t="shared" ref="P7:P18" ca="1" si="1">B7</f>
        <v>45292</v>
      </c>
      <c r="Q7" s="32">
        <f ca="1">C7</f>
        <v>151600</v>
      </c>
      <c r="R7" s="32">
        <f ca="1">D7-C7</f>
        <v>0</v>
      </c>
    </row>
    <row r="8" spans="1:18" ht="24" customHeight="1" x14ac:dyDescent="0.4">
      <c r="B8" s="66">
        <f ca="1">DATE(YEAR(Starting_Month),MONTH(Starting_Month)+1,1)</f>
        <v>45323</v>
      </c>
      <c r="C8" s="78">
        <f ca="1">SUMIFS(Table_ForecastInput[Weighted forecast],Table_ForecastInput[Forecast 
close],"&gt;="&amp;'Sales forecast'!B8,Table_ForecastInput[Forecast 
close],"&lt;="&amp;DATE(YEAR('Sales forecast'!B8),MONTH('Sales forecast'!B8)+1,0))</f>
        <v>160320</v>
      </c>
      <c r="D8" s="78">
        <f t="shared" ca="1" si="0"/>
        <v>311920</v>
      </c>
      <c r="F8" s="30"/>
      <c r="G8" s="30"/>
      <c r="H8" s="30"/>
      <c r="I8" s="30"/>
      <c r="J8" s="30"/>
      <c r="K8" s="30"/>
      <c r="L8" s="30"/>
      <c r="M8" s="30"/>
      <c r="N8" s="30"/>
      <c r="P8" s="31">
        <f t="shared" ca="1" si="1"/>
        <v>45323</v>
      </c>
      <c r="Q8" s="32">
        <f t="shared" ref="Q8:Q18" ca="1" si="2">C8</f>
        <v>160320</v>
      </c>
      <c r="R8" s="32">
        <f t="shared" ref="R8:R18" ca="1" si="3">D8-C8</f>
        <v>151600</v>
      </c>
    </row>
    <row r="9" spans="1:18" ht="24" customHeight="1" x14ac:dyDescent="0.4">
      <c r="B9" s="66">
        <f ca="1">DATE(YEAR(Starting_Month),MONTH(Starting_Month)+2,1)</f>
        <v>45352</v>
      </c>
      <c r="C9" s="78">
        <f ca="1">SUMIFS(Table_ForecastInput[Weighted forecast],Table_ForecastInput[Forecast 
close],"&gt;="&amp;'Sales forecast'!B9,Table_ForecastInput[Forecast 
close],"&lt;="&amp;DATE(YEAR('Sales forecast'!B9),MONTH('Sales forecast'!B9)+1,0))</f>
        <v>243500</v>
      </c>
      <c r="D9" s="78">
        <f t="shared" ca="1" si="0"/>
        <v>555420</v>
      </c>
      <c r="F9" s="30"/>
      <c r="G9" s="30"/>
      <c r="H9" s="30"/>
      <c r="I9" s="30"/>
      <c r="J9" s="30"/>
      <c r="K9" s="30"/>
      <c r="L9" s="30"/>
      <c r="M9" s="30"/>
      <c r="N9" s="30"/>
      <c r="P9" s="31">
        <f t="shared" ca="1" si="1"/>
        <v>45352</v>
      </c>
      <c r="Q9" s="32">
        <f t="shared" ca="1" si="2"/>
        <v>243500</v>
      </c>
      <c r="R9" s="32">
        <f t="shared" ca="1" si="3"/>
        <v>311920</v>
      </c>
    </row>
    <row r="10" spans="1:18" ht="24" customHeight="1" x14ac:dyDescent="0.4">
      <c r="B10" s="66">
        <f ca="1">DATE(YEAR(Starting_Month),MONTH(Starting_Month)+3,1)</f>
        <v>45383</v>
      </c>
      <c r="C10" s="78">
        <f ca="1">SUMIFS(Table_ForecastInput[Weighted forecast],Table_ForecastInput[Forecast 
close],"&gt;="&amp;'Sales forecast'!B10,Table_ForecastInput[Forecast 
close],"&lt;="&amp;DATE(YEAR('Sales forecast'!B10),MONTH('Sales forecast'!B10)+1,0))</f>
        <v>113450</v>
      </c>
      <c r="D10" s="78">
        <f t="shared" ca="1" si="0"/>
        <v>668870</v>
      </c>
      <c r="F10" s="30"/>
      <c r="G10" s="30"/>
      <c r="H10" s="30"/>
      <c r="I10" s="30"/>
      <c r="J10" s="30"/>
      <c r="K10" s="30"/>
      <c r="L10" s="30"/>
      <c r="M10" s="30"/>
      <c r="N10" s="30"/>
      <c r="P10" s="31">
        <f t="shared" ca="1" si="1"/>
        <v>45383</v>
      </c>
      <c r="Q10" s="32">
        <f t="shared" ca="1" si="2"/>
        <v>113450</v>
      </c>
      <c r="R10" s="32">
        <f t="shared" ca="1" si="3"/>
        <v>555420</v>
      </c>
    </row>
    <row r="11" spans="1:18" ht="24" customHeight="1" x14ac:dyDescent="0.4">
      <c r="B11" s="66">
        <f ca="1">DATE(YEAR(Starting_Month),MONTH(Starting_Month)+4,1)</f>
        <v>45413</v>
      </c>
      <c r="C11" s="78">
        <f ca="1">SUMIFS(Table_ForecastInput[Weighted forecast],Table_ForecastInput[Forecast 
close],"&gt;="&amp;'Sales forecast'!B11,Table_ForecastInput[Forecast 
close],"&lt;="&amp;DATE(YEAR('Sales forecast'!B11),MONTH('Sales forecast'!B11)+1,0))</f>
        <v>143200</v>
      </c>
      <c r="D11" s="78">
        <f t="shared" ca="1" si="0"/>
        <v>812070</v>
      </c>
      <c r="F11" s="30"/>
      <c r="G11" s="30"/>
      <c r="H11" s="30"/>
      <c r="I11" s="30"/>
      <c r="J11" s="30"/>
      <c r="K11" s="30"/>
      <c r="L11" s="30"/>
      <c r="M11" s="30"/>
      <c r="N11" s="30"/>
      <c r="P11" s="31">
        <f t="shared" ca="1" si="1"/>
        <v>45413</v>
      </c>
      <c r="Q11" s="32">
        <f t="shared" ca="1" si="2"/>
        <v>143200</v>
      </c>
      <c r="R11" s="32">
        <f t="shared" ca="1" si="3"/>
        <v>668870</v>
      </c>
    </row>
    <row r="12" spans="1:18" ht="24" customHeight="1" x14ac:dyDescent="0.4">
      <c r="B12" s="66">
        <f ca="1">DATE(YEAR(Starting_Month),MONTH(Starting_Month)+5,1)</f>
        <v>45444</v>
      </c>
      <c r="C12" s="78">
        <f ca="1">SUMIFS(Table_ForecastInput[Weighted forecast],Table_ForecastInput[Forecast 
close],"&gt;="&amp;'Sales forecast'!B12,Table_ForecastInput[Forecast 
close],"&lt;="&amp;DATE(YEAR('Sales forecast'!B12),MONTH('Sales forecast'!B12)+1,0))</f>
        <v>134000</v>
      </c>
      <c r="D12" s="78">
        <f t="shared" ca="1" si="0"/>
        <v>946070</v>
      </c>
      <c r="F12" s="30"/>
      <c r="G12" s="30"/>
      <c r="H12" s="30"/>
      <c r="I12" s="30"/>
      <c r="J12" s="30"/>
      <c r="K12" s="30"/>
      <c r="L12" s="30"/>
      <c r="M12" s="30"/>
      <c r="N12" s="30"/>
      <c r="P12" s="31">
        <f t="shared" ca="1" si="1"/>
        <v>45444</v>
      </c>
      <c r="Q12" s="32">
        <f t="shared" ca="1" si="2"/>
        <v>134000</v>
      </c>
      <c r="R12" s="32">
        <f t="shared" ca="1" si="3"/>
        <v>812070</v>
      </c>
    </row>
    <row r="13" spans="1:18" ht="24" customHeight="1" x14ac:dyDescent="0.4">
      <c r="B13" s="66">
        <f ca="1">DATE(YEAR(Starting_Month),MONTH(Starting_Month)+6,1)</f>
        <v>45474</v>
      </c>
      <c r="C13" s="78">
        <f ca="1">SUMIFS(Table_ForecastInput[Weighted forecast],Table_ForecastInput[Forecast 
close],"&gt;="&amp;'Sales forecast'!B13,Table_ForecastInput[Forecast 
close],"&lt;="&amp;DATE(YEAR('Sales forecast'!B13),MONTH('Sales forecast'!B13)+1,0))</f>
        <v>89400</v>
      </c>
      <c r="D13" s="78">
        <f t="shared" ca="1" si="0"/>
        <v>1035470</v>
      </c>
      <c r="F13" s="30"/>
      <c r="G13" s="30"/>
      <c r="H13" s="30"/>
      <c r="I13" s="30"/>
      <c r="J13" s="30"/>
      <c r="K13" s="30"/>
      <c r="L13" s="30"/>
      <c r="M13" s="30"/>
      <c r="N13" s="30"/>
      <c r="P13" s="31">
        <f t="shared" ca="1" si="1"/>
        <v>45474</v>
      </c>
      <c r="Q13" s="32">
        <f t="shared" ca="1" si="2"/>
        <v>89400</v>
      </c>
      <c r="R13" s="32">
        <f t="shared" ca="1" si="3"/>
        <v>946070</v>
      </c>
    </row>
    <row r="14" spans="1:18" ht="24" customHeight="1" x14ac:dyDescent="0.4">
      <c r="B14" s="66">
        <f ca="1">DATE(YEAR(Starting_Month),MONTH(Starting_Month)+7,1)</f>
        <v>45505</v>
      </c>
      <c r="C14" s="78">
        <f ca="1">SUMIFS(Table_ForecastInput[Weighted forecast],Table_ForecastInput[Forecast 
close],"&gt;="&amp;'Sales forecast'!B14,Table_ForecastInput[Forecast 
close],"&lt;="&amp;DATE(YEAR('Sales forecast'!B14),MONTH('Sales forecast'!B14)+1,0))</f>
        <v>184900</v>
      </c>
      <c r="D14" s="78">
        <f t="shared" ca="1" si="0"/>
        <v>1220370</v>
      </c>
      <c r="F14" s="30"/>
      <c r="G14" s="30"/>
      <c r="H14" s="30"/>
      <c r="I14" s="30"/>
      <c r="J14" s="30"/>
      <c r="K14" s="30"/>
      <c r="L14" s="30"/>
      <c r="M14" s="30"/>
      <c r="N14" s="30"/>
      <c r="P14" s="31">
        <f t="shared" ca="1" si="1"/>
        <v>45505</v>
      </c>
      <c r="Q14" s="32">
        <f t="shared" ca="1" si="2"/>
        <v>184900</v>
      </c>
      <c r="R14" s="32">
        <f t="shared" ca="1" si="3"/>
        <v>1035470</v>
      </c>
    </row>
    <row r="15" spans="1:18" ht="24" customHeight="1" x14ac:dyDescent="0.4">
      <c r="B15" s="66">
        <f ca="1">DATE(YEAR(Starting_Month),MONTH(Starting_Month)+8,1)</f>
        <v>45536</v>
      </c>
      <c r="C15" s="78">
        <f ca="1">SUMIFS(Table_ForecastInput[Weighted forecast],Table_ForecastInput[Forecast 
close],"&gt;="&amp;'Sales forecast'!B15,Table_ForecastInput[Forecast 
close],"&lt;="&amp;DATE(YEAR('Sales forecast'!B15),MONTH('Sales forecast'!B15)+1,0))</f>
        <v>100800</v>
      </c>
      <c r="D15" s="78">
        <f t="shared" ca="1" si="0"/>
        <v>1321170</v>
      </c>
      <c r="F15" s="30"/>
      <c r="G15" s="30"/>
      <c r="H15" s="30"/>
      <c r="I15" s="30"/>
      <c r="J15" s="30"/>
      <c r="K15" s="30"/>
      <c r="L15" s="30"/>
      <c r="M15" s="30"/>
      <c r="N15" s="30"/>
      <c r="P15" s="31">
        <f t="shared" ca="1" si="1"/>
        <v>45536</v>
      </c>
      <c r="Q15" s="32">
        <f t="shared" ca="1" si="2"/>
        <v>100800</v>
      </c>
      <c r="R15" s="32">
        <f t="shared" ca="1" si="3"/>
        <v>1220370</v>
      </c>
    </row>
    <row r="16" spans="1:18" ht="24" customHeight="1" x14ac:dyDescent="0.4">
      <c r="B16" s="66">
        <f ca="1">DATE(YEAR(Starting_Month),MONTH(Starting_Month)+9,1)</f>
        <v>45566</v>
      </c>
      <c r="C16" s="78">
        <f ca="1">SUMIFS(Table_ForecastInput[Weighted forecast],Table_ForecastInput[Forecast 
close],"&gt;="&amp;'Sales forecast'!B16,Table_ForecastInput[Forecast 
close],"&lt;="&amp;DATE(YEAR('Sales forecast'!B16),MONTH('Sales forecast'!B16)+1,0))</f>
        <v>241850</v>
      </c>
      <c r="D16" s="78">
        <f t="shared" ca="1" si="0"/>
        <v>1563020</v>
      </c>
      <c r="F16" s="30"/>
      <c r="G16" s="30"/>
      <c r="H16" s="30"/>
      <c r="I16" s="30"/>
      <c r="J16" s="30"/>
      <c r="K16" s="30"/>
      <c r="L16" s="30"/>
      <c r="M16" s="30"/>
      <c r="N16" s="30"/>
      <c r="P16" s="31">
        <f t="shared" ca="1" si="1"/>
        <v>45566</v>
      </c>
      <c r="Q16" s="32">
        <f t="shared" ca="1" si="2"/>
        <v>241850</v>
      </c>
      <c r="R16" s="32">
        <f t="shared" ca="1" si="3"/>
        <v>1321170</v>
      </c>
    </row>
    <row r="17" spans="2:18" ht="24" customHeight="1" x14ac:dyDescent="0.4">
      <c r="B17" s="66">
        <f ca="1">DATE(YEAR(Starting_Month),MONTH(Starting_Month)+10,1)</f>
        <v>45597</v>
      </c>
      <c r="C17" s="78">
        <f ca="1">SUMIFS(Table_ForecastInput[Weighted forecast],Table_ForecastInput[Forecast 
close],"&gt;="&amp;'Sales forecast'!B17,Table_ForecastInput[Forecast 
close],"&lt;="&amp;DATE(YEAR('Sales forecast'!B17),MONTH('Sales forecast'!B17)+1,0))</f>
        <v>142425</v>
      </c>
      <c r="D17" s="78">
        <f t="shared" ca="1" si="0"/>
        <v>1705445</v>
      </c>
      <c r="F17" s="30"/>
      <c r="G17" s="30"/>
      <c r="H17" s="30"/>
      <c r="I17" s="30"/>
      <c r="J17" s="30"/>
      <c r="K17" s="30"/>
      <c r="L17" s="30"/>
      <c r="M17" s="30"/>
      <c r="N17" s="30"/>
      <c r="P17" s="31">
        <f t="shared" ca="1" si="1"/>
        <v>45597</v>
      </c>
      <c r="Q17" s="32">
        <f t="shared" ca="1" si="2"/>
        <v>142425</v>
      </c>
      <c r="R17" s="32">
        <f t="shared" ca="1" si="3"/>
        <v>1563020</v>
      </c>
    </row>
    <row r="18" spans="2:18" ht="24" customHeight="1" x14ac:dyDescent="0.4">
      <c r="B18" s="66">
        <f ca="1">DATE(YEAR(Starting_Month),MONTH(Starting_Month)+11,1)</f>
        <v>45627</v>
      </c>
      <c r="C18" s="78">
        <f ca="1">SUMIFS(Table_ForecastInput[Weighted forecast],Table_ForecastInput[Forecast 
close],"&gt;="&amp;'Sales forecast'!B18,Table_ForecastInput[Forecast 
close],"&lt;="&amp;DATE(YEAR('Sales forecast'!B18),MONTH('Sales forecast'!B18)+1,0))</f>
        <v>243400</v>
      </c>
      <c r="D18" s="78">
        <f t="shared" ca="1" si="0"/>
        <v>1948845</v>
      </c>
      <c r="F18" s="30"/>
      <c r="G18" s="30"/>
      <c r="H18" s="30"/>
      <c r="I18" s="30"/>
      <c r="J18" s="30"/>
      <c r="K18" s="30"/>
      <c r="L18" s="30"/>
      <c r="M18" s="30"/>
      <c r="N18" s="30"/>
      <c r="P18" s="31">
        <f t="shared" ca="1" si="1"/>
        <v>45627</v>
      </c>
      <c r="Q18" s="32">
        <f t="shared" ca="1" si="2"/>
        <v>243400</v>
      </c>
      <c r="R18" s="32">
        <f t="shared" ca="1" si="3"/>
        <v>1705445</v>
      </c>
    </row>
    <row r="19" spans="2:18" ht="21" customHeight="1" x14ac:dyDescent="0.4">
      <c r="B19" s="79"/>
      <c r="C19" s="79"/>
      <c r="D19" s="79"/>
      <c r="O19" s="22" t="s">
        <v>49</v>
      </c>
    </row>
    <row r="20" spans="2:18" ht="21" customHeight="1" x14ac:dyDescent="0.4">
      <c r="B20" s="79"/>
      <c r="C20" s="79"/>
      <c r="D20" s="79"/>
    </row>
    <row r="21" spans="2:18" ht="21" customHeight="1" x14ac:dyDescent="0.4">
      <c r="D21" s="79"/>
    </row>
  </sheetData>
  <dataValidations count="4">
    <dataValidation allowBlank="1" showInputMessage="1" showErrorMessage="1" prompt="Enter a starting date in cell C5. _x000a__x000a_The table and the chart will show a one-year forecast using data in the Forecast Input tab." sqref="A1" xr:uid="{00000000-0002-0000-0100-000000000000}"/>
    <dataValidation allowBlank="1" showInputMessage="1" showErrorMessage="1" prompt="Enter a date from when the one-year forecast will start" sqref="C5" xr:uid="{00000000-0002-0000-0100-000001000000}"/>
    <dataValidation allowBlank="1" showInputMessage="1" showErrorMessage="1" prompt="Company Name is automatically updated in this cell" sqref="B2" xr:uid="{CCA4D478-3292-42CE-A5AB-6A9482054F59}"/>
    <dataValidation allowBlank="1" showInputMessage="1" showErrorMessage="1" prompt="Title of sheet is in this cell" sqref="B3" xr:uid="{A2EA1871-D355-4F08-A8F3-F85571C9F598}"/>
  </dataValidations>
  <printOptions horizontalCentered="1"/>
  <pageMargins left="0.25" right="0.25" top="0.75" bottom="0.75" header="0.3" footer="0.3"/>
  <pageSetup scale="72" fitToHeight="0"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A1:F100"/>
  <sheetViews>
    <sheetView showGridLines="0" workbookViewId="0"/>
  </sheetViews>
  <sheetFormatPr defaultColWidth="8.59765625" defaultRowHeight="21" customHeight="1" x14ac:dyDescent="0.4"/>
  <cols>
    <col min="1" max="1" width="3.69921875" style="43" customWidth="1"/>
    <col min="2" max="5" width="22.5" style="45" customWidth="1"/>
    <col min="6" max="6" width="3.69921875" style="43" customWidth="1"/>
    <col min="7" max="16384" width="8.59765625" style="25"/>
  </cols>
  <sheetData>
    <row r="1" spans="1:6" ht="20.100000000000001" customHeight="1" x14ac:dyDescent="0.45">
      <c r="B1" s="44"/>
    </row>
    <row r="2" spans="1:6" s="51" customFormat="1" ht="30" customHeight="1" x14ac:dyDescent="0.45">
      <c r="A2" s="48"/>
      <c r="B2" s="49" t="str">
        <f>CompanyName</f>
        <v>HLP Manufacturing INC</v>
      </c>
      <c r="C2" s="50"/>
      <c r="D2" s="50"/>
      <c r="E2" s="50"/>
      <c r="F2" s="48"/>
    </row>
    <row r="3" spans="1:6" s="51" customFormat="1" ht="80.099999999999994" customHeight="1" x14ac:dyDescent="0.4">
      <c r="A3" s="48"/>
      <c r="B3" s="52" t="s">
        <v>81</v>
      </c>
      <c r="C3" s="50"/>
      <c r="D3" s="50"/>
      <c r="E3" s="50"/>
      <c r="F3" s="48"/>
    </row>
    <row r="4" spans="1:6" s="51" customFormat="1" ht="32.1" customHeight="1" x14ac:dyDescent="0.4">
      <c r="A4" s="48"/>
      <c r="B4" s="53" t="s">
        <v>73</v>
      </c>
      <c r="C4" s="50"/>
      <c r="D4" s="50"/>
      <c r="E4" s="50"/>
      <c r="F4" s="48"/>
    </row>
    <row r="5" spans="1:6" s="3" customFormat="1" ht="24" customHeight="1" x14ac:dyDescent="0.45">
      <c r="A5" s="46"/>
      <c r="B5" s="72"/>
      <c r="C5" s="73"/>
      <c r="D5" s="72"/>
      <c r="E5" s="72"/>
      <c r="F5" s="46"/>
    </row>
    <row r="6" spans="1:6" s="29" customFormat="1" ht="60" customHeight="1" x14ac:dyDescent="0.4">
      <c r="A6" s="47"/>
      <c r="B6" s="67" t="s">
        <v>69</v>
      </c>
      <c r="C6" s="67" t="s">
        <v>68</v>
      </c>
      <c r="D6" s="67" t="s">
        <v>67</v>
      </c>
      <c r="E6" s="67" t="s">
        <v>66</v>
      </c>
      <c r="F6" s="47"/>
    </row>
    <row r="7" spans="1:6" ht="24" customHeight="1" x14ac:dyDescent="0.4">
      <c r="B7" s="54" t="s">
        <v>54</v>
      </c>
      <c r="C7" s="54" t="s">
        <v>0</v>
      </c>
      <c r="D7" s="54" t="s">
        <v>1</v>
      </c>
      <c r="E7" s="54" t="s">
        <v>59</v>
      </c>
    </row>
    <row r="8" spans="1:6" ht="24" customHeight="1" x14ac:dyDescent="0.4">
      <c r="B8" s="54" t="s">
        <v>55</v>
      </c>
      <c r="C8" s="54" t="s">
        <v>3</v>
      </c>
      <c r="D8" s="54" t="s">
        <v>11</v>
      </c>
      <c r="E8" s="54" t="s">
        <v>5</v>
      </c>
    </row>
    <row r="9" spans="1:6" ht="24" customHeight="1" x14ac:dyDescent="0.4">
      <c r="B9" s="54" t="s">
        <v>56</v>
      </c>
      <c r="C9" s="54" t="s">
        <v>7</v>
      </c>
      <c r="D9" s="54" t="s">
        <v>4</v>
      </c>
      <c r="E9" s="54" t="s">
        <v>60</v>
      </c>
    </row>
    <row r="10" spans="1:6" ht="24" customHeight="1" x14ac:dyDescent="0.4">
      <c r="B10" s="54" t="s">
        <v>57</v>
      </c>
      <c r="C10" s="54" t="s">
        <v>10</v>
      </c>
      <c r="D10" s="54" t="s">
        <v>71</v>
      </c>
      <c r="E10" s="54" t="s">
        <v>61</v>
      </c>
    </row>
    <row r="11" spans="1:6" ht="24" customHeight="1" x14ac:dyDescent="0.4">
      <c r="B11" s="54" t="s">
        <v>58</v>
      </c>
      <c r="C11" s="54" t="s">
        <v>14</v>
      </c>
      <c r="D11" s="54" t="s">
        <v>35</v>
      </c>
      <c r="E11" s="54" t="s">
        <v>62</v>
      </c>
    </row>
    <row r="12" spans="1:6" ht="24" customHeight="1" x14ac:dyDescent="0.4">
      <c r="B12" s="54"/>
      <c r="C12" s="54" t="s">
        <v>17</v>
      </c>
      <c r="D12" s="54" t="s">
        <v>18</v>
      </c>
      <c r="E12" s="54" t="s">
        <v>63</v>
      </c>
    </row>
    <row r="13" spans="1:6" ht="24" customHeight="1" x14ac:dyDescent="0.4">
      <c r="B13" s="54"/>
      <c r="C13" s="54" t="s">
        <v>20</v>
      </c>
      <c r="D13" s="54" t="s">
        <v>8</v>
      </c>
      <c r="E13" s="54" t="s">
        <v>64</v>
      </c>
    </row>
    <row r="14" spans="1:6" ht="24" customHeight="1" x14ac:dyDescent="0.4">
      <c r="B14" s="54"/>
      <c r="C14" s="54" t="s">
        <v>22</v>
      </c>
      <c r="D14" s="54"/>
      <c r="E14" s="54" t="s">
        <v>65</v>
      </c>
    </row>
    <row r="15" spans="1:6" ht="24" customHeight="1" x14ac:dyDescent="0.4">
      <c r="B15" s="54"/>
      <c r="C15" s="54" t="s">
        <v>24</v>
      </c>
      <c r="D15" s="54"/>
      <c r="E15" s="54" t="s">
        <v>12</v>
      </c>
    </row>
    <row r="16" spans="1:6" ht="24" customHeight="1" x14ac:dyDescent="0.4">
      <c r="B16" s="54"/>
      <c r="C16" s="54" t="s">
        <v>26</v>
      </c>
      <c r="D16" s="54"/>
      <c r="E16" s="54"/>
    </row>
    <row r="17" spans="2:5" ht="24" customHeight="1" x14ac:dyDescent="0.4">
      <c r="B17" s="54"/>
      <c r="C17" s="54" t="s">
        <v>28</v>
      </c>
      <c r="D17" s="54"/>
      <c r="E17" s="54"/>
    </row>
    <row r="18" spans="2:5" ht="24" customHeight="1" x14ac:dyDescent="0.4">
      <c r="B18" s="54"/>
      <c r="C18" s="54" t="s">
        <v>30</v>
      </c>
      <c r="D18" s="54"/>
      <c r="E18" s="54"/>
    </row>
    <row r="19" spans="2:5" ht="24" customHeight="1" x14ac:dyDescent="0.4">
      <c r="B19" s="54"/>
      <c r="C19" s="54" t="s">
        <v>32</v>
      </c>
      <c r="D19" s="54"/>
      <c r="E19" s="54"/>
    </row>
    <row r="20" spans="2:5" ht="24" customHeight="1" x14ac:dyDescent="0.4">
      <c r="B20" s="54"/>
      <c r="C20" s="54" t="s">
        <v>34</v>
      </c>
      <c r="D20" s="54"/>
      <c r="E20" s="54"/>
    </row>
    <row r="21" spans="2:5" ht="24" customHeight="1" x14ac:dyDescent="0.4">
      <c r="B21" s="54"/>
      <c r="C21" s="54" t="s">
        <v>37</v>
      </c>
      <c r="D21" s="54"/>
      <c r="E21" s="54"/>
    </row>
    <row r="22" spans="2:5" ht="24" customHeight="1" x14ac:dyDescent="0.4">
      <c r="B22" s="54"/>
      <c r="C22" s="54" t="s">
        <v>39</v>
      </c>
      <c r="D22" s="54"/>
      <c r="E22" s="54"/>
    </row>
    <row r="23" spans="2:5" ht="24" customHeight="1" x14ac:dyDescent="0.4">
      <c r="B23" s="54"/>
      <c r="C23" s="54" t="s">
        <v>41</v>
      </c>
      <c r="D23" s="54"/>
      <c r="E23" s="54"/>
    </row>
    <row r="24" spans="2:5" ht="24" customHeight="1" x14ac:dyDescent="0.4">
      <c r="B24" s="54"/>
      <c r="C24" s="54" t="s">
        <v>47</v>
      </c>
      <c r="D24" s="54"/>
      <c r="E24" s="54"/>
    </row>
    <row r="25" spans="2:5" ht="24" customHeight="1" x14ac:dyDescent="0.4"/>
    <row r="26" spans="2:5" ht="24" customHeight="1" x14ac:dyDescent="0.4"/>
    <row r="27" spans="2:5" ht="24" customHeight="1" x14ac:dyDescent="0.4"/>
    <row r="28" spans="2:5" ht="24" customHeight="1" x14ac:dyDescent="0.4"/>
    <row r="29" spans="2:5" ht="24" customHeight="1" x14ac:dyDescent="0.4"/>
    <row r="30" spans="2:5" ht="24" customHeight="1" x14ac:dyDescent="0.4"/>
    <row r="31" spans="2:5" ht="24" customHeight="1" x14ac:dyDescent="0.4"/>
    <row r="32" spans="2:5" ht="24" customHeight="1" x14ac:dyDescent="0.4"/>
    <row r="33" ht="24" customHeight="1" x14ac:dyDescent="0.4"/>
    <row r="34" ht="24" customHeight="1" x14ac:dyDescent="0.4"/>
    <row r="35" ht="24" customHeight="1" x14ac:dyDescent="0.4"/>
    <row r="36" ht="24" customHeight="1" x14ac:dyDescent="0.4"/>
    <row r="37" ht="24" customHeight="1" x14ac:dyDescent="0.4"/>
    <row r="38" ht="24" customHeight="1" x14ac:dyDescent="0.4"/>
    <row r="39" ht="24" customHeight="1" x14ac:dyDescent="0.4"/>
    <row r="40" ht="24" customHeight="1" x14ac:dyDescent="0.4"/>
    <row r="41" ht="24" customHeight="1" x14ac:dyDescent="0.4"/>
    <row r="42" ht="24" customHeight="1" x14ac:dyDescent="0.4"/>
    <row r="43" ht="24" customHeight="1" x14ac:dyDescent="0.4"/>
    <row r="44" ht="24" customHeight="1" x14ac:dyDescent="0.4"/>
    <row r="45" ht="24" customHeight="1" x14ac:dyDescent="0.4"/>
    <row r="46" ht="24" customHeight="1" x14ac:dyDescent="0.4"/>
    <row r="47" ht="24" customHeight="1" x14ac:dyDescent="0.4"/>
    <row r="48" ht="24" customHeight="1" x14ac:dyDescent="0.4"/>
    <row r="49" ht="24" customHeight="1" x14ac:dyDescent="0.4"/>
    <row r="50" ht="24" customHeight="1" x14ac:dyDescent="0.4"/>
    <row r="51" ht="24" customHeight="1" x14ac:dyDescent="0.4"/>
    <row r="52" ht="24" customHeight="1" x14ac:dyDescent="0.4"/>
    <row r="53" ht="24" customHeight="1" x14ac:dyDescent="0.4"/>
    <row r="54" ht="24" customHeight="1" x14ac:dyDescent="0.4"/>
    <row r="55" ht="24" customHeight="1" x14ac:dyDescent="0.4"/>
    <row r="56" ht="24" customHeight="1" x14ac:dyDescent="0.4"/>
    <row r="57" ht="24" customHeight="1" x14ac:dyDescent="0.4"/>
    <row r="58" ht="24" customHeight="1" x14ac:dyDescent="0.4"/>
    <row r="59" ht="24" customHeight="1" x14ac:dyDescent="0.4"/>
    <row r="60" ht="24" customHeight="1" x14ac:dyDescent="0.4"/>
    <row r="61" ht="24" customHeight="1" x14ac:dyDescent="0.4"/>
    <row r="62" ht="24" customHeight="1" x14ac:dyDescent="0.4"/>
    <row r="63" ht="24" customHeight="1" x14ac:dyDescent="0.4"/>
    <row r="64" ht="24" customHeight="1" x14ac:dyDescent="0.4"/>
    <row r="65" ht="24" customHeight="1" x14ac:dyDescent="0.4"/>
    <row r="66" ht="24" customHeight="1" x14ac:dyDescent="0.4"/>
    <row r="67" ht="24" customHeight="1" x14ac:dyDescent="0.4"/>
    <row r="68" ht="24" customHeight="1" x14ac:dyDescent="0.4"/>
    <row r="69" ht="24" customHeight="1" x14ac:dyDescent="0.4"/>
    <row r="70" ht="24" customHeight="1" x14ac:dyDescent="0.4"/>
    <row r="71" ht="24" customHeight="1" x14ac:dyDescent="0.4"/>
    <row r="72" ht="24" customHeight="1" x14ac:dyDescent="0.4"/>
    <row r="73" ht="24" customHeight="1" x14ac:dyDescent="0.4"/>
    <row r="74" ht="24" customHeight="1" x14ac:dyDescent="0.4"/>
    <row r="75" ht="24" customHeight="1" x14ac:dyDescent="0.4"/>
    <row r="76" ht="24" customHeight="1" x14ac:dyDescent="0.4"/>
    <row r="77" ht="24" customHeight="1" x14ac:dyDescent="0.4"/>
    <row r="78" ht="24" customHeight="1" x14ac:dyDescent="0.4"/>
    <row r="79" ht="24" customHeight="1" x14ac:dyDescent="0.4"/>
    <row r="80" ht="24" customHeight="1" x14ac:dyDescent="0.4"/>
    <row r="81" ht="24" customHeight="1" x14ac:dyDescent="0.4"/>
    <row r="82" ht="24" customHeight="1" x14ac:dyDescent="0.4"/>
    <row r="83" ht="24" customHeight="1" x14ac:dyDescent="0.4"/>
    <row r="84" ht="24" customHeight="1" x14ac:dyDescent="0.4"/>
    <row r="85" ht="24" customHeight="1" x14ac:dyDescent="0.4"/>
    <row r="86" ht="24" customHeight="1" x14ac:dyDescent="0.4"/>
    <row r="87" ht="24" customHeight="1" x14ac:dyDescent="0.4"/>
    <row r="88" ht="24" customHeight="1" x14ac:dyDescent="0.4"/>
    <row r="89" ht="24" customHeight="1" x14ac:dyDescent="0.4"/>
    <row r="90" ht="24" customHeight="1" x14ac:dyDescent="0.4"/>
    <row r="91" ht="24" customHeight="1" x14ac:dyDescent="0.4"/>
    <row r="92" ht="24" customHeight="1" x14ac:dyDescent="0.4"/>
    <row r="93" ht="24" customHeight="1" x14ac:dyDescent="0.4"/>
    <row r="94" ht="24" customHeight="1" x14ac:dyDescent="0.4"/>
    <row r="95" ht="24" customHeight="1" x14ac:dyDescent="0.4"/>
    <row r="96" ht="24" customHeight="1" x14ac:dyDescent="0.4"/>
    <row r="97" ht="24" customHeight="1" x14ac:dyDescent="0.4"/>
    <row r="98" ht="24" customHeight="1" x14ac:dyDescent="0.4"/>
    <row r="99" ht="24" customHeight="1" x14ac:dyDescent="0.4"/>
    <row r="100" ht="24" customHeight="1" x14ac:dyDescent="0.4"/>
  </sheetData>
  <sortState xmlns:xlrd2="http://schemas.microsoft.com/office/spreadsheetml/2017/richdata2" ref="D7:D13">
    <sortCondition ref="D7:D13"/>
  </sortState>
  <dataValidations count="3">
    <dataValidation allowBlank="1" showInputMessage="1" showErrorMessage="1" prompt="From this tab, you can manage the available options of the dropdown fields in the Forecast Input tab." sqref="A1" xr:uid="{00000000-0002-0000-0200-000000000000}"/>
    <dataValidation allowBlank="1" showInputMessage="1" showErrorMessage="1" prompt="Company Name is automatically updated in this cell" sqref="B2" xr:uid="{A3CB8468-089C-4440-BF9B-88485DFC8840}"/>
    <dataValidation allowBlank="1" showInputMessage="1" showErrorMessage="1" prompt="Title of sheet is in this cell" sqref="B3" xr:uid="{82B4657D-1FF4-4CAF-8A70-CC577B5183DD}"/>
  </dataValidations>
  <pageMargins left="0.25" right="0.25" top="0.75" bottom="0.75" header="0.3" footer="0.3"/>
  <pageSetup scale="27" orientation="portrait" r:id="rId1"/>
  <tableParts count="4">
    <tablePart r:id="rId2"/>
    <tablePart r:id="rId3"/>
    <tablePart r:id="rId4"/>
    <tablePart r:id="rId5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ED30B57F-B5FB-4B55-9A4D-A869509FA098}"/>
</file>

<file path=customXml/itemProps23.xml><?xml version="1.0" encoding="utf-8"?>
<ds:datastoreItem xmlns:ds="http://schemas.openxmlformats.org/officeDocument/2006/customXml" ds:itemID="{F04559F3-C7B6-4BF2-BA22-BFF5A56758D5}"/>
</file>

<file path=customXml/itemProps32.xml><?xml version="1.0" encoding="utf-8"?>
<ds:datastoreItem xmlns:ds="http://schemas.openxmlformats.org/officeDocument/2006/customXml" ds:itemID="{9455D47E-509C-4E55-AA4B-07E6AD1B99D1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TM11628816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Forecast input</vt:lpstr>
      <vt:lpstr>Sales forecast</vt:lpstr>
      <vt:lpstr>Lists</vt:lpstr>
      <vt:lpstr>CompanyName</vt:lpstr>
      <vt:lpstr>List_SalesAgents</vt:lpstr>
      <vt:lpstr>List_SalesCategories</vt:lpstr>
      <vt:lpstr>List_SalesPhases</vt:lpstr>
      <vt:lpstr>List_SalesRegions</vt:lpstr>
      <vt:lpstr>'Sales forecast'!Print_Area</vt:lpstr>
      <vt:lpstr>Starting_Month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2023-10-08T04:29:18Z</dcterms:created>
  <dcterms:modified xsi:type="dcterms:W3CDTF">2023-11-02T15:39:44Z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