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svg" ContentType="image/svg+xml"/>
  <Default Extension="bin" ContentType="application/vnd.openxmlformats-officedocument.spreadsheetml.printerSettings"/>
  <Default Extension="vml" ContentType="application/vnd.openxmlformats-officedocument.vmlDrawing"/>
  <Override PartName="/docMetadata/LabelInfo.xml" ContentType="application/vnd.ms-office.classificationlabel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pivotTables/pivotTable1.xml" ContentType="application/vnd.openxmlformats-officedocument.spreadsheetml.pivotTable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hidePivotFieldList="1"/>
  <bookViews>
    <workbookView xWindow="-108" yWindow="-108" windowWidth="23256" windowHeight="12720" xr2:uid="{00000000-000D-0000-FFFF-FFFF00000000}"/>
  </bookViews>
  <sheets>
    <sheet name="Class list" sheetId="1" r:id="rId1"/>
    <sheet name="Deadlines" sheetId="2" r:id="rId2"/>
    <sheet name="Weekly schedule" sheetId="4" r:id="rId3"/>
    <sheet name="Semester Calendar" sheetId="6" r:id="rId4"/>
  </sheets>
  <definedNames>
    <definedName name="List_CourseID">Table_ClassList[Course ID]</definedName>
    <definedName name="Month1" localSheetId="3">'Semester Calendar'!$B$9:$H$14</definedName>
    <definedName name="Month2" localSheetId="3">'Semester Calendar'!$J$9:$P$14</definedName>
    <definedName name="Month3" localSheetId="3">'Semester Calendar'!$B$18:$H$23</definedName>
    <definedName name="Month4" localSheetId="3">'Semester Calendar'!$J$18:$P$23</definedName>
    <definedName name="ScheduleEnd">'Semester Calendar'!$R$13</definedName>
    <definedName name="ScheduleSemester">'Semester Calendar'!$R$6</definedName>
    <definedName name="ScheduleStart">'Semester Calendar'!$P$26</definedName>
    <definedName name="ScheduleYear">'Semester Calendar'!$R$9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6" l="1"/>
  <c r="D11" i="2" s="1"/>
  <c r="G11" i="2" s="1"/>
  <c r="P26" i="6" l="1"/>
  <c r="E6" i="6" s="1"/>
  <c r="F12" i="1"/>
  <c r="F11" i="1"/>
  <c r="F10" i="1"/>
  <c r="F9" i="1"/>
  <c r="F8" i="1"/>
  <c r="F7" i="1"/>
  <c r="D7" i="2"/>
  <c r="G7" i="2" s="1"/>
  <c r="D10" i="2"/>
  <c r="G10" i="2" s="1"/>
  <c r="D9" i="2"/>
  <c r="G9" i="2" s="1"/>
  <c r="D8" i="2"/>
  <c r="G8" i="2" s="1"/>
  <c r="D13" i="2"/>
  <c r="G13" i="2" s="1"/>
  <c r="D12" i="2"/>
  <c r="G12" i="2" s="1"/>
  <c r="J12" i="1"/>
  <c r="J11" i="1"/>
  <c r="J10" i="1"/>
  <c r="J9" i="1"/>
  <c r="J8" i="1"/>
  <c r="C13" i="2"/>
  <c r="C12" i="2"/>
  <c r="C11" i="2"/>
  <c r="C10" i="2"/>
  <c r="C9" i="2"/>
  <c r="C8" i="2"/>
  <c r="C7" i="2"/>
  <c r="J7" i="1"/>
  <c r="M6" i="6" l="1"/>
  <c r="J9" i="6" s="1"/>
  <c r="K9" i="6" s="1"/>
  <c r="B6" i="6"/>
  <c r="D6" i="6"/>
  <c r="M16" i="6"/>
  <c r="J18" i="6" s="1"/>
  <c r="K18" i="6" s="1"/>
  <c r="L18" i="6" s="1"/>
  <c r="M18" i="6" s="1"/>
  <c r="N18" i="6" s="1"/>
  <c r="J6" i="6"/>
  <c r="J16" i="6"/>
  <c r="B9" i="6"/>
  <c r="C9" i="6" s="1"/>
  <c r="D9" i="6" s="1"/>
  <c r="E9" i="6" s="1"/>
  <c r="F9" i="6" s="1"/>
  <c r="B16" i="6"/>
  <c r="D16" i="6"/>
  <c r="L16" i="6"/>
  <c r="L6" i="6"/>
  <c r="E16" i="6"/>
  <c r="B18" i="6" s="1"/>
  <c r="C18" i="6" s="1"/>
  <c r="O18" i="6" l="1"/>
  <c r="P18" i="6" s="1"/>
  <c r="J19" i="6" s="1"/>
  <c r="K19" i="6" s="1"/>
  <c r="L19" i="6" s="1"/>
  <c r="M19" i="6" s="1"/>
  <c r="N19" i="6" s="1"/>
  <c r="O19" i="6" s="1"/>
  <c r="P19" i="6" s="1"/>
  <c r="J20" i="6" s="1"/>
  <c r="K20" i="6" s="1"/>
  <c r="L20" i="6" s="1"/>
  <c r="M20" i="6" s="1"/>
  <c r="N20" i="6" s="1"/>
  <c r="O20" i="6" s="1"/>
  <c r="P20" i="6" s="1"/>
  <c r="J21" i="6" s="1"/>
  <c r="K21" i="6" s="1"/>
  <c r="L21" i="6" s="1"/>
  <c r="M21" i="6" s="1"/>
  <c r="N21" i="6" s="1"/>
  <c r="O21" i="6" s="1"/>
  <c r="P21" i="6" s="1"/>
  <c r="J22" i="6" s="1"/>
  <c r="K22" i="6" s="1"/>
  <c r="L22" i="6" s="1"/>
  <c r="M22" i="6" s="1"/>
  <c r="N22" i="6" s="1"/>
  <c r="O22" i="6" s="1"/>
  <c r="P22" i="6" s="1"/>
  <c r="J23" i="6" s="1"/>
  <c r="K23" i="6" s="1"/>
  <c r="L23" i="6" s="1"/>
  <c r="M23" i="6" s="1"/>
  <c r="N23" i="6" s="1"/>
  <c r="O23" i="6" s="1"/>
  <c r="P23" i="6" s="1"/>
  <c r="L9" i="6"/>
  <c r="M9" i="6" s="1"/>
  <c r="N9" i="6" s="1"/>
  <c r="O9" i="6" s="1"/>
  <c r="G9" i="6"/>
  <c r="H9" i="6" s="1"/>
  <c r="B10" i="6" s="1"/>
  <c r="C10" i="6" s="1"/>
  <c r="D10" i="6" s="1"/>
  <c r="E10" i="6" s="1"/>
  <c r="F10" i="6" s="1"/>
  <c r="G10" i="6" s="1"/>
  <c r="H10" i="6" s="1"/>
  <c r="B11" i="6" s="1"/>
  <c r="C11" i="6" s="1"/>
  <c r="D11" i="6" s="1"/>
  <c r="E11" i="6" s="1"/>
  <c r="F11" i="6" s="1"/>
  <c r="G11" i="6" s="1"/>
  <c r="D18" i="6"/>
  <c r="E18" i="6" s="1"/>
  <c r="F18" i="6" s="1"/>
  <c r="G18" i="6" s="1"/>
  <c r="H18" i="6" s="1"/>
  <c r="B19" i="6" s="1"/>
  <c r="C19" i="6" s="1"/>
  <c r="D19" i="6" s="1"/>
  <c r="E19" i="6" s="1"/>
  <c r="F19" i="6" s="1"/>
  <c r="G19" i="6" s="1"/>
  <c r="H19" i="6" s="1"/>
  <c r="B20" i="6" s="1"/>
  <c r="C20" i="6" s="1"/>
  <c r="D20" i="6" s="1"/>
  <c r="E20" i="6" s="1"/>
  <c r="F20" i="6" s="1"/>
  <c r="G20" i="6" s="1"/>
  <c r="H20" i="6" s="1"/>
  <c r="B21" i="6" s="1"/>
  <c r="C21" i="6" s="1"/>
  <c r="D21" i="6" s="1"/>
  <c r="E21" i="6" s="1"/>
  <c r="F21" i="6" s="1"/>
  <c r="G21" i="6" s="1"/>
  <c r="H21" i="6" s="1"/>
  <c r="B22" i="6" s="1"/>
  <c r="C22" i="6" s="1"/>
  <c r="D22" i="6" s="1"/>
  <c r="E22" i="6" s="1"/>
  <c r="F22" i="6" s="1"/>
  <c r="G22" i="6" s="1"/>
  <c r="H22" i="6" s="1"/>
  <c r="B23" i="6" s="1"/>
  <c r="C23" i="6" s="1"/>
  <c r="D23" i="6" s="1"/>
  <c r="E23" i="6" s="1"/>
  <c r="F23" i="6" s="1"/>
  <c r="G23" i="6" s="1"/>
  <c r="H23" i="6" s="1"/>
  <c r="P9" i="6" l="1"/>
  <c r="J10" i="6" s="1"/>
  <c r="K10" i="6" s="1"/>
  <c r="L10" i="6" s="1"/>
  <c r="M10" i="6" s="1"/>
  <c r="N10" i="6" s="1"/>
  <c r="O10" i="6" s="1"/>
  <c r="P10" i="6" s="1"/>
  <c r="J11" i="6" s="1"/>
  <c r="K11" i="6" s="1"/>
  <c r="L11" i="6" s="1"/>
  <c r="M11" i="6" s="1"/>
  <c r="N11" i="6" s="1"/>
  <c r="O11" i="6" s="1"/>
  <c r="P11" i="6" s="1"/>
  <c r="J12" i="6" s="1"/>
  <c r="K12" i="6" s="1"/>
  <c r="L12" i="6" s="1"/>
  <c r="M12" i="6" s="1"/>
  <c r="N12" i="6" s="1"/>
  <c r="O12" i="6" s="1"/>
  <c r="P12" i="6" s="1"/>
  <c r="J13" i="6" s="1"/>
  <c r="K13" i="6" s="1"/>
  <c r="L13" i="6" s="1"/>
  <c r="M13" i="6" s="1"/>
  <c r="N13" i="6" s="1"/>
  <c r="O13" i="6" s="1"/>
  <c r="P13" i="6" s="1"/>
  <c r="J14" i="6" s="1"/>
  <c r="K14" i="6" s="1"/>
  <c r="L14" i="6" s="1"/>
  <c r="M14" i="6" s="1"/>
  <c r="N14" i="6" s="1"/>
  <c r="O14" i="6" s="1"/>
  <c r="P14" i="6" s="1"/>
  <c r="H11" i="6"/>
  <c r="B12" i="6" s="1"/>
  <c r="C12" i="6" s="1"/>
  <c r="D12" i="6" s="1"/>
  <c r="E12" i="6" s="1"/>
  <c r="F12" i="6" s="1"/>
  <c r="G12" i="6" s="1"/>
  <c r="H12" i="6" s="1"/>
  <c r="B13" i="6" s="1"/>
  <c r="C13" i="6" s="1"/>
  <c r="D13" i="6" s="1"/>
  <c r="E13" i="6" s="1"/>
  <c r="F13" i="6" s="1"/>
  <c r="G13" i="6" s="1"/>
  <c r="H13" i="6" s="1"/>
  <c r="B14" i="6" s="1"/>
  <c r="C14" i="6" s="1"/>
  <c r="D14" i="6" s="1"/>
  <c r="E14" i="6" s="1"/>
  <c r="F14" i="6" s="1"/>
  <c r="G14" i="6" s="1"/>
  <c r="H14" i="6" s="1"/>
</calcChain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9" authorId="0" shapeId="0" xr:uid="{A290FEBC-0A22-4624-95C3-5314A5779695}">
      <text>
        <r>
          <rPr>
            <sz val="9"/>
            <color indexed="81"/>
            <rFont val="Tahoma"/>
            <family val="2"/>
          </rPr>
          <t>CS 120: Assignment #2</t>
        </r>
      </text>
    </comment>
    <comment ref="K10" authorId="0" shapeId="0" xr:uid="{A62A34E9-2F78-4638-B7A5-BAC2A8101CD6}">
      <text>
        <r>
          <rPr>
            <sz val="9"/>
            <color indexed="81"/>
            <rFont val="Tahoma"/>
            <family val="2"/>
          </rPr>
          <t>CS 120: Assignment #1</t>
        </r>
      </text>
    </comment>
    <comment ref="G11" authorId="0" shapeId="0" xr:uid="{03565ABE-3050-4455-96D8-AB7DA5578898}">
      <text>
        <r>
          <rPr>
            <sz val="9"/>
            <color indexed="81"/>
            <rFont val="Tahoma"/>
            <family val="2"/>
          </rPr>
          <t>WR 121: Quiz #1</t>
        </r>
      </text>
    </comment>
    <comment ref="O11" authorId="0" shapeId="0" xr:uid="{C7CFF8D8-323F-4223-B744-357F7E82BD4C}">
      <text>
        <r>
          <rPr>
            <sz val="9"/>
            <color rgb="FF000000"/>
            <rFont val="Tahoma"/>
            <family val="2"/>
          </rPr>
          <t>CS 120: Presentation #1</t>
        </r>
      </text>
    </comment>
    <comment ref="O18" authorId="0" shapeId="0" xr:uid="{4301A70D-04F2-49CA-985D-2AE6ADA484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 121: Paper</t>
        </r>
      </text>
    </comment>
    <comment ref="F20" authorId="0" shapeId="0" xr:uid="{7360C33D-198D-4701-A65D-EAFE86D98461}">
      <text>
        <r>
          <rPr>
            <sz val="9"/>
            <color rgb="FF000000"/>
            <rFont val="Tahoma"/>
            <family val="2"/>
          </rPr>
          <t xml:space="preserve">WR 121: Assignment #2
CR 120:
Paper
</t>
        </r>
      </text>
    </comment>
  </commentList>
</comments>
</file>

<file path=xl/sharedStrings.xml><?xml version="1.0" encoding="utf-8"?>
<sst xmlns="http://schemas.openxmlformats.org/spreadsheetml/2006/main" count="102" uniqueCount="50">
  <si>
    <t xml:space="preserve"> </t>
  </si>
  <si>
    <t>Course ID</t>
  </si>
  <si>
    <t>Course name</t>
  </si>
  <si>
    <t>Instructor</t>
  </si>
  <si>
    <t>Day</t>
  </si>
  <si>
    <t>Year</t>
  </si>
  <si>
    <t>Semester</t>
  </si>
  <si>
    <t>Time start</t>
  </si>
  <si>
    <t>Time end</t>
  </si>
  <si>
    <t>Duration</t>
  </si>
  <si>
    <t>CS 120</t>
  </si>
  <si>
    <t>Intro to Computer Applications</t>
  </si>
  <si>
    <t>Moni Sisodiya</t>
  </si>
  <si>
    <t>Monday</t>
  </si>
  <si>
    <t>Spring</t>
  </si>
  <si>
    <t>WR 121</t>
  </si>
  <si>
    <t>Writing Composition</t>
  </si>
  <si>
    <t>Calimero Mazzanti</t>
  </si>
  <si>
    <t>Tuesday</t>
  </si>
  <si>
    <t>Thursday</t>
  </si>
  <si>
    <t>SP 111</t>
  </si>
  <si>
    <t>Public Speaking</t>
  </si>
  <si>
    <t>Aswini Ragrez</t>
  </si>
  <si>
    <t>Wednesday</t>
  </si>
  <si>
    <t>PSY 101</t>
  </si>
  <si>
    <t>Basic Psychology</t>
  </si>
  <si>
    <t>Diert Maage</t>
  </si>
  <si>
    <t>Friday</t>
  </si>
  <si>
    <t>Item description</t>
  </si>
  <si>
    <t>Due date</t>
  </si>
  <si>
    <t>Quiz #1</t>
  </si>
  <si>
    <t>Assignment #2</t>
  </si>
  <si>
    <t>Assignment #3</t>
  </si>
  <si>
    <t>Presentation #1</t>
  </si>
  <si>
    <t>Paper</t>
  </si>
  <si>
    <t>Time Start</t>
  </si>
  <si>
    <t>Course Name</t>
  </si>
  <si>
    <t>Sun</t>
  </si>
  <si>
    <t>Mon</t>
  </si>
  <si>
    <t>Tue</t>
  </si>
  <si>
    <t>Wed</t>
  </si>
  <si>
    <t>Thu</t>
  </si>
  <si>
    <t>Fri</t>
  </si>
  <si>
    <t>Sat</t>
  </si>
  <si>
    <t>Year:</t>
  </si>
  <si>
    <t>Start Date:</t>
  </si>
  <si>
    <t>CLASS LIST</t>
  </si>
  <si>
    <t>DEADLINES</t>
  </si>
  <si>
    <t>WEEKLY SCHEDULE</t>
  </si>
  <si>
    <t>SEMESTER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</si>
</sst>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h:mm;@"/>
    <numFmt numFmtId="165" formatCode="[$-409]h:mm\ AM/PM;@"/>
    <numFmt numFmtId="166" formatCode="mmmm"/>
    <numFmt numFmtId="167" formatCode="m/d/yy;@"/>
  </numFmts>
  <fonts count="32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sz val="28"/>
      <color theme="4"/>
      <name val="Verdana"/>
      <family val="2"/>
      <scheme val="major"/>
    </font>
    <font>
      <b/>
      <sz val="12"/>
      <color theme="3"/>
      <name val="Trebuchet MS"/>
      <family val="2"/>
      <scheme val="minor"/>
    </font>
    <font>
      <b/>
      <sz val="11"/>
      <color theme="4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1"/>
      <color theme="9" tint="-0.499984740745262"/>
      <name val="Trebuchet MS"/>
      <family val="2"/>
      <scheme val="minor"/>
    </font>
    <font>
      <sz val="9"/>
      <color indexed="81"/>
      <name val="Tahoma"/>
      <family val="2"/>
    </font>
    <font>
      <sz val="10"/>
      <color theme="1" tint="0.14999847407452621"/>
      <name val="Book Antiqua"/>
      <family val="1"/>
    </font>
    <font>
      <sz val="36"/>
      <color theme="1" tint="0.14999847407452621"/>
      <name val="Verdana"/>
      <family val="2"/>
    </font>
    <font>
      <sz val="11"/>
      <color theme="1"/>
      <name val="Verdana"/>
      <family val="2"/>
    </font>
    <font>
      <sz val="8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0"/>
      <color theme="3"/>
      <name val="Trebuchet MS"/>
      <family val="2"/>
      <scheme val="minor"/>
    </font>
    <font>
      <b/>
      <sz val="16"/>
      <color theme="1"/>
      <name val="Verdana"/>
      <family val="2"/>
    </font>
    <font>
      <sz val="9"/>
      <color rgb="FF000000"/>
      <name val="Tahoma"/>
      <family val="2"/>
    </font>
    <font>
      <b/>
      <sz val="48"/>
      <color theme="1"/>
      <name val="Verdana"/>
      <family val="2"/>
    </font>
    <font>
      <sz val="48"/>
      <color theme="1" tint="0.14999847407452621"/>
      <name val="Trebuchet MS"/>
      <family val="2"/>
      <scheme val="minor"/>
    </font>
    <font>
      <sz val="48"/>
      <color theme="1"/>
      <name val="Verdana"/>
      <family val="2"/>
    </font>
    <font>
      <b/>
      <sz val="16"/>
      <color theme="1" tint="0.14999847407452621"/>
      <name val="Verdana"/>
      <family val="2"/>
    </font>
    <font>
      <sz val="16"/>
      <color theme="1" tint="0.14999847407452621"/>
      <name val="Verdana"/>
      <family val="2"/>
    </font>
    <font>
      <sz val="36"/>
      <color theme="1" tint="0.14999847407452621"/>
      <name val="Verdana"/>
      <family val="2"/>
      <scheme val="major"/>
    </font>
    <font>
      <sz val="11"/>
      <color theme="1"/>
      <name val="Verdana"/>
      <family val="2"/>
      <scheme val="major"/>
    </font>
    <font>
      <b/>
      <sz val="16"/>
      <color theme="1"/>
      <name val="Verdana"/>
      <family val="2"/>
      <scheme val="major"/>
    </font>
    <font>
      <b/>
      <sz val="16"/>
      <color theme="1" tint="0.14999847407452621"/>
      <name val="Verdana"/>
      <family val="2"/>
      <scheme val="major"/>
    </font>
    <font>
      <sz val="16"/>
      <color theme="1" tint="0.14999847407452621"/>
      <name val="Verdana"/>
      <family val="2"/>
      <scheme val="maj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medium">
        <color theme="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medium">
        <color auto="1"/>
      </top>
      <bottom style="thin">
        <color theme="0" tint="-0.14996795556505021"/>
      </bottom>
      <diagonal/>
    </border>
  </borders>
  <cellStyleXfs count="7">
    <xf numFmtId="0" fontId="0" fillId="0" borderId="0"/>
    <xf numFmtId="0" fontId="1" fillId="0" borderId="0" applyBorder="0">
      <alignment vertical="center" wrapText="1"/>
    </xf>
    <xf numFmtId="0" fontId="6" fillId="0" borderId="0" applyNumberFormat="0" applyFill="0" applyBorder="0" applyProtection="0"/>
    <xf numFmtId="0" fontId="7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8" fillId="0" borderId="1" applyNumberFormat="0" applyFill="0" applyAlignment="0" applyProtection="0"/>
    <xf numFmtId="0" fontId="9" fillId="0" borderId="0" applyNumberFormat="0" applyFill="0" applyBorder="0" applyAlignment="0" applyProtection="0"/>
  </cellStyleXfs>
  <cellXfs count="142">
    <xf numFmtId="0" fontId="0" fillId="0" borderId="0" xfId="0"/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165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165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13" fillId="5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5" fillId="3" borderId="0" xfId="0" applyFont="1" applyFill="1" applyAlignment="1">
      <alignment horizontal="left" vertical="center"/>
    </xf>
    <xf numFmtId="14" fontId="3" fillId="3" borderId="0" xfId="0" applyNumberFormat="1" applyFont="1" applyFill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right" vertical="top" indent="4"/>
    </xf>
    <xf numFmtId="0" fontId="3" fillId="4" borderId="10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right" vertical="top" indent="4"/>
    </xf>
    <xf numFmtId="0" fontId="13" fillId="6" borderId="9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 indent="1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 indent="1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0" fontId="18" fillId="3" borderId="0" xfId="0" applyFont="1" applyFill="1"/>
    <xf numFmtId="165" fontId="3" fillId="3" borderId="6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left" indent="1"/>
    </xf>
    <xf numFmtId="0" fontId="17" fillId="0" borderId="0" xfId="0" applyFont="1" applyAlignment="1">
      <alignment horizontal="left" vertical="center" indent="2"/>
    </xf>
    <xf numFmtId="0" fontId="4" fillId="3" borderId="0" xfId="1" applyFont="1" applyFill="1">
      <alignment vertical="center" wrapText="1"/>
    </xf>
    <xf numFmtId="166" fontId="4" fillId="3" borderId="0" xfId="1" applyNumberFormat="1" applyFont="1" applyFill="1">
      <alignment vertical="center" wrapText="1"/>
    </xf>
    <xf numFmtId="0" fontId="4" fillId="3" borderId="0" xfId="1" applyFont="1" applyFill="1" applyBorder="1">
      <alignment vertical="center" wrapText="1"/>
    </xf>
    <xf numFmtId="0" fontId="4" fillId="3" borderId="0" xfId="6" applyFont="1" applyFill="1" applyBorder="1" applyAlignment="1">
      <alignment horizontal="left" vertical="top"/>
    </xf>
    <xf numFmtId="14" fontId="4" fillId="3" borderId="0" xfId="6" applyNumberFormat="1" applyFont="1" applyFill="1" applyBorder="1" applyAlignment="1">
      <alignment horizontal="left" vertical="top"/>
    </xf>
    <xf numFmtId="14" fontId="4" fillId="3" borderId="0" xfId="1" applyNumberFormat="1" applyFont="1" applyFill="1">
      <alignment vertical="center" wrapText="1"/>
    </xf>
    <xf numFmtId="0" fontId="1" fillId="3" borderId="0" xfId="1" applyFill="1" applyBorder="1">
      <alignment vertical="center" wrapText="1"/>
    </xf>
    <xf numFmtId="0" fontId="13" fillId="7" borderId="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7" borderId="12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22" fillId="3" borderId="0" xfId="6" applyFont="1" applyFill="1" applyBorder="1" applyAlignment="1">
      <alignment horizontal="left" vertical="top"/>
    </xf>
    <xf numFmtId="0" fontId="22" fillId="3" borderId="0" xfId="6" applyFont="1" applyFill="1" applyBorder="1" applyAlignment="1">
      <alignment horizontal="left" vertical="center"/>
    </xf>
    <xf numFmtId="0" fontId="22" fillId="3" borderId="0" xfId="6" applyFont="1" applyFill="1" applyBorder="1" applyAlignment="1">
      <alignment vertical="center"/>
    </xf>
    <xf numFmtId="0" fontId="21" fillId="3" borderId="0" xfId="1" applyFont="1" applyFill="1" applyAlignment="1">
      <alignment horizontal="left" vertical="center" wrapText="1"/>
    </xf>
    <xf numFmtId="1" fontId="10" fillId="7" borderId="2" xfId="1" applyNumberFormat="1" applyFont="1" applyFill="1" applyBorder="1" applyAlignment="1">
      <alignment horizontal="center" vertical="center"/>
    </xf>
    <xf numFmtId="1" fontId="10" fillId="7" borderId="22" xfId="1" applyNumberFormat="1" applyFont="1" applyFill="1" applyBorder="1" applyAlignment="1">
      <alignment horizontal="center" vertical="center"/>
    </xf>
    <xf numFmtId="0" fontId="19" fillId="3" borderId="0" xfId="5" applyFont="1" applyFill="1" applyBorder="1" applyAlignment="1"/>
    <xf numFmtId="0" fontId="15" fillId="3" borderId="0" xfId="0" applyFont="1" applyFill="1" applyAlignment="1">
      <alignment vertical="center"/>
    </xf>
    <xf numFmtId="165" fontId="15" fillId="3" borderId="0" xfId="0" applyNumberFormat="1" applyFont="1" applyFill="1" applyAlignment="1">
      <alignment horizontal="left" vertical="center"/>
    </xf>
    <xf numFmtId="0" fontId="17" fillId="3" borderId="0" xfId="0" applyFont="1" applyFill="1"/>
    <xf numFmtId="165" fontId="0" fillId="3" borderId="0" xfId="0" applyNumberFormat="1" applyFill="1" applyAlignment="1">
      <alignment horizontal="right"/>
    </xf>
    <xf numFmtId="165" fontId="0" fillId="3" borderId="0" xfId="0" applyNumberFormat="1" applyFill="1"/>
    <xf numFmtId="0" fontId="18" fillId="3" borderId="0" xfId="1" applyFont="1" applyFill="1" applyBorder="1">
      <alignment vertical="center" wrapText="1"/>
    </xf>
    <xf numFmtId="0" fontId="18" fillId="3" borderId="0" xfId="1" applyFont="1" applyFill="1">
      <alignment vertical="center" wrapText="1"/>
    </xf>
    <xf numFmtId="1" fontId="4" fillId="3" borderId="0" xfId="1" applyNumberFormat="1" applyFont="1" applyFill="1" applyBorder="1" applyAlignment="1">
      <alignment horizontal="center" vertical="center"/>
    </xf>
    <xf numFmtId="0" fontId="24" fillId="3" borderId="0" xfId="1" applyFont="1" applyFill="1">
      <alignment vertical="center" wrapText="1"/>
    </xf>
    <xf numFmtId="1" fontId="4" fillId="4" borderId="18" xfId="1" applyNumberFormat="1" applyFont="1" applyFill="1" applyBorder="1" applyAlignment="1">
      <alignment horizontal="center" vertical="center"/>
    </xf>
    <xf numFmtId="1" fontId="4" fillId="4" borderId="19" xfId="1" applyNumberFormat="1" applyFont="1" applyFill="1" applyBorder="1" applyAlignment="1">
      <alignment horizontal="center" vertical="center"/>
    </xf>
    <xf numFmtId="1" fontId="4" fillId="4" borderId="13" xfId="1" applyNumberFormat="1" applyFont="1" applyFill="1" applyBorder="1" applyAlignment="1">
      <alignment horizontal="center" vertical="center"/>
    </xf>
    <xf numFmtId="1" fontId="4" fillId="4" borderId="2" xfId="1" applyNumberFormat="1" applyFont="1" applyFill="1" applyBorder="1" applyAlignment="1">
      <alignment horizontal="center" vertical="center"/>
    </xf>
    <xf numFmtId="1" fontId="4" fillId="4" borderId="14" xfId="1" applyNumberFormat="1" applyFont="1" applyFill="1" applyBorder="1" applyAlignment="1">
      <alignment horizontal="center" vertical="center"/>
    </xf>
    <xf numFmtId="1" fontId="4" fillId="4" borderId="15" xfId="1" applyNumberFormat="1" applyFont="1" applyFill="1" applyBorder="1" applyAlignment="1">
      <alignment horizontal="center" vertical="center"/>
    </xf>
    <xf numFmtId="1" fontId="4" fillId="4" borderId="16" xfId="1" applyNumberFormat="1" applyFont="1" applyFill="1" applyBorder="1" applyAlignment="1">
      <alignment horizontal="center" vertical="center"/>
    </xf>
    <xf numFmtId="1" fontId="4" fillId="4" borderId="17" xfId="1" applyNumberFormat="1" applyFont="1" applyFill="1" applyBorder="1" applyAlignment="1">
      <alignment horizontal="center" vertical="center"/>
    </xf>
    <xf numFmtId="1" fontId="4" fillId="4" borderId="21" xfId="1" applyNumberFormat="1" applyFont="1" applyFill="1" applyBorder="1" applyAlignment="1">
      <alignment horizontal="center" vertical="center"/>
    </xf>
    <xf numFmtId="1" fontId="4" fillId="4" borderId="22" xfId="1" applyNumberFormat="1" applyFont="1" applyFill="1" applyBorder="1" applyAlignment="1">
      <alignment horizontal="center" vertical="center"/>
    </xf>
    <xf numFmtId="0" fontId="11" fillId="4" borderId="9" xfId="4" applyFont="1" applyFill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center"/>
    </xf>
    <xf numFmtId="0" fontId="11" fillId="4" borderId="11" xfId="4" applyFont="1" applyFill="1" applyBorder="1" applyAlignment="1">
      <alignment horizontal="center" vertical="center"/>
    </xf>
    <xf numFmtId="0" fontId="17" fillId="4" borderId="5" xfId="4" applyFont="1" applyFill="1" applyBorder="1" applyAlignment="1">
      <alignment horizontal="center" vertical="center"/>
    </xf>
    <xf numFmtId="0" fontId="17" fillId="4" borderId="8" xfId="4" applyFont="1" applyFill="1" applyBorder="1" applyAlignment="1">
      <alignment horizontal="center" vertical="center"/>
    </xf>
    <xf numFmtId="0" fontId="17" fillId="4" borderId="11" xfId="4" applyFont="1" applyFill="1" applyBorder="1" applyAlignment="1">
      <alignment horizontal="center" vertical="center"/>
    </xf>
    <xf numFmtId="1" fontId="4" fillId="4" borderId="20" xfId="1" applyNumberFormat="1" applyFont="1" applyFill="1" applyBorder="1" applyAlignment="1">
      <alignment horizontal="center" vertical="center"/>
    </xf>
    <xf numFmtId="14" fontId="25" fillId="3" borderId="0" xfId="1" applyNumberFormat="1" applyFont="1" applyFill="1">
      <alignment vertical="center" wrapText="1"/>
    </xf>
    <xf numFmtId="0" fontId="25" fillId="3" borderId="0" xfId="1" applyFont="1" applyFill="1">
      <alignment vertical="center" wrapText="1"/>
    </xf>
    <xf numFmtId="0" fontId="18" fillId="3" borderId="0" xfId="1" applyFont="1" applyFill="1" applyBorder="1" applyAlignment="1">
      <alignment wrapText="1"/>
    </xf>
    <xf numFmtId="0" fontId="18" fillId="3" borderId="0" xfId="1" applyFont="1" applyFill="1" applyAlignment="1">
      <alignment wrapText="1"/>
    </xf>
    <xf numFmtId="0" fontId="9" fillId="3" borderId="0" xfId="1" applyFont="1" applyFill="1" applyBorder="1" applyAlignment="1">
      <alignment wrapText="1"/>
    </xf>
    <xf numFmtId="0" fontId="1" fillId="3" borderId="0" xfId="1" applyFill="1" applyBorder="1" applyAlignment="1">
      <alignment wrapText="1"/>
    </xf>
    <xf numFmtId="0" fontId="4" fillId="3" borderId="0" xfId="1" applyFont="1" applyFill="1" applyAlignment="1">
      <alignment wrapText="1"/>
    </xf>
    <xf numFmtId="14" fontId="23" fillId="3" borderId="0" xfId="1" applyNumberFormat="1" applyFont="1" applyFill="1" applyAlignment="1">
      <alignment horizontal="left" vertical="center" wrapText="1"/>
    </xf>
    <xf numFmtId="14" fontId="21" fillId="3" borderId="0" xfId="1" applyNumberFormat="1" applyFont="1" applyFill="1" applyAlignment="1">
      <alignment horizontal="left" vertical="center" wrapText="1"/>
    </xf>
    <xf numFmtId="165" fontId="3" fillId="4" borderId="10" xfId="0" applyNumberFormat="1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right" vertical="top" indent="4"/>
    </xf>
    <xf numFmtId="0" fontId="13" fillId="2" borderId="1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right" vertical="top" indent="4"/>
    </xf>
    <xf numFmtId="0" fontId="27" fillId="0" borderId="0" xfId="0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7" fillId="0" borderId="0" xfId="0" applyFont="1" applyAlignment="1">
      <alignment horizontal="left" vertical="center" indent="2"/>
    </xf>
    <xf numFmtId="0" fontId="27" fillId="0" borderId="0" xfId="0" applyFont="1" applyAlignment="1">
      <alignment horizontal="left" vertical="center"/>
    </xf>
    <xf numFmtId="14" fontId="2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0" fillId="7" borderId="19" xfId="1" applyNumberFormat="1" applyFont="1" applyFill="1" applyBorder="1" applyAlignment="1">
      <alignment horizontal="center" vertical="center"/>
    </xf>
    <xf numFmtId="1" fontId="4" fillId="4" borderId="23" xfId="1" applyNumberFormat="1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left" vertical="top" indent="3"/>
    </xf>
    <xf numFmtId="0" fontId="26" fillId="4" borderId="4" xfId="0" applyFont="1" applyFill="1" applyBorder="1" applyAlignment="1">
      <alignment horizontal="left" vertical="top" indent="3"/>
    </xf>
    <xf numFmtId="0" fontId="23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 wrapText="1"/>
    </xf>
    <xf numFmtId="14" fontId="22" fillId="3" borderId="0" xfId="6" applyNumberFormat="1" applyFont="1" applyFill="1" applyBorder="1" applyAlignment="1">
      <alignment horizontal="left" vertical="center"/>
    </xf>
    <xf numFmtId="0" fontId="22" fillId="3" borderId="0" xfId="6" applyFont="1" applyFill="1" applyBorder="1" applyAlignment="1">
      <alignment horizontal="left" vertical="center"/>
    </xf>
    <xf numFmtId="0" fontId="29" fillId="3" borderId="0" xfId="1" applyFont="1" applyFill="1" applyAlignment="1">
      <alignment horizontal="right" vertical="center" wrapText="1"/>
    </xf>
    <xf numFmtId="0" fontId="30" fillId="3" borderId="0" xfId="1" applyFont="1" applyFill="1" applyAlignment="1">
      <alignment horizontal="left" vertical="center" wrapText="1"/>
    </xf>
    <xf numFmtId="167" fontId="30" fillId="3" borderId="0" xfId="1" applyNumberFormat="1" applyFont="1" applyFill="1" applyAlignment="1">
      <alignment horizontal="left" vertical="center" wrapText="1"/>
    </xf>
    <xf numFmtId="166" fontId="28" fillId="3" borderId="0" xfId="3" applyNumberFormat="1" applyFont="1" applyFill="1" applyBorder="1" applyAlignment="1">
      <alignment horizontal="left"/>
    </xf>
    <xf numFmtId="0" fontId="26" fillId="4" borderId="12" xfId="0" applyFont="1" applyFill="1" applyBorder="1" applyAlignment="1">
      <alignment horizontal="left" vertical="top" indent="3"/>
    </xf>
    <xf numFmtId="0" fontId="25" fillId="3" borderId="0" xfId="1" applyFont="1" applyFill="1" applyAlignment="1">
      <alignment horizontal="left" vertical="center" wrapText="1"/>
    </xf>
    <xf numFmtId="14" fontId="25" fillId="3" borderId="0" xfId="1" applyNumberFormat="1" applyFont="1" applyFill="1" applyAlignment="1">
      <alignment horizontal="left" vertical="center" wrapText="1"/>
    </xf>
    <xf numFmtId="0" fontId="24" fillId="3" borderId="0" xfId="1" applyFont="1" applyFill="1" applyAlignment="1">
      <alignment horizontal="right" vertical="center" wrapText="1"/>
    </xf>
  </cellXfs>
  <cellStyles count="7">
    <cellStyle name="Heading 1 2" xfId="4" xr:uid="{00000000-0005-0000-0000-000000000000}"/>
    <cellStyle name="Heading 2 2" xfId="3" xr:uid="{00000000-0005-0000-0000-000001000000}"/>
    <cellStyle name="Heading 3 2" xfId="5" xr:uid="{00000000-0005-0000-0000-000002000000}"/>
    <cellStyle name="Heading 4 2" xfId="6" xr:uid="{00000000-0005-0000-0000-000003000000}"/>
    <cellStyle name="Normal" xfId="0" builtinId="0"/>
    <cellStyle name="Normal 2" xfId="1" xr:uid="{00000000-0005-0000-0000-000005000000}"/>
    <cellStyle name="Title 2" xfId="2" xr:uid="{00000000-0005-0000-0000-000006000000}"/>
  </cellStyles>
  <dxfs count="106">
    <dxf>
      <font>
        <color theme="0"/>
      </font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/>
    </dxf>
    <dxf>
      <alignment horizontal="center"/>
    </dxf>
    <dxf>
      <alignment relativeIndent="1"/>
    </dxf>
    <dxf>
      <alignment horizontal="left" relativeIndent="1"/>
    </dxf>
    <dxf>
      <alignment relativeIndent="1"/>
    </dxf>
    <dxf>
      <alignment horizontal="left" relativeIndent="1"/>
    </dxf>
    <dxf>
      <font>
        <b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major"/>
      </font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major"/>
      </font>
    </dxf>
    <dxf>
      <font>
        <b/>
        <color theme="1"/>
      </font>
    </dxf>
    <dxf>
      <font>
        <b/>
        <color theme="1"/>
      </font>
    </dxf>
    <dxf>
      <font>
        <color theme="1"/>
      </font>
      <border>
        <top style="thin">
          <color theme="1"/>
        </top>
        <horizontal style="medium">
          <color theme="1"/>
        </horizontal>
      </border>
    </dxf>
    <dxf>
      <font>
        <b/>
        <color theme="1"/>
      </font>
      <border>
        <bottom style="medium">
          <color theme="1"/>
        </bottom>
      </border>
    </dxf>
    <dxf>
      <font>
        <color theme="1"/>
      </font>
      <fill>
        <patternFill>
          <bgColor theme="6"/>
        </patternFill>
      </fill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</dxf>
    <dxf>
      <font>
        <b/>
        <color theme="1"/>
      </font>
    </dxf>
    <dxf>
      <font>
        <color theme="1"/>
      </font>
    </dxf>
    <dxf>
      <font>
        <b/>
        <color theme="1"/>
      </font>
    </dxf>
    <dxf>
      <font>
        <b/>
        <color theme="1"/>
      </font>
      <border diagonalDown="1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diagonal style="medium">
          <color theme="1"/>
        </diagonal>
      </border>
    </dxf>
    <dxf>
      <font>
        <color theme="1"/>
      </font>
      <fill>
        <patternFill>
          <bgColor theme="6"/>
        </patternFill>
      </fill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horizontal style="thin">
          <color theme="0" tint="-0.14999847407452621"/>
        </horizontal>
      </border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3" defaultTableStyle="TableStyleLight1 2" defaultPivotStyle="PivotStyleLight16">
    <tableStyle name="Custom 1" table="0" count="11" xr9:uid="{00000000-0011-0000-FFFF-FFFF00000000}">
      <tableStyleElement type="wholeTable" dxfId="105"/>
      <tableStyleElement type="headerRow" dxfId="104"/>
      <tableStyleElement type="totalRow" dxfId="103"/>
      <tableStyleElement type="firstRowStripe" dxfId="102"/>
      <tableStyleElement type="firstColumnStripe" dxfId="101"/>
      <tableStyleElement type="firstSubtotalRow" dxfId="100"/>
      <tableStyleElement type="secondSubtotalRow" dxfId="99"/>
      <tableStyleElement type="firstRowSubheading" dxfId="98"/>
      <tableStyleElement type="secondRowSubheading" dxfId="97"/>
      <tableStyleElement type="pageFieldLabels" dxfId="96"/>
      <tableStyleElement type="pageFieldValues" dxfId="95"/>
    </tableStyle>
    <tableStyle name="PivotStyleLight1 2" table="0" count="8" xr9:uid="{DC5C22FD-AF7A-1D48-A057-A5DEB9115978}">
      <tableStyleElement type="wholeTable" dxfId="94"/>
      <tableStyleElement type="headerRow" dxfId="93"/>
      <tableStyleElement type="firstSubtotalRow" dxfId="92"/>
      <tableStyleElement type="secondSubtotalRow" dxfId="91"/>
      <tableStyleElement type="firstRowSubheading" dxfId="90"/>
      <tableStyleElement type="secondRowSubheading" dxfId="89"/>
      <tableStyleElement type="pageFieldLabels" dxfId="88"/>
      <tableStyleElement type="pageFieldValues" dxfId="87"/>
    </tableStyle>
    <tableStyle name="TableStyleLight1 2" pivot="0" count="5" xr9:uid="{D3C6B89F-4D0E-1849-8578-6A51D43AC2F4}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worksheet" Target="/xl/worksheets/sheet31.xml" Id="rId3" /><Relationship Type="http://schemas.openxmlformats.org/officeDocument/2006/relationships/styles" Target="/xl/styles.xml" Id="rId7" /><Relationship Type="http://schemas.openxmlformats.org/officeDocument/2006/relationships/customXml" Target="/customXml/item3.xml" Id="rId12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theme" Target="/xl/theme/theme11.xml" Id="rId6" /><Relationship Type="http://schemas.openxmlformats.org/officeDocument/2006/relationships/customXml" Target="/customXml/item22.xml" Id="rId11" /><Relationship Type="http://schemas.openxmlformats.org/officeDocument/2006/relationships/pivotCacheDefinition" Target="/xl/pivotCache/pivotCacheDefinition11.xml" Id="rId5" /><Relationship Type="http://schemas.openxmlformats.org/officeDocument/2006/relationships/customXml" Target="/customXml/item13.xml" Id="rId10" /><Relationship Type="http://schemas.openxmlformats.org/officeDocument/2006/relationships/worksheet" Target="/xl/worksheets/sheet44.xml" Id="rId4" /><Relationship Type="http://schemas.openxmlformats.org/officeDocument/2006/relationships/calcChain" Target="/xl/calcChain.xml" Id="rId9" /></Relationships>
</file>

<file path=xl/drawings/_rels/drawing22.xml.rels>&#65279;<?xml version="1.0" encoding="utf-8"?><Relationships xmlns="http://schemas.openxmlformats.org/package/2006/relationships"><Relationship Type="http://schemas.openxmlformats.org/officeDocument/2006/relationships/image" Target="/xl/media/image24.svg" Id="rId2" /><Relationship Type="http://schemas.openxmlformats.org/officeDocument/2006/relationships/image" Target="/xl/media/image14.png" Id="rId1" /></Relationships>
</file>

<file path=xl/drawings/_rels/drawing31.xml.rels>&#65279;<?xml version="1.0" encoding="utf-8"?><Relationships xmlns="http://schemas.openxmlformats.org/package/2006/relationships"><Relationship Type="http://schemas.openxmlformats.org/officeDocument/2006/relationships/image" Target="/xl/media/image5.png" Id="rId3" /><Relationship Type="http://schemas.openxmlformats.org/officeDocument/2006/relationships/image" Target="/xl/media/image4.svg" Id="rId2" /><Relationship Type="http://schemas.openxmlformats.org/officeDocument/2006/relationships/image" Target="/xl/media/image32.png" Id="rId1" /><Relationship Type="http://schemas.openxmlformats.org/officeDocument/2006/relationships/image" Target="/xl/media/image82.svg" Id="rId6" /><Relationship Type="http://schemas.openxmlformats.org/officeDocument/2006/relationships/image" Target="/xl/media/image73.png" Id="rId5" /><Relationship Type="http://schemas.openxmlformats.org/officeDocument/2006/relationships/image" Target="/xl/media/image63.svg" Id="rId4" /></Relationships>
</file>

<file path=xl/drawings/_rels/drawing44.xml.rels>&#65279;<?xml version="1.0" encoding="utf-8"?><Relationships xmlns="http://schemas.openxmlformats.org/package/2006/relationships"><Relationship Type="http://schemas.openxmlformats.org/officeDocument/2006/relationships/image" Target="/xl/media/image105.svg" Id="rId2" /><Relationship Type="http://schemas.openxmlformats.org/officeDocument/2006/relationships/image" Target="/xl/media/image95.png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267838</xdr:colOff>
      <xdr:row>12</xdr:row>
      <xdr:rowOff>300571</xdr:rowOff>
    </xdr:from>
    <xdr:to>
      <xdr:col>1</xdr:col>
      <xdr:colOff>994034</xdr:colOff>
      <xdr:row>14</xdr:row>
      <xdr:rowOff>78145</xdr:rowOff>
    </xdr:to>
    <xdr:grpSp>
      <xdr:nvGrpSpPr>
        <xdr:cNvPr id="44" name="Group 43" descr="cube with one side shaded pink">
          <a:extLst>
            <a:ext uri="{FF2B5EF4-FFF2-40B4-BE49-F238E27FC236}">
              <a16:creationId xmlns:a16="http://schemas.microsoft.com/office/drawing/2014/main" id="{3670B48C-B872-6095-B92F-EAE711FB2013}"/>
            </a:ext>
          </a:extLst>
        </xdr:cNvPr>
        <xdr:cNvGrpSpPr/>
      </xdr:nvGrpSpPr>
      <xdr:grpSpPr>
        <a:xfrm rot="1345582">
          <a:off x="526918" y="5360251"/>
          <a:ext cx="726196" cy="691974"/>
          <a:chOff x="11243096" y="3646378"/>
          <a:chExt cx="726195" cy="6918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D4F6BF8B-F792-3298-3EC3-2F4ECDBADF86}"/>
              </a:ext>
            </a:extLst>
          </xdr:cNvPr>
          <xdr:cNvSpPr/>
        </xdr:nvSpPr>
        <xdr:spPr>
          <a:xfrm rot="20847923">
            <a:off x="11476964" y="3855620"/>
            <a:ext cx="492327" cy="427449"/>
          </a:xfrm>
          <a:custGeom>
            <a:avLst/>
            <a:gdLst>
              <a:gd name="connsiteX0" fmla="*/ 0 w 402199"/>
              <a:gd name="connsiteY0" fmla="*/ 0 h 405037"/>
              <a:gd name="connsiteX1" fmla="*/ 402199 w 402199"/>
              <a:gd name="connsiteY1" fmla="*/ 0 h 405037"/>
              <a:gd name="connsiteX2" fmla="*/ 402199 w 402199"/>
              <a:gd name="connsiteY2" fmla="*/ 405037 h 405037"/>
              <a:gd name="connsiteX3" fmla="*/ 0 w 402199"/>
              <a:gd name="connsiteY3" fmla="*/ 405037 h 405037"/>
              <a:gd name="connsiteX4" fmla="*/ 0 w 402199"/>
              <a:gd name="connsiteY4" fmla="*/ 0 h 405037"/>
              <a:gd name="connsiteX0" fmla="*/ 0 w 402199"/>
              <a:gd name="connsiteY0" fmla="*/ 0 h 428145"/>
              <a:gd name="connsiteX1" fmla="*/ 402199 w 402199"/>
              <a:gd name="connsiteY1" fmla="*/ 0 h 428145"/>
              <a:gd name="connsiteX2" fmla="*/ 325773 w 402199"/>
              <a:gd name="connsiteY2" fmla="*/ 428145 h 428145"/>
              <a:gd name="connsiteX3" fmla="*/ 0 w 402199"/>
              <a:gd name="connsiteY3" fmla="*/ 405037 h 428145"/>
              <a:gd name="connsiteX4" fmla="*/ 0 w 402199"/>
              <a:gd name="connsiteY4" fmla="*/ 0 h 428145"/>
              <a:gd name="connsiteX0" fmla="*/ 91520 w 493719"/>
              <a:gd name="connsiteY0" fmla="*/ 0 h 428145"/>
              <a:gd name="connsiteX1" fmla="*/ 493719 w 493719"/>
              <a:gd name="connsiteY1" fmla="*/ 0 h 428145"/>
              <a:gd name="connsiteX2" fmla="*/ 417293 w 493719"/>
              <a:gd name="connsiteY2" fmla="*/ 428145 h 428145"/>
              <a:gd name="connsiteX3" fmla="*/ 0 w 493719"/>
              <a:gd name="connsiteY3" fmla="*/ 415878 h 428145"/>
              <a:gd name="connsiteX4" fmla="*/ 91520 w 493719"/>
              <a:gd name="connsiteY4" fmla="*/ 0 h 4281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93719" h="428145">
                <a:moveTo>
                  <a:pt x="91520" y="0"/>
                </a:moveTo>
                <a:lnTo>
                  <a:pt x="493719" y="0"/>
                </a:lnTo>
                <a:lnTo>
                  <a:pt x="417293" y="428145"/>
                </a:lnTo>
                <a:lnTo>
                  <a:pt x="0" y="415878"/>
                </a:lnTo>
                <a:lnTo>
                  <a:pt x="91520" y="0"/>
                </a:lnTo>
                <a:close/>
              </a:path>
            </a:pathLst>
          </a:cu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AEA1B738-0553-2C62-5A61-AA99D09C6F2F}"/>
              </a:ext>
            </a:extLst>
          </xdr:cNvPr>
          <xdr:cNvSpPr/>
        </xdr:nvSpPr>
        <xdr:spPr>
          <a:xfrm>
            <a:off x="11243096" y="3646378"/>
            <a:ext cx="690514" cy="691841"/>
          </a:xfrm>
          <a:custGeom>
            <a:avLst/>
            <a:gdLst>
              <a:gd name="connsiteX0" fmla="*/ 685800 w 685800"/>
              <a:gd name="connsiteY0" fmla="*/ 141461 h 686864"/>
              <a:gd name="connsiteX1" fmla="*/ 677401 w 685800"/>
              <a:gd name="connsiteY1" fmla="*/ 137461 h 686864"/>
              <a:gd name="connsiteX2" fmla="*/ 388730 w 685800"/>
              <a:gd name="connsiteY2" fmla="*/ 0 h 686864"/>
              <a:gd name="connsiteX3" fmla="*/ 10940 w 685800"/>
              <a:gd name="connsiteY3" fmla="*/ 82427 h 686864"/>
              <a:gd name="connsiteX4" fmla="*/ 0 w 685800"/>
              <a:gd name="connsiteY4" fmla="*/ 84814 h 686864"/>
              <a:gd name="connsiteX5" fmla="*/ 0 w 685800"/>
              <a:gd name="connsiteY5" fmla="*/ 538090 h 686864"/>
              <a:gd name="connsiteX6" fmla="*/ 268076 w 685800"/>
              <a:gd name="connsiteY6" fmla="*/ 682441 h 686864"/>
              <a:gd name="connsiteX7" fmla="*/ 276293 w 685800"/>
              <a:gd name="connsiteY7" fmla="*/ 686865 h 686864"/>
              <a:gd name="connsiteX8" fmla="*/ 287126 w 685800"/>
              <a:gd name="connsiteY8" fmla="*/ 684249 h 686864"/>
              <a:gd name="connsiteX9" fmla="*/ 685800 w 685800"/>
              <a:gd name="connsiteY9" fmla="*/ 588017 h 686864"/>
              <a:gd name="connsiteX10" fmla="*/ 685800 w 685800"/>
              <a:gd name="connsiteY10" fmla="*/ 141461 h 686864"/>
              <a:gd name="connsiteX11" fmla="*/ 386423 w 685800"/>
              <a:gd name="connsiteY11" fmla="*/ 20003 h 686864"/>
              <a:gd name="connsiteX12" fmla="*/ 647021 w 685800"/>
              <a:gd name="connsiteY12" fmla="*/ 144098 h 686864"/>
              <a:gd name="connsiteX13" fmla="*/ 647001 w 685800"/>
              <a:gd name="connsiteY13" fmla="*/ 144277 h 686864"/>
              <a:gd name="connsiteX14" fmla="*/ 397097 w 685800"/>
              <a:gd name="connsiteY14" fmla="*/ 200287 h 686864"/>
              <a:gd name="connsiteX15" fmla="*/ 397097 w 685800"/>
              <a:gd name="connsiteY15" fmla="*/ 192743 h 686864"/>
              <a:gd name="connsiteX16" fmla="*/ 378047 w 685800"/>
              <a:gd name="connsiteY16" fmla="*/ 192743 h 686864"/>
              <a:gd name="connsiteX17" fmla="*/ 378047 w 685800"/>
              <a:gd name="connsiteY17" fmla="*/ 204554 h 686864"/>
              <a:gd name="connsiteX18" fmla="*/ 278987 w 685800"/>
              <a:gd name="connsiteY18" fmla="*/ 226757 h 686864"/>
              <a:gd name="connsiteX19" fmla="*/ 36934 w 685800"/>
              <a:gd name="connsiteY19" fmla="*/ 96425 h 686864"/>
              <a:gd name="connsiteX20" fmla="*/ 36959 w 685800"/>
              <a:gd name="connsiteY20" fmla="*/ 96248 h 686864"/>
              <a:gd name="connsiteX21" fmla="*/ 19050 w 685800"/>
              <a:gd name="connsiteY21" fmla="*/ 526713 h 686864"/>
              <a:gd name="connsiteX22" fmla="*/ 19050 w 685800"/>
              <a:gd name="connsiteY22" fmla="*/ 108592 h 686864"/>
              <a:gd name="connsiteX23" fmla="*/ 19145 w 685800"/>
              <a:gd name="connsiteY23" fmla="*/ 108496 h 686864"/>
              <a:gd name="connsiteX24" fmla="*/ 19190 w 685800"/>
              <a:gd name="connsiteY24" fmla="*/ 108508 h 686864"/>
              <a:gd name="connsiteX25" fmla="*/ 268078 w 685800"/>
              <a:gd name="connsiteY25" fmla="*/ 242525 h 686864"/>
              <a:gd name="connsiteX26" fmla="*/ 268078 w 685800"/>
              <a:gd name="connsiteY26" fmla="*/ 660644 h 686864"/>
              <a:gd name="connsiteX27" fmla="*/ 267983 w 685800"/>
              <a:gd name="connsiteY27" fmla="*/ 660739 h 686864"/>
              <a:gd name="connsiteX28" fmla="*/ 267938 w 685800"/>
              <a:gd name="connsiteY28" fmla="*/ 660727 h 686864"/>
              <a:gd name="connsiteX29" fmla="*/ 666750 w 685800"/>
              <a:gd name="connsiteY29" fmla="*/ 573024 h 686864"/>
              <a:gd name="connsiteX30" fmla="*/ 287126 w 685800"/>
              <a:gd name="connsiteY30" fmla="*/ 664655 h 686864"/>
              <a:gd name="connsiteX31" fmla="*/ 287126 w 685800"/>
              <a:gd name="connsiteY31" fmla="*/ 481584 h 686864"/>
              <a:gd name="connsiteX32" fmla="*/ 309302 w 685800"/>
              <a:gd name="connsiteY32" fmla="*/ 476744 h 686864"/>
              <a:gd name="connsiteX33" fmla="*/ 305247 w 685800"/>
              <a:gd name="connsiteY33" fmla="*/ 458132 h 686864"/>
              <a:gd name="connsiteX34" fmla="*/ 287126 w 685800"/>
              <a:gd name="connsiteY34" fmla="*/ 462086 h 686864"/>
              <a:gd name="connsiteX35" fmla="*/ 287126 w 685800"/>
              <a:gd name="connsiteY35" fmla="*/ 244461 h 686864"/>
              <a:gd name="connsiteX36" fmla="*/ 378051 w 685800"/>
              <a:gd name="connsiteY36" fmla="*/ 224078 h 686864"/>
              <a:gd name="connsiteX37" fmla="*/ 378051 w 685800"/>
              <a:gd name="connsiteY37" fmla="*/ 230840 h 686864"/>
              <a:gd name="connsiteX38" fmla="*/ 397101 w 685800"/>
              <a:gd name="connsiteY38" fmla="*/ 230840 h 686864"/>
              <a:gd name="connsiteX39" fmla="*/ 397101 w 685800"/>
              <a:gd name="connsiteY39" fmla="*/ 219811 h 686864"/>
              <a:gd name="connsiteX40" fmla="*/ 666750 w 685800"/>
              <a:gd name="connsiteY40" fmla="*/ 159373 h 686864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460559 w 685800"/>
              <a:gd name="connsiteY33" fmla="*/ 484736 h 686865"/>
              <a:gd name="connsiteX34" fmla="*/ 309302 w 685800"/>
              <a:gd name="connsiteY34" fmla="*/ 476744 h 686865"/>
              <a:gd name="connsiteX35" fmla="*/ 305247 w 685800"/>
              <a:gd name="connsiteY35" fmla="*/ 458132 h 686865"/>
              <a:gd name="connsiteX36" fmla="*/ 287126 w 685800"/>
              <a:gd name="connsiteY36" fmla="*/ 462086 h 686865"/>
              <a:gd name="connsiteX37" fmla="*/ 287126 w 685800"/>
              <a:gd name="connsiteY37" fmla="*/ 244461 h 686865"/>
              <a:gd name="connsiteX38" fmla="*/ 378051 w 685800"/>
              <a:gd name="connsiteY38" fmla="*/ 224078 h 686865"/>
              <a:gd name="connsiteX39" fmla="*/ 378051 w 685800"/>
              <a:gd name="connsiteY39" fmla="*/ 230840 h 686865"/>
              <a:gd name="connsiteX40" fmla="*/ 397101 w 685800"/>
              <a:gd name="connsiteY40" fmla="*/ 230840 h 686865"/>
              <a:gd name="connsiteX41" fmla="*/ 397101 w 685800"/>
              <a:gd name="connsiteY41" fmla="*/ 219811 h 686865"/>
              <a:gd name="connsiteX42" fmla="*/ 666750 w 685800"/>
              <a:gd name="connsiteY42" fmla="*/ 159373 h 686865"/>
              <a:gd name="connsiteX43" fmla="*/ 666750 w 685800"/>
              <a:gd name="connsiteY4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9302 w 685800"/>
              <a:gd name="connsiteY33" fmla="*/ 476744 h 686865"/>
              <a:gd name="connsiteX34" fmla="*/ 305247 w 685800"/>
              <a:gd name="connsiteY34" fmla="*/ 458132 h 686865"/>
              <a:gd name="connsiteX35" fmla="*/ 287126 w 685800"/>
              <a:gd name="connsiteY35" fmla="*/ 462086 h 686865"/>
              <a:gd name="connsiteX36" fmla="*/ 287126 w 685800"/>
              <a:gd name="connsiteY36" fmla="*/ 244461 h 686865"/>
              <a:gd name="connsiteX37" fmla="*/ 378051 w 685800"/>
              <a:gd name="connsiteY37" fmla="*/ 224078 h 686865"/>
              <a:gd name="connsiteX38" fmla="*/ 378051 w 685800"/>
              <a:gd name="connsiteY38" fmla="*/ 230840 h 686865"/>
              <a:gd name="connsiteX39" fmla="*/ 397101 w 685800"/>
              <a:gd name="connsiteY39" fmla="*/ 230840 h 686865"/>
              <a:gd name="connsiteX40" fmla="*/ 397101 w 685800"/>
              <a:gd name="connsiteY40" fmla="*/ 219811 h 686865"/>
              <a:gd name="connsiteX41" fmla="*/ 666750 w 685800"/>
              <a:gd name="connsiteY41" fmla="*/ 159373 h 686865"/>
              <a:gd name="connsiteX42" fmla="*/ 666750 w 685800"/>
              <a:gd name="connsiteY42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5247 w 685800"/>
              <a:gd name="connsiteY33" fmla="*/ 458132 h 686865"/>
              <a:gd name="connsiteX34" fmla="*/ 287126 w 685800"/>
              <a:gd name="connsiteY34" fmla="*/ 462086 h 686865"/>
              <a:gd name="connsiteX35" fmla="*/ 287126 w 685800"/>
              <a:gd name="connsiteY35" fmla="*/ 244461 h 686865"/>
              <a:gd name="connsiteX36" fmla="*/ 378051 w 685800"/>
              <a:gd name="connsiteY36" fmla="*/ 224078 h 686865"/>
              <a:gd name="connsiteX37" fmla="*/ 378051 w 685800"/>
              <a:gd name="connsiteY37" fmla="*/ 230840 h 686865"/>
              <a:gd name="connsiteX38" fmla="*/ 397101 w 685800"/>
              <a:gd name="connsiteY38" fmla="*/ 230840 h 686865"/>
              <a:gd name="connsiteX39" fmla="*/ 397101 w 685800"/>
              <a:gd name="connsiteY39" fmla="*/ 219811 h 686865"/>
              <a:gd name="connsiteX40" fmla="*/ 666750 w 685800"/>
              <a:gd name="connsiteY40" fmla="*/ 159373 h 686865"/>
              <a:gd name="connsiteX41" fmla="*/ 666750 w 685800"/>
              <a:gd name="connsiteY41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397101 w 685800"/>
              <a:gd name="connsiteY38" fmla="*/ 219811 h 686865"/>
              <a:gd name="connsiteX39" fmla="*/ 666750 w 685800"/>
              <a:gd name="connsiteY39" fmla="*/ 159373 h 686865"/>
              <a:gd name="connsiteX40" fmla="*/ 666750 w 685800"/>
              <a:gd name="connsiteY40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666750 w 685800"/>
              <a:gd name="connsiteY38" fmla="*/ 159373 h 686865"/>
              <a:gd name="connsiteX39" fmla="*/ 666750 w 685800"/>
              <a:gd name="connsiteY39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666750 w 685800"/>
              <a:gd name="connsiteY37" fmla="*/ 159373 h 686865"/>
              <a:gd name="connsiteX38" fmla="*/ 666750 w 685800"/>
              <a:gd name="connsiteY38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666750 w 685800"/>
              <a:gd name="connsiteY36" fmla="*/ 159373 h 686865"/>
              <a:gd name="connsiteX37" fmla="*/ 666750 w 685800"/>
              <a:gd name="connsiteY37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278987 w 685800"/>
              <a:gd name="connsiteY17" fmla="*/ 226757 h 686865"/>
              <a:gd name="connsiteX18" fmla="*/ 36934 w 685800"/>
              <a:gd name="connsiteY18" fmla="*/ 96425 h 686865"/>
              <a:gd name="connsiteX19" fmla="*/ 36959 w 685800"/>
              <a:gd name="connsiteY19" fmla="*/ 96248 h 686865"/>
              <a:gd name="connsiteX20" fmla="*/ 386423 w 685800"/>
              <a:gd name="connsiteY20" fmla="*/ 20003 h 686865"/>
              <a:gd name="connsiteX21" fmla="*/ 19050 w 685800"/>
              <a:gd name="connsiteY21" fmla="*/ 526713 h 686865"/>
              <a:gd name="connsiteX22" fmla="*/ 19050 w 685800"/>
              <a:gd name="connsiteY22" fmla="*/ 108592 h 686865"/>
              <a:gd name="connsiteX23" fmla="*/ 19145 w 685800"/>
              <a:gd name="connsiteY23" fmla="*/ 108496 h 686865"/>
              <a:gd name="connsiteX24" fmla="*/ 19190 w 685800"/>
              <a:gd name="connsiteY24" fmla="*/ 108508 h 686865"/>
              <a:gd name="connsiteX25" fmla="*/ 268078 w 685800"/>
              <a:gd name="connsiteY25" fmla="*/ 242525 h 686865"/>
              <a:gd name="connsiteX26" fmla="*/ 268078 w 685800"/>
              <a:gd name="connsiteY26" fmla="*/ 660644 h 686865"/>
              <a:gd name="connsiteX27" fmla="*/ 267983 w 685800"/>
              <a:gd name="connsiteY27" fmla="*/ 660739 h 686865"/>
              <a:gd name="connsiteX28" fmla="*/ 267938 w 685800"/>
              <a:gd name="connsiteY28" fmla="*/ 660727 h 686865"/>
              <a:gd name="connsiteX29" fmla="*/ 19050 w 685800"/>
              <a:gd name="connsiteY29" fmla="*/ 526713 h 686865"/>
              <a:gd name="connsiteX30" fmla="*/ 666750 w 685800"/>
              <a:gd name="connsiteY30" fmla="*/ 573024 h 686865"/>
              <a:gd name="connsiteX31" fmla="*/ 287126 w 685800"/>
              <a:gd name="connsiteY31" fmla="*/ 664655 h 686865"/>
              <a:gd name="connsiteX32" fmla="*/ 287126 w 685800"/>
              <a:gd name="connsiteY32" fmla="*/ 462086 h 686865"/>
              <a:gd name="connsiteX33" fmla="*/ 287126 w 685800"/>
              <a:gd name="connsiteY33" fmla="*/ 244461 h 686865"/>
              <a:gd name="connsiteX34" fmla="*/ 378051 w 685800"/>
              <a:gd name="connsiteY34" fmla="*/ 224078 h 686865"/>
              <a:gd name="connsiteX35" fmla="*/ 666750 w 685800"/>
              <a:gd name="connsiteY35" fmla="*/ 159373 h 686865"/>
              <a:gd name="connsiteX36" fmla="*/ 666750 w 685800"/>
              <a:gd name="connsiteY36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278987 w 685800"/>
              <a:gd name="connsiteY16" fmla="*/ 226757 h 686865"/>
              <a:gd name="connsiteX17" fmla="*/ 36934 w 685800"/>
              <a:gd name="connsiteY17" fmla="*/ 96425 h 686865"/>
              <a:gd name="connsiteX18" fmla="*/ 36959 w 685800"/>
              <a:gd name="connsiteY18" fmla="*/ 96248 h 686865"/>
              <a:gd name="connsiteX19" fmla="*/ 386423 w 685800"/>
              <a:gd name="connsiteY19" fmla="*/ 20003 h 686865"/>
              <a:gd name="connsiteX20" fmla="*/ 19050 w 685800"/>
              <a:gd name="connsiteY20" fmla="*/ 526713 h 686865"/>
              <a:gd name="connsiteX21" fmla="*/ 19050 w 685800"/>
              <a:gd name="connsiteY21" fmla="*/ 108592 h 686865"/>
              <a:gd name="connsiteX22" fmla="*/ 19145 w 685800"/>
              <a:gd name="connsiteY22" fmla="*/ 108496 h 686865"/>
              <a:gd name="connsiteX23" fmla="*/ 19190 w 685800"/>
              <a:gd name="connsiteY23" fmla="*/ 108508 h 686865"/>
              <a:gd name="connsiteX24" fmla="*/ 268078 w 685800"/>
              <a:gd name="connsiteY24" fmla="*/ 242525 h 686865"/>
              <a:gd name="connsiteX25" fmla="*/ 268078 w 685800"/>
              <a:gd name="connsiteY25" fmla="*/ 660644 h 686865"/>
              <a:gd name="connsiteX26" fmla="*/ 267983 w 685800"/>
              <a:gd name="connsiteY26" fmla="*/ 660739 h 686865"/>
              <a:gd name="connsiteX27" fmla="*/ 267938 w 685800"/>
              <a:gd name="connsiteY27" fmla="*/ 660727 h 686865"/>
              <a:gd name="connsiteX28" fmla="*/ 19050 w 685800"/>
              <a:gd name="connsiteY28" fmla="*/ 526713 h 686865"/>
              <a:gd name="connsiteX29" fmla="*/ 666750 w 685800"/>
              <a:gd name="connsiteY29" fmla="*/ 573024 h 686865"/>
              <a:gd name="connsiteX30" fmla="*/ 287126 w 685800"/>
              <a:gd name="connsiteY30" fmla="*/ 664655 h 686865"/>
              <a:gd name="connsiteX31" fmla="*/ 287126 w 685800"/>
              <a:gd name="connsiteY31" fmla="*/ 462086 h 686865"/>
              <a:gd name="connsiteX32" fmla="*/ 287126 w 685800"/>
              <a:gd name="connsiteY32" fmla="*/ 244461 h 686865"/>
              <a:gd name="connsiteX33" fmla="*/ 378051 w 685800"/>
              <a:gd name="connsiteY33" fmla="*/ 224078 h 686865"/>
              <a:gd name="connsiteX34" fmla="*/ 666750 w 685800"/>
              <a:gd name="connsiteY34" fmla="*/ 159373 h 686865"/>
              <a:gd name="connsiteX35" fmla="*/ 666750 w 685800"/>
              <a:gd name="connsiteY35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278987 w 685800"/>
              <a:gd name="connsiteY15" fmla="*/ 226757 h 686865"/>
              <a:gd name="connsiteX16" fmla="*/ 36934 w 685800"/>
              <a:gd name="connsiteY16" fmla="*/ 96425 h 686865"/>
              <a:gd name="connsiteX17" fmla="*/ 36959 w 685800"/>
              <a:gd name="connsiteY17" fmla="*/ 96248 h 686865"/>
              <a:gd name="connsiteX18" fmla="*/ 386423 w 685800"/>
              <a:gd name="connsiteY18" fmla="*/ 20003 h 686865"/>
              <a:gd name="connsiteX19" fmla="*/ 19050 w 685800"/>
              <a:gd name="connsiteY19" fmla="*/ 526713 h 686865"/>
              <a:gd name="connsiteX20" fmla="*/ 19050 w 685800"/>
              <a:gd name="connsiteY20" fmla="*/ 108592 h 686865"/>
              <a:gd name="connsiteX21" fmla="*/ 19145 w 685800"/>
              <a:gd name="connsiteY21" fmla="*/ 108496 h 686865"/>
              <a:gd name="connsiteX22" fmla="*/ 19190 w 685800"/>
              <a:gd name="connsiteY22" fmla="*/ 108508 h 686865"/>
              <a:gd name="connsiteX23" fmla="*/ 268078 w 685800"/>
              <a:gd name="connsiteY23" fmla="*/ 242525 h 686865"/>
              <a:gd name="connsiteX24" fmla="*/ 268078 w 685800"/>
              <a:gd name="connsiteY24" fmla="*/ 660644 h 686865"/>
              <a:gd name="connsiteX25" fmla="*/ 267983 w 685800"/>
              <a:gd name="connsiteY25" fmla="*/ 660739 h 686865"/>
              <a:gd name="connsiteX26" fmla="*/ 267938 w 685800"/>
              <a:gd name="connsiteY26" fmla="*/ 660727 h 686865"/>
              <a:gd name="connsiteX27" fmla="*/ 19050 w 685800"/>
              <a:gd name="connsiteY27" fmla="*/ 526713 h 686865"/>
              <a:gd name="connsiteX28" fmla="*/ 666750 w 685800"/>
              <a:gd name="connsiteY28" fmla="*/ 573024 h 686865"/>
              <a:gd name="connsiteX29" fmla="*/ 287126 w 685800"/>
              <a:gd name="connsiteY29" fmla="*/ 664655 h 686865"/>
              <a:gd name="connsiteX30" fmla="*/ 287126 w 685800"/>
              <a:gd name="connsiteY30" fmla="*/ 462086 h 686865"/>
              <a:gd name="connsiteX31" fmla="*/ 287126 w 685800"/>
              <a:gd name="connsiteY31" fmla="*/ 244461 h 686865"/>
              <a:gd name="connsiteX32" fmla="*/ 378051 w 685800"/>
              <a:gd name="connsiteY32" fmla="*/ 224078 h 686865"/>
              <a:gd name="connsiteX33" fmla="*/ 666750 w 685800"/>
              <a:gd name="connsiteY33" fmla="*/ 159373 h 686865"/>
              <a:gd name="connsiteX34" fmla="*/ 666750 w 685800"/>
              <a:gd name="connsiteY34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378051 w 685800"/>
              <a:gd name="connsiteY31" fmla="*/ 224078 h 686865"/>
              <a:gd name="connsiteX32" fmla="*/ 666750 w 685800"/>
              <a:gd name="connsiteY32" fmla="*/ 159373 h 686865"/>
              <a:gd name="connsiteX33" fmla="*/ 666750 w 685800"/>
              <a:gd name="connsiteY3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666750 w 685800"/>
              <a:gd name="connsiteY31" fmla="*/ 159373 h 686865"/>
              <a:gd name="connsiteX32" fmla="*/ 666750 w 685800"/>
              <a:gd name="connsiteY32" fmla="*/ 573024 h 686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85800" h="686865">
                <a:moveTo>
                  <a:pt x="685800" y="141461"/>
                </a:moveTo>
                <a:lnTo>
                  <a:pt x="677401" y="137461"/>
                </a:lnTo>
                <a:lnTo>
                  <a:pt x="388730" y="0"/>
                </a:lnTo>
                <a:lnTo>
                  <a:pt x="10940" y="82427"/>
                </a:lnTo>
                <a:lnTo>
                  <a:pt x="0" y="84814"/>
                </a:lnTo>
                <a:lnTo>
                  <a:pt x="0" y="538090"/>
                </a:lnTo>
                <a:lnTo>
                  <a:pt x="268076" y="682441"/>
                </a:lnTo>
                <a:lnTo>
                  <a:pt x="276293" y="686865"/>
                </a:lnTo>
                <a:lnTo>
                  <a:pt x="287126" y="684249"/>
                </a:lnTo>
                <a:lnTo>
                  <a:pt x="685800" y="588017"/>
                </a:lnTo>
                <a:lnTo>
                  <a:pt x="685800" y="141461"/>
                </a:lnTo>
                <a:close/>
                <a:moveTo>
                  <a:pt x="386423" y="20003"/>
                </a:moveTo>
                <a:lnTo>
                  <a:pt x="647021" y="144098"/>
                </a:lnTo>
                <a:cubicBezTo>
                  <a:pt x="647158" y="144163"/>
                  <a:pt x="647149" y="144244"/>
                  <a:pt x="647001" y="144277"/>
                </a:cubicBezTo>
                <a:lnTo>
                  <a:pt x="278987" y="226757"/>
                </a:lnTo>
                <a:lnTo>
                  <a:pt x="36934" y="96425"/>
                </a:lnTo>
                <a:cubicBezTo>
                  <a:pt x="36809" y="96358"/>
                  <a:pt x="36820" y="96279"/>
                  <a:pt x="36959" y="96248"/>
                </a:cubicBezTo>
                <a:lnTo>
                  <a:pt x="386423" y="20003"/>
                </a:lnTo>
                <a:close/>
                <a:moveTo>
                  <a:pt x="19050" y="526713"/>
                </a:moveTo>
                <a:lnTo>
                  <a:pt x="19050" y="108592"/>
                </a:lnTo>
                <a:cubicBezTo>
                  <a:pt x="19050" y="108539"/>
                  <a:pt x="19093" y="108496"/>
                  <a:pt x="19145" y="108496"/>
                </a:cubicBezTo>
                <a:cubicBezTo>
                  <a:pt x="19161" y="108496"/>
                  <a:pt x="19177" y="108500"/>
                  <a:pt x="19190" y="108508"/>
                </a:cubicBezTo>
                <a:lnTo>
                  <a:pt x="268078" y="242525"/>
                </a:lnTo>
                <a:lnTo>
                  <a:pt x="268078" y="660644"/>
                </a:lnTo>
                <a:cubicBezTo>
                  <a:pt x="268078" y="660696"/>
                  <a:pt x="268035" y="660739"/>
                  <a:pt x="267983" y="660739"/>
                </a:cubicBezTo>
                <a:cubicBezTo>
                  <a:pt x="267967" y="660739"/>
                  <a:pt x="267952" y="660735"/>
                  <a:pt x="267938" y="660727"/>
                </a:cubicBezTo>
                <a:lnTo>
                  <a:pt x="19050" y="526713"/>
                </a:lnTo>
                <a:close/>
                <a:moveTo>
                  <a:pt x="666750" y="573024"/>
                </a:moveTo>
                <a:lnTo>
                  <a:pt x="287126" y="664655"/>
                </a:lnTo>
                <a:lnTo>
                  <a:pt x="287126" y="462086"/>
                </a:lnTo>
                <a:lnTo>
                  <a:pt x="287126" y="244461"/>
                </a:lnTo>
                <a:lnTo>
                  <a:pt x="666750" y="159373"/>
                </a:lnTo>
                <a:lnTo>
                  <a:pt x="666750" y="573024"/>
                </a:lnTo>
                <a:close/>
              </a:path>
            </a:pathLst>
          </a:custGeom>
          <a:solidFill>
            <a:srgbClr val="000000"/>
          </a:solidFill>
          <a:ln w="9525" cap="flat">
            <a:solidFill>
              <a:schemeClr val="tx1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1</xdr:col>
      <xdr:colOff>1348285</xdr:colOff>
      <xdr:row>12</xdr:row>
      <xdr:rowOff>314437</xdr:rowOff>
    </xdr:from>
    <xdr:to>
      <xdr:col>2</xdr:col>
      <xdr:colOff>417380</xdr:colOff>
      <xdr:row>14</xdr:row>
      <xdr:rowOff>91604</xdr:rowOff>
    </xdr:to>
    <xdr:grpSp>
      <xdr:nvGrpSpPr>
        <xdr:cNvPr id="52" name="Group 51" descr="cube with one side shaded blue">
          <a:extLst>
            <a:ext uri="{FF2B5EF4-FFF2-40B4-BE49-F238E27FC236}">
              <a16:creationId xmlns:a16="http://schemas.microsoft.com/office/drawing/2014/main" id="{FC0EE794-D350-15C1-30D6-DE17E0AEC1CC}"/>
            </a:ext>
          </a:extLst>
        </xdr:cNvPr>
        <xdr:cNvGrpSpPr/>
      </xdr:nvGrpSpPr>
      <xdr:grpSpPr>
        <a:xfrm>
          <a:off x="1607365" y="5374117"/>
          <a:ext cx="577855" cy="691567"/>
          <a:chOff x="11310392" y="2730371"/>
          <a:chExt cx="749122" cy="695027"/>
        </a:xfrm>
      </xdr:grpSpPr>
      <xdr:sp macro="" textlink="">
        <xdr:nvSpPr>
          <xdr:cNvPr id="46" name="Rectangle 42">
            <a:extLst>
              <a:ext uri="{FF2B5EF4-FFF2-40B4-BE49-F238E27FC236}">
                <a16:creationId xmlns:a16="http://schemas.microsoft.com/office/drawing/2014/main" id="{1E4606BE-D45C-592F-8B38-15CDC2715CBA}"/>
              </a:ext>
            </a:extLst>
          </xdr:cNvPr>
          <xdr:cNvSpPr/>
        </xdr:nvSpPr>
        <xdr:spPr>
          <a:xfrm rot="19583825">
            <a:off x="11563559" y="2890522"/>
            <a:ext cx="495955" cy="430842"/>
          </a:xfrm>
          <a:custGeom>
            <a:avLst/>
            <a:gdLst>
              <a:gd name="connsiteX0" fmla="*/ 0 w 402199"/>
              <a:gd name="connsiteY0" fmla="*/ 0 h 405037"/>
              <a:gd name="connsiteX1" fmla="*/ 402199 w 402199"/>
              <a:gd name="connsiteY1" fmla="*/ 0 h 405037"/>
              <a:gd name="connsiteX2" fmla="*/ 402199 w 402199"/>
              <a:gd name="connsiteY2" fmla="*/ 405037 h 405037"/>
              <a:gd name="connsiteX3" fmla="*/ 0 w 402199"/>
              <a:gd name="connsiteY3" fmla="*/ 405037 h 405037"/>
              <a:gd name="connsiteX4" fmla="*/ 0 w 402199"/>
              <a:gd name="connsiteY4" fmla="*/ 0 h 405037"/>
              <a:gd name="connsiteX0" fmla="*/ 0 w 402199"/>
              <a:gd name="connsiteY0" fmla="*/ 0 h 428145"/>
              <a:gd name="connsiteX1" fmla="*/ 402199 w 402199"/>
              <a:gd name="connsiteY1" fmla="*/ 0 h 428145"/>
              <a:gd name="connsiteX2" fmla="*/ 325773 w 402199"/>
              <a:gd name="connsiteY2" fmla="*/ 428145 h 428145"/>
              <a:gd name="connsiteX3" fmla="*/ 0 w 402199"/>
              <a:gd name="connsiteY3" fmla="*/ 405037 h 428145"/>
              <a:gd name="connsiteX4" fmla="*/ 0 w 402199"/>
              <a:gd name="connsiteY4" fmla="*/ 0 h 428145"/>
              <a:gd name="connsiteX0" fmla="*/ 91520 w 493719"/>
              <a:gd name="connsiteY0" fmla="*/ 0 h 428145"/>
              <a:gd name="connsiteX1" fmla="*/ 493719 w 493719"/>
              <a:gd name="connsiteY1" fmla="*/ 0 h 428145"/>
              <a:gd name="connsiteX2" fmla="*/ 417293 w 493719"/>
              <a:gd name="connsiteY2" fmla="*/ 428145 h 428145"/>
              <a:gd name="connsiteX3" fmla="*/ 0 w 493719"/>
              <a:gd name="connsiteY3" fmla="*/ 415878 h 428145"/>
              <a:gd name="connsiteX4" fmla="*/ 91520 w 493719"/>
              <a:gd name="connsiteY4" fmla="*/ 0 h 4281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93719" h="428145">
                <a:moveTo>
                  <a:pt x="91520" y="0"/>
                </a:moveTo>
                <a:lnTo>
                  <a:pt x="493719" y="0"/>
                </a:lnTo>
                <a:lnTo>
                  <a:pt x="417293" y="428145"/>
                </a:lnTo>
                <a:lnTo>
                  <a:pt x="0" y="415878"/>
                </a:lnTo>
                <a:lnTo>
                  <a:pt x="91520" y="0"/>
                </a:lnTo>
                <a:close/>
              </a:path>
            </a:pathLst>
          </a:cu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reeform 46">
            <a:extLst>
              <a:ext uri="{FF2B5EF4-FFF2-40B4-BE49-F238E27FC236}">
                <a16:creationId xmlns:a16="http://schemas.microsoft.com/office/drawing/2014/main" id="{D76FA462-1C03-DCB8-D49A-AABAF030A438}"/>
              </a:ext>
            </a:extLst>
          </xdr:cNvPr>
          <xdr:cNvSpPr/>
        </xdr:nvSpPr>
        <xdr:spPr>
          <a:xfrm rot="20335902">
            <a:off x="11310392" y="2730371"/>
            <a:ext cx="694142" cy="695027"/>
          </a:xfrm>
          <a:custGeom>
            <a:avLst/>
            <a:gdLst>
              <a:gd name="connsiteX0" fmla="*/ 685800 w 685800"/>
              <a:gd name="connsiteY0" fmla="*/ 141461 h 686864"/>
              <a:gd name="connsiteX1" fmla="*/ 677401 w 685800"/>
              <a:gd name="connsiteY1" fmla="*/ 137461 h 686864"/>
              <a:gd name="connsiteX2" fmla="*/ 388730 w 685800"/>
              <a:gd name="connsiteY2" fmla="*/ 0 h 686864"/>
              <a:gd name="connsiteX3" fmla="*/ 10940 w 685800"/>
              <a:gd name="connsiteY3" fmla="*/ 82427 h 686864"/>
              <a:gd name="connsiteX4" fmla="*/ 0 w 685800"/>
              <a:gd name="connsiteY4" fmla="*/ 84814 h 686864"/>
              <a:gd name="connsiteX5" fmla="*/ 0 w 685800"/>
              <a:gd name="connsiteY5" fmla="*/ 538090 h 686864"/>
              <a:gd name="connsiteX6" fmla="*/ 268076 w 685800"/>
              <a:gd name="connsiteY6" fmla="*/ 682441 h 686864"/>
              <a:gd name="connsiteX7" fmla="*/ 276293 w 685800"/>
              <a:gd name="connsiteY7" fmla="*/ 686865 h 686864"/>
              <a:gd name="connsiteX8" fmla="*/ 287126 w 685800"/>
              <a:gd name="connsiteY8" fmla="*/ 684249 h 686864"/>
              <a:gd name="connsiteX9" fmla="*/ 685800 w 685800"/>
              <a:gd name="connsiteY9" fmla="*/ 588017 h 686864"/>
              <a:gd name="connsiteX10" fmla="*/ 685800 w 685800"/>
              <a:gd name="connsiteY10" fmla="*/ 141461 h 686864"/>
              <a:gd name="connsiteX11" fmla="*/ 386423 w 685800"/>
              <a:gd name="connsiteY11" fmla="*/ 20003 h 686864"/>
              <a:gd name="connsiteX12" fmla="*/ 647021 w 685800"/>
              <a:gd name="connsiteY12" fmla="*/ 144098 h 686864"/>
              <a:gd name="connsiteX13" fmla="*/ 647001 w 685800"/>
              <a:gd name="connsiteY13" fmla="*/ 144277 h 686864"/>
              <a:gd name="connsiteX14" fmla="*/ 397097 w 685800"/>
              <a:gd name="connsiteY14" fmla="*/ 200287 h 686864"/>
              <a:gd name="connsiteX15" fmla="*/ 397097 w 685800"/>
              <a:gd name="connsiteY15" fmla="*/ 192743 h 686864"/>
              <a:gd name="connsiteX16" fmla="*/ 378047 w 685800"/>
              <a:gd name="connsiteY16" fmla="*/ 192743 h 686864"/>
              <a:gd name="connsiteX17" fmla="*/ 378047 w 685800"/>
              <a:gd name="connsiteY17" fmla="*/ 204554 h 686864"/>
              <a:gd name="connsiteX18" fmla="*/ 278987 w 685800"/>
              <a:gd name="connsiteY18" fmla="*/ 226757 h 686864"/>
              <a:gd name="connsiteX19" fmla="*/ 36934 w 685800"/>
              <a:gd name="connsiteY19" fmla="*/ 96425 h 686864"/>
              <a:gd name="connsiteX20" fmla="*/ 36959 w 685800"/>
              <a:gd name="connsiteY20" fmla="*/ 96248 h 686864"/>
              <a:gd name="connsiteX21" fmla="*/ 19050 w 685800"/>
              <a:gd name="connsiteY21" fmla="*/ 526713 h 686864"/>
              <a:gd name="connsiteX22" fmla="*/ 19050 w 685800"/>
              <a:gd name="connsiteY22" fmla="*/ 108592 h 686864"/>
              <a:gd name="connsiteX23" fmla="*/ 19145 w 685800"/>
              <a:gd name="connsiteY23" fmla="*/ 108496 h 686864"/>
              <a:gd name="connsiteX24" fmla="*/ 19190 w 685800"/>
              <a:gd name="connsiteY24" fmla="*/ 108508 h 686864"/>
              <a:gd name="connsiteX25" fmla="*/ 268078 w 685800"/>
              <a:gd name="connsiteY25" fmla="*/ 242525 h 686864"/>
              <a:gd name="connsiteX26" fmla="*/ 268078 w 685800"/>
              <a:gd name="connsiteY26" fmla="*/ 660644 h 686864"/>
              <a:gd name="connsiteX27" fmla="*/ 267983 w 685800"/>
              <a:gd name="connsiteY27" fmla="*/ 660739 h 686864"/>
              <a:gd name="connsiteX28" fmla="*/ 267938 w 685800"/>
              <a:gd name="connsiteY28" fmla="*/ 660727 h 686864"/>
              <a:gd name="connsiteX29" fmla="*/ 666750 w 685800"/>
              <a:gd name="connsiteY29" fmla="*/ 573024 h 686864"/>
              <a:gd name="connsiteX30" fmla="*/ 287126 w 685800"/>
              <a:gd name="connsiteY30" fmla="*/ 664655 h 686864"/>
              <a:gd name="connsiteX31" fmla="*/ 287126 w 685800"/>
              <a:gd name="connsiteY31" fmla="*/ 481584 h 686864"/>
              <a:gd name="connsiteX32" fmla="*/ 309302 w 685800"/>
              <a:gd name="connsiteY32" fmla="*/ 476744 h 686864"/>
              <a:gd name="connsiteX33" fmla="*/ 305247 w 685800"/>
              <a:gd name="connsiteY33" fmla="*/ 458132 h 686864"/>
              <a:gd name="connsiteX34" fmla="*/ 287126 w 685800"/>
              <a:gd name="connsiteY34" fmla="*/ 462086 h 686864"/>
              <a:gd name="connsiteX35" fmla="*/ 287126 w 685800"/>
              <a:gd name="connsiteY35" fmla="*/ 244461 h 686864"/>
              <a:gd name="connsiteX36" fmla="*/ 378051 w 685800"/>
              <a:gd name="connsiteY36" fmla="*/ 224078 h 686864"/>
              <a:gd name="connsiteX37" fmla="*/ 378051 w 685800"/>
              <a:gd name="connsiteY37" fmla="*/ 230840 h 686864"/>
              <a:gd name="connsiteX38" fmla="*/ 397101 w 685800"/>
              <a:gd name="connsiteY38" fmla="*/ 230840 h 686864"/>
              <a:gd name="connsiteX39" fmla="*/ 397101 w 685800"/>
              <a:gd name="connsiteY39" fmla="*/ 219811 h 686864"/>
              <a:gd name="connsiteX40" fmla="*/ 666750 w 685800"/>
              <a:gd name="connsiteY40" fmla="*/ 159373 h 686864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460559 w 685800"/>
              <a:gd name="connsiteY33" fmla="*/ 484736 h 686865"/>
              <a:gd name="connsiteX34" fmla="*/ 309302 w 685800"/>
              <a:gd name="connsiteY34" fmla="*/ 476744 h 686865"/>
              <a:gd name="connsiteX35" fmla="*/ 305247 w 685800"/>
              <a:gd name="connsiteY35" fmla="*/ 458132 h 686865"/>
              <a:gd name="connsiteX36" fmla="*/ 287126 w 685800"/>
              <a:gd name="connsiteY36" fmla="*/ 462086 h 686865"/>
              <a:gd name="connsiteX37" fmla="*/ 287126 w 685800"/>
              <a:gd name="connsiteY37" fmla="*/ 244461 h 686865"/>
              <a:gd name="connsiteX38" fmla="*/ 378051 w 685800"/>
              <a:gd name="connsiteY38" fmla="*/ 224078 h 686865"/>
              <a:gd name="connsiteX39" fmla="*/ 378051 w 685800"/>
              <a:gd name="connsiteY39" fmla="*/ 230840 h 686865"/>
              <a:gd name="connsiteX40" fmla="*/ 397101 w 685800"/>
              <a:gd name="connsiteY40" fmla="*/ 230840 h 686865"/>
              <a:gd name="connsiteX41" fmla="*/ 397101 w 685800"/>
              <a:gd name="connsiteY41" fmla="*/ 219811 h 686865"/>
              <a:gd name="connsiteX42" fmla="*/ 666750 w 685800"/>
              <a:gd name="connsiteY42" fmla="*/ 159373 h 686865"/>
              <a:gd name="connsiteX43" fmla="*/ 666750 w 685800"/>
              <a:gd name="connsiteY4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9302 w 685800"/>
              <a:gd name="connsiteY33" fmla="*/ 476744 h 686865"/>
              <a:gd name="connsiteX34" fmla="*/ 305247 w 685800"/>
              <a:gd name="connsiteY34" fmla="*/ 458132 h 686865"/>
              <a:gd name="connsiteX35" fmla="*/ 287126 w 685800"/>
              <a:gd name="connsiteY35" fmla="*/ 462086 h 686865"/>
              <a:gd name="connsiteX36" fmla="*/ 287126 w 685800"/>
              <a:gd name="connsiteY36" fmla="*/ 244461 h 686865"/>
              <a:gd name="connsiteX37" fmla="*/ 378051 w 685800"/>
              <a:gd name="connsiteY37" fmla="*/ 224078 h 686865"/>
              <a:gd name="connsiteX38" fmla="*/ 378051 w 685800"/>
              <a:gd name="connsiteY38" fmla="*/ 230840 h 686865"/>
              <a:gd name="connsiteX39" fmla="*/ 397101 w 685800"/>
              <a:gd name="connsiteY39" fmla="*/ 230840 h 686865"/>
              <a:gd name="connsiteX40" fmla="*/ 397101 w 685800"/>
              <a:gd name="connsiteY40" fmla="*/ 219811 h 686865"/>
              <a:gd name="connsiteX41" fmla="*/ 666750 w 685800"/>
              <a:gd name="connsiteY41" fmla="*/ 159373 h 686865"/>
              <a:gd name="connsiteX42" fmla="*/ 666750 w 685800"/>
              <a:gd name="connsiteY42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5247 w 685800"/>
              <a:gd name="connsiteY33" fmla="*/ 458132 h 686865"/>
              <a:gd name="connsiteX34" fmla="*/ 287126 w 685800"/>
              <a:gd name="connsiteY34" fmla="*/ 462086 h 686865"/>
              <a:gd name="connsiteX35" fmla="*/ 287126 w 685800"/>
              <a:gd name="connsiteY35" fmla="*/ 244461 h 686865"/>
              <a:gd name="connsiteX36" fmla="*/ 378051 w 685800"/>
              <a:gd name="connsiteY36" fmla="*/ 224078 h 686865"/>
              <a:gd name="connsiteX37" fmla="*/ 378051 w 685800"/>
              <a:gd name="connsiteY37" fmla="*/ 230840 h 686865"/>
              <a:gd name="connsiteX38" fmla="*/ 397101 w 685800"/>
              <a:gd name="connsiteY38" fmla="*/ 230840 h 686865"/>
              <a:gd name="connsiteX39" fmla="*/ 397101 w 685800"/>
              <a:gd name="connsiteY39" fmla="*/ 219811 h 686865"/>
              <a:gd name="connsiteX40" fmla="*/ 666750 w 685800"/>
              <a:gd name="connsiteY40" fmla="*/ 159373 h 686865"/>
              <a:gd name="connsiteX41" fmla="*/ 666750 w 685800"/>
              <a:gd name="connsiteY41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397101 w 685800"/>
              <a:gd name="connsiteY38" fmla="*/ 219811 h 686865"/>
              <a:gd name="connsiteX39" fmla="*/ 666750 w 685800"/>
              <a:gd name="connsiteY39" fmla="*/ 159373 h 686865"/>
              <a:gd name="connsiteX40" fmla="*/ 666750 w 685800"/>
              <a:gd name="connsiteY40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666750 w 685800"/>
              <a:gd name="connsiteY38" fmla="*/ 159373 h 686865"/>
              <a:gd name="connsiteX39" fmla="*/ 666750 w 685800"/>
              <a:gd name="connsiteY39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666750 w 685800"/>
              <a:gd name="connsiteY37" fmla="*/ 159373 h 686865"/>
              <a:gd name="connsiteX38" fmla="*/ 666750 w 685800"/>
              <a:gd name="connsiteY38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666750 w 685800"/>
              <a:gd name="connsiteY36" fmla="*/ 159373 h 686865"/>
              <a:gd name="connsiteX37" fmla="*/ 666750 w 685800"/>
              <a:gd name="connsiteY37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278987 w 685800"/>
              <a:gd name="connsiteY17" fmla="*/ 226757 h 686865"/>
              <a:gd name="connsiteX18" fmla="*/ 36934 w 685800"/>
              <a:gd name="connsiteY18" fmla="*/ 96425 h 686865"/>
              <a:gd name="connsiteX19" fmla="*/ 36959 w 685800"/>
              <a:gd name="connsiteY19" fmla="*/ 96248 h 686865"/>
              <a:gd name="connsiteX20" fmla="*/ 386423 w 685800"/>
              <a:gd name="connsiteY20" fmla="*/ 20003 h 686865"/>
              <a:gd name="connsiteX21" fmla="*/ 19050 w 685800"/>
              <a:gd name="connsiteY21" fmla="*/ 526713 h 686865"/>
              <a:gd name="connsiteX22" fmla="*/ 19050 w 685800"/>
              <a:gd name="connsiteY22" fmla="*/ 108592 h 686865"/>
              <a:gd name="connsiteX23" fmla="*/ 19145 w 685800"/>
              <a:gd name="connsiteY23" fmla="*/ 108496 h 686865"/>
              <a:gd name="connsiteX24" fmla="*/ 19190 w 685800"/>
              <a:gd name="connsiteY24" fmla="*/ 108508 h 686865"/>
              <a:gd name="connsiteX25" fmla="*/ 268078 w 685800"/>
              <a:gd name="connsiteY25" fmla="*/ 242525 h 686865"/>
              <a:gd name="connsiteX26" fmla="*/ 268078 w 685800"/>
              <a:gd name="connsiteY26" fmla="*/ 660644 h 686865"/>
              <a:gd name="connsiteX27" fmla="*/ 267983 w 685800"/>
              <a:gd name="connsiteY27" fmla="*/ 660739 h 686865"/>
              <a:gd name="connsiteX28" fmla="*/ 267938 w 685800"/>
              <a:gd name="connsiteY28" fmla="*/ 660727 h 686865"/>
              <a:gd name="connsiteX29" fmla="*/ 19050 w 685800"/>
              <a:gd name="connsiteY29" fmla="*/ 526713 h 686865"/>
              <a:gd name="connsiteX30" fmla="*/ 666750 w 685800"/>
              <a:gd name="connsiteY30" fmla="*/ 573024 h 686865"/>
              <a:gd name="connsiteX31" fmla="*/ 287126 w 685800"/>
              <a:gd name="connsiteY31" fmla="*/ 664655 h 686865"/>
              <a:gd name="connsiteX32" fmla="*/ 287126 w 685800"/>
              <a:gd name="connsiteY32" fmla="*/ 462086 h 686865"/>
              <a:gd name="connsiteX33" fmla="*/ 287126 w 685800"/>
              <a:gd name="connsiteY33" fmla="*/ 244461 h 686865"/>
              <a:gd name="connsiteX34" fmla="*/ 378051 w 685800"/>
              <a:gd name="connsiteY34" fmla="*/ 224078 h 686865"/>
              <a:gd name="connsiteX35" fmla="*/ 666750 w 685800"/>
              <a:gd name="connsiteY35" fmla="*/ 159373 h 686865"/>
              <a:gd name="connsiteX36" fmla="*/ 666750 w 685800"/>
              <a:gd name="connsiteY36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278987 w 685800"/>
              <a:gd name="connsiteY16" fmla="*/ 226757 h 686865"/>
              <a:gd name="connsiteX17" fmla="*/ 36934 w 685800"/>
              <a:gd name="connsiteY17" fmla="*/ 96425 h 686865"/>
              <a:gd name="connsiteX18" fmla="*/ 36959 w 685800"/>
              <a:gd name="connsiteY18" fmla="*/ 96248 h 686865"/>
              <a:gd name="connsiteX19" fmla="*/ 386423 w 685800"/>
              <a:gd name="connsiteY19" fmla="*/ 20003 h 686865"/>
              <a:gd name="connsiteX20" fmla="*/ 19050 w 685800"/>
              <a:gd name="connsiteY20" fmla="*/ 526713 h 686865"/>
              <a:gd name="connsiteX21" fmla="*/ 19050 w 685800"/>
              <a:gd name="connsiteY21" fmla="*/ 108592 h 686865"/>
              <a:gd name="connsiteX22" fmla="*/ 19145 w 685800"/>
              <a:gd name="connsiteY22" fmla="*/ 108496 h 686865"/>
              <a:gd name="connsiteX23" fmla="*/ 19190 w 685800"/>
              <a:gd name="connsiteY23" fmla="*/ 108508 h 686865"/>
              <a:gd name="connsiteX24" fmla="*/ 268078 w 685800"/>
              <a:gd name="connsiteY24" fmla="*/ 242525 h 686865"/>
              <a:gd name="connsiteX25" fmla="*/ 268078 w 685800"/>
              <a:gd name="connsiteY25" fmla="*/ 660644 h 686865"/>
              <a:gd name="connsiteX26" fmla="*/ 267983 w 685800"/>
              <a:gd name="connsiteY26" fmla="*/ 660739 h 686865"/>
              <a:gd name="connsiteX27" fmla="*/ 267938 w 685800"/>
              <a:gd name="connsiteY27" fmla="*/ 660727 h 686865"/>
              <a:gd name="connsiteX28" fmla="*/ 19050 w 685800"/>
              <a:gd name="connsiteY28" fmla="*/ 526713 h 686865"/>
              <a:gd name="connsiteX29" fmla="*/ 666750 w 685800"/>
              <a:gd name="connsiteY29" fmla="*/ 573024 h 686865"/>
              <a:gd name="connsiteX30" fmla="*/ 287126 w 685800"/>
              <a:gd name="connsiteY30" fmla="*/ 664655 h 686865"/>
              <a:gd name="connsiteX31" fmla="*/ 287126 w 685800"/>
              <a:gd name="connsiteY31" fmla="*/ 462086 h 686865"/>
              <a:gd name="connsiteX32" fmla="*/ 287126 w 685800"/>
              <a:gd name="connsiteY32" fmla="*/ 244461 h 686865"/>
              <a:gd name="connsiteX33" fmla="*/ 378051 w 685800"/>
              <a:gd name="connsiteY33" fmla="*/ 224078 h 686865"/>
              <a:gd name="connsiteX34" fmla="*/ 666750 w 685800"/>
              <a:gd name="connsiteY34" fmla="*/ 159373 h 686865"/>
              <a:gd name="connsiteX35" fmla="*/ 666750 w 685800"/>
              <a:gd name="connsiteY35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278987 w 685800"/>
              <a:gd name="connsiteY15" fmla="*/ 226757 h 686865"/>
              <a:gd name="connsiteX16" fmla="*/ 36934 w 685800"/>
              <a:gd name="connsiteY16" fmla="*/ 96425 h 686865"/>
              <a:gd name="connsiteX17" fmla="*/ 36959 w 685800"/>
              <a:gd name="connsiteY17" fmla="*/ 96248 h 686865"/>
              <a:gd name="connsiteX18" fmla="*/ 386423 w 685800"/>
              <a:gd name="connsiteY18" fmla="*/ 20003 h 686865"/>
              <a:gd name="connsiteX19" fmla="*/ 19050 w 685800"/>
              <a:gd name="connsiteY19" fmla="*/ 526713 h 686865"/>
              <a:gd name="connsiteX20" fmla="*/ 19050 w 685800"/>
              <a:gd name="connsiteY20" fmla="*/ 108592 h 686865"/>
              <a:gd name="connsiteX21" fmla="*/ 19145 w 685800"/>
              <a:gd name="connsiteY21" fmla="*/ 108496 h 686865"/>
              <a:gd name="connsiteX22" fmla="*/ 19190 w 685800"/>
              <a:gd name="connsiteY22" fmla="*/ 108508 h 686865"/>
              <a:gd name="connsiteX23" fmla="*/ 268078 w 685800"/>
              <a:gd name="connsiteY23" fmla="*/ 242525 h 686865"/>
              <a:gd name="connsiteX24" fmla="*/ 268078 w 685800"/>
              <a:gd name="connsiteY24" fmla="*/ 660644 h 686865"/>
              <a:gd name="connsiteX25" fmla="*/ 267983 w 685800"/>
              <a:gd name="connsiteY25" fmla="*/ 660739 h 686865"/>
              <a:gd name="connsiteX26" fmla="*/ 267938 w 685800"/>
              <a:gd name="connsiteY26" fmla="*/ 660727 h 686865"/>
              <a:gd name="connsiteX27" fmla="*/ 19050 w 685800"/>
              <a:gd name="connsiteY27" fmla="*/ 526713 h 686865"/>
              <a:gd name="connsiteX28" fmla="*/ 666750 w 685800"/>
              <a:gd name="connsiteY28" fmla="*/ 573024 h 686865"/>
              <a:gd name="connsiteX29" fmla="*/ 287126 w 685800"/>
              <a:gd name="connsiteY29" fmla="*/ 664655 h 686865"/>
              <a:gd name="connsiteX30" fmla="*/ 287126 w 685800"/>
              <a:gd name="connsiteY30" fmla="*/ 462086 h 686865"/>
              <a:gd name="connsiteX31" fmla="*/ 287126 w 685800"/>
              <a:gd name="connsiteY31" fmla="*/ 244461 h 686865"/>
              <a:gd name="connsiteX32" fmla="*/ 378051 w 685800"/>
              <a:gd name="connsiteY32" fmla="*/ 224078 h 686865"/>
              <a:gd name="connsiteX33" fmla="*/ 666750 w 685800"/>
              <a:gd name="connsiteY33" fmla="*/ 159373 h 686865"/>
              <a:gd name="connsiteX34" fmla="*/ 666750 w 685800"/>
              <a:gd name="connsiteY34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378051 w 685800"/>
              <a:gd name="connsiteY31" fmla="*/ 224078 h 686865"/>
              <a:gd name="connsiteX32" fmla="*/ 666750 w 685800"/>
              <a:gd name="connsiteY32" fmla="*/ 159373 h 686865"/>
              <a:gd name="connsiteX33" fmla="*/ 666750 w 685800"/>
              <a:gd name="connsiteY3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666750 w 685800"/>
              <a:gd name="connsiteY31" fmla="*/ 159373 h 686865"/>
              <a:gd name="connsiteX32" fmla="*/ 666750 w 685800"/>
              <a:gd name="connsiteY32" fmla="*/ 573024 h 686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85800" h="686865">
                <a:moveTo>
                  <a:pt x="685800" y="141461"/>
                </a:moveTo>
                <a:lnTo>
                  <a:pt x="677401" y="137461"/>
                </a:lnTo>
                <a:lnTo>
                  <a:pt x="388730" y="0"/>
                </a:lnTo>
                <a:lnTo>
                  <a:pt x="10940" y="82427"/>
                </a:lnTo>
                <a:lnTo>
                  <a:pt x="0" y="84814"/>
                </a:lnTo>
                <a:lnTo>
                  <a:pt x="0" y="538090"/>
                </a:lnTo>
                <a:lnTo>
                  <a:pt x="268076" y="682441"/>
                </a:lnTo>
                <a:lnTo>
                  <a:pt x="276293" y="686865"/>
                </a:lnTo>
                <a:lnTo>
                  <a:pt x="287126" y="684249"/>
                </a:lnTo>
                <a:lnTo>
                  <a:pt x="685800" y="588017"/>
                </a:lnTo>
                <a:lnTo>
                  <a:pt x="685800" y="141461"/>
                </a:lnTo>
                <a:close/>
                <a:moveTo>
                  <a:pt x="386423" y="20003"/>
                </a:moveTo>
                <a:lnTo>
                  <a:pt x="647021" y="144098"/>
                </a:lnTo>
                <a:cubicBezTo>
                  <a:pt x="647158" y="144163"/>
                  <a:pt x="647149" y="144244"/>
                  <a:pt x="647001" y="144277"/>
                </a:cubicBezTo>
                <a:lnTo>
                  <a:pt x="278987" y="226757"/>
                </a:lnTo>
                <a:lnTo>
                  <a:pt x="36934" y="96425"/>
                </a:lnTo>
                <a:cubicBezTo>
                  <a:pt x="36809" y="96358"/>
                  <a:pt x="36820" y="96279"/>
                  <a:pt x="36959" y="96248"/>
                </a:cubicBezTo>
                <a:lnTo>
                  <a:pt x="386423" y="20003"/>
                </a:lnTo>
                <a:close/>
                <a:moveTo>
                  <a:pt x="19050" y="526713"/>
                </a:moveTo>
                <a:lnTo>
                  <a:pt x="19050" y="108592"/>
                </a:lnTo>
                <a:cubicBezTo>
                  <a:pt x="19050" y="108539"/>
                  <a:pt x="19093" y="108496"/>
                  <a:pt x="19145" y="108496"/>
                </a:cubicBezTo>
                <a:cubicBezTo>
                  <a:pt x="19161" y="108496"/>
                  <a:pt x="19177" y="108500"/>
                  <a:pt x="19190" y="108508"/>
                </a:cubicBezTo>
                <a:lnTo>
                  <a:pt x="268078" y="242525"/>
                </a:lnTo>
                <a:lnTo>
                  <a:pt x="268078" y="660644"/>
                </a:lnTo>
                <a:cubicBezTo>
                  <a:pt x="268078" y="660696"/>
                  <a:pt x="268035" y="660739"/>
                  <a:pt x="267983" y="660739"/>
                </a:cubicBezTo>
                <a:cubicBezTo>
                  <a:pt x="267967" y="660739"/>
                  <a:pt x="267952" y="660735"/>
                  <a:pt x="267938" y="660727"/>
                </a:cubicBezTo>
                <a:lnTo>
                  <a:pt x="19050" y="526713"/>
                </a:lnTo>
                <a:close/>
                <a:moveTo>
                  <a:pt x="666750" y="573024"/>
                </a:moveTo>
                <a:lnTo>
                  <a:pt x="287126" y="664655"/>
                </a:lnTo>
                <a:lnTo>
                  <a:pt x="287126" y="462086"/>
                </a:lnTo>
                <a:lnTo>
                  <a:pt x="287126" y="244461"/>
                </a:lnTo>
                <a:lnTo>
                  <a:pt x="666750" y="159373"/>
                </a:lnTo>
                <a:lnTo>
                  <a:pt x="666750" y="573024"/>
                </a:lnTo>
                <a:close/>
              </a:path>
            </a:pathLst>
          </a:custGeom>
          <a:solidFill>
            <a:srgbClr val="000000"/>
          </a:solidFill>
          <a:ln w="9525" cap="flat">
            <a:solidFill>
              <a:schemeClr val="tx1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2</xdr:col>
      <xdr:colOff>764294</xdr:colOff>
      <xdr:row>12</xdr:row>
      <xdr:rowOff>367011</xdr:rowOff>
    </xdr:from>
    <xdr:to>
      <xdr:col>2</xdr:col>
      <xdr:colOff>1500249</xdr:colOff>
      <xdr:row>14</xdr:row>
      <xdr:rowOff>150843</xdr:rowOff>
    </xdr:to>
    <xdr:grpSp>
      <xdr:nvGrpSpPr>
        <xdr:cNvPr id="51" name="Group 50" descr="cube with one side shaded orange">
          <a:extLst>
            <a:ext uri="{FF2B5EF4-FFF2-40B4-BE49-F238E27FC236}">
              <a16:creationId xmlns:a16="http://schemas.microsoft.com/office/drawing/2014/main" id="{E1FF84F7-B859-18D0-5EB1-DECFFDF0E455}"/>
            </a:ext>
          </a:extLst>
        </xdr:cNvPr>
        <xdr:cNvGrpSpPr/>
      </xdr:nvGrpSpPr>
      <xdr:grpSpPr>
        <a:xfrm rot="7684008">
          <a:off x="2550996" y="5407829"/>
          <a:ext cx="698232" cy="735955"/>
          <a:chOff x="11387833" y="3635337"/>
          <a:chExt cx="702284" cy="739582"/>
        </a:xfrm>
      </xdr:grpSpPr>
      <xdr:sp macro="" textlink="">
        <xdr:nvSpPr>
          <xdr:cNvPr id="49" name="Rectangle 42">
            <a:extLst>
              <a:ext uri="{FF2B5EF4-FFF2-40B4-BE49-F238E27FC236}">
                <a16:creationId xmlns:a16="http://schemas.microsoft.com/office/drawing/2014/main" id="{BE4A3662-A4B2-99A9-A618-FE7F10960036}"/>
              </a:ext>
            </a:extLst>
          </xdr:cNvPr>
          <xdr:cNvSpPr/>
        </xdr:nvSpPr>
        <xdr:spPr>
          <a:xfrm rot="14405374">
            <a:off x="11529524" y="3660680"/>
            <a:ext cx="485973" cy="435288"/>
          </a:xfrm>
          <a:custGeom>
            <a:avLst/>
            <a:gdLst>
              <a:gd name="connsiteX0" fmla="*/ 0 w 402199"/>
              <a:gd name="connsiteY0" fmla="*/ 0 h 405037"/>
              <a:gd name="connsiteX1" fmla="*/ 402199 w 402199"/>
              <a:gd name="connsiteY1" fmla="*/ 0 h 405037"/>
              <a:gd name="connsiteX2" fmla="*/ 402199 w 402199"/>
              <a:gd name="connsiteY2" fmla="*/ 405037 h 405037"/>
              <a:gd name="connsiteX3" fmla="*/ 0 w 402199"/>
              <a:gd name="connsiteY3" fmla="*/ 405037 h 405037"/>
              <a:gd name="connsiteX4" fmla="*/ 0 w 402199"/>
              <a:gd name="connsiteY4" fmla="*/ 0 h 405037"/>
              <a:gd name="connsiteX0" fmla="*/ 0 w 402199"/>
              <a:gd name="connsiteY0" fmla="*/ 0 h 428145"/>
              <a:gd name="connsiteX1" fmla="*/ 402199 w 402199"/>
              <a:gd name="connsiteY1" fmla="*/ 0 h 428145"/>
              <a:gd name="connsiteX2" fmla="*/ 325773 w 402199"/>
              <a:gd name="connsiteY2" fmla="*/ 428145 h 428145"/>
              <a:gd name="connsiteX3" fmla="*/ 0 w 402199"/>
              <a:gd name="connsiteY3" fmla="*/ 405037 h 428145"/>
              <a:gd name="connsiteX4" fmla="*/ 0 w 402199"/>
              <a:gd name="connsiteY4" fmla="*/ 0 h 428145"/>
              <a:gd name="connsiteX0" fmla="*/ 91520 w 493719"/>
              <a:gd name="connsiteY0" fmla="*/ 0 h 428145"/>
              <a:gd name="connsiteX1" fmla="*/ 493719 w 493719"/>
              <a:gd name="connsiteY1" fmla="*/ 0 h 428145"/>
              <a:gd name="connsiteX2" fmla="*/ 417293 w 493719"/>
              <a:gd name="connsiteY2" fmla="*/ 428145 h 428145"/>
              <a:gd name="connsiteX3" fmla="*/ 0 w 493719"/>
              <a:gd name="connsiteY3" fmla="*/ 415878 h 428145"/>
              <a:gd name="connsiteX4" fmla="*/ 91520 w 493719"/>
              <a:gd name="connsiteY4" fmla="*/ 0 h 4281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493719" h="428145">
                <a:moveTo>
                  <a:pt x="91520" y="0"/>
                </a:moveTo>
                <a:lnTo>
                  <a:pt x="493719" y="0"/>
                </a:lnTo>
                <a:lnTo>
                  <a:pt x="417293" y="428145"/>
                </a:lnTo>
                <a:lnTo>
                  <a:pt x="0" y="415878"/>
                </a:lnTo>
                <a:lnTo>
                  <a:pt x="91520" y="0"/>
                </a:ln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1"/>
              </a:solidFill>
            </a:endParaRPr>
          </a:p>
        </xdr:txBody>
      </xdr:sp>
      <xdr:sp macro="" textlink="">
        <xdr:nvSpPr>
          <xdr:cNvPr id="50" name="Freeform 49">
            <a:extLst>
              <a:ext uri="{FF2B5EF4-FFF2-40B4-BE49-F238E27FC236}">
                <a16:creationId xmlns:a16="http://schemas.microsoft.com/office/drawing/2014/main" id="{07010299-C2F2-660A-B181-A0C134D5730D}"/>
              </a:ext>
            </a:extLst>
          </xdr:cNvPr>
          <xdr:cNvSpPr/>
        </xdr:nvSpPr>
        <xdr:spPr>
          <a:xfrm rot="15157451">
            <a:off x="11395739" y="3680542"/>
            <a:ext cx="686471" cy="702284"/>
          </a:xfrm>
          <a:custGeom>
            <a:avLst/>
            <a:gdLst>
              <a:gd name="connsiteX0" fmla="*/ 685800 w 685800"/>
              <a:gd name="connsiteY0" fmla="*/ 141461 h 686864"/>
              <a:gd name="connsiteX1" fmla="*/ 677401 w 685800"/>
              <a:gd name="connsiteY1" fmla="*/ 137461 h 686864"/>
              <a:gd name="connsiteX2" fmla="*/ 388730 w 685800"/>
              <a:gd name="connsiteY2" fmla="*/ 0 h 686864"/>
              <a:gd name="connsiteX3" fmla="*/ 10940 w 685800"/>
              <a:gd name="connsiteY3" fmla="*/ 82427 h 686864"/>
              <a:gd name="connsiteX4" fmla="*/ 0 w 685800"/>
              <a:gd name="connsiteY4" fmla="*/ 84814 h 686864"/>
              <a:gd name="connsiteX5" fmla="*/ 0 w 685800"/>
              <a:gd name="connsiteY5" fmla="*/ 538090 h 686864"/>
              <a:gd name="connsiteX6" fmla="*/ 268076 w 685800"/>
              <a:gd name="connsiteY6" fmla="*/ 682441 h 686864"/>
              <a:gd name="connsiteX7" fmla="*/ 276293 w 685800"/>
              <a:gd name="connsiteY7" fmla="*/ 686865 h 686864"/>
              <a:gd name="connsiteX8" fmla="*/ 287126 w 685800"/>
              <a:gd name="connsiteY8" fmla="*/ 684249 h 686864"/>
              <a:gd name="connsiteX9" fmla="*/ 685800 w 685800"/>
              <a:gd name="connsiteY9" fmla="*/ 588017 h 686864"/>
              <a:gd name="connsiteX10" fmla="*/ 685800 w 685800"/>
              <a:gd name="connsiteY10" fmla="*/ 141461 h 686864"/>
              <a:gd name="connsiteX11" fmla="*/ 386423 w 685800"/>
              <a:gd name="connsiteY11" fmla="*/ 20003 h 686864"/>
              <a:gd name="connsiteX12" fmla="*/ 647021 w 685800"/>
              <a:gd name="connsiteY12" fmla="*/ 144098 h 686864"/>
              <a:gd name="connsiteX13" fmla="*/ 647001 w 685800"/>
              <a:gd name="connsiteY13" fmla="*/ 144277 h 686864"/>
              <a:gd name="connsiteX14" fmla="*/ 397097 w 685800"/>
              <a:gd name="connsiteY14" fmla="*/ 200287 h 686864"/>
              <a:gd name="connsiteX15" fmla="*/ 397097 w 685800"/>
              <a:gd name="connsiteY15" fmla="*/ 192743 h 686864"/>
              <a:gd name="connsiteX16" fmla="*/ 378047 w 685800"/>
              <a:gd name="connsiteY16" fmla="*/ 192743 h 686864"/>
              <a:gd name="connsiteX17" fmla="*/ 378047 w 685800"/>
              <a:gd name="connsiteY17" fmla="*/ 204554 h 686864"/>
              <a:gd name="connsiteX18" fmla="*/ 278987 w 685800"/>
              <a:gd name="connsiteY18" fmla="*/ 226757 h 686864"/>
              <a:gd name="connsiteX19" fmla="*/ 36934 w 685800"/>
              <a:gd name="connsiteY19" fmla="*/ 96425 h 686864"/>
              <a:gd name="connsiteX20" fmla="*/ 36959 w 685800"/>
              <a:gd name="connsiteY20" fmla="*/ 96248 h 686864"/>
              <a:gd name="connsiteX21" fmla="*/ 19050 w 685800"/>
              <a:gd name="connsiteY21" fmla="*/ 526713 h 686864"/>
              <a:gd name="connsiteX22" fmla="*/ 19050 w 685800"/>
              <a:gd name="connsiteY22" fmla="*/ 108592 h 686864"/>
              <a:gd name="connsiteX23" fmla="*/ 19145 w 685800"/>
              <a:gd name="connsiteY23" fmla="*/ 108496 h 686864"/>
              <a:gd name="connsiteX24" fmla="*/ 19190 w 685800"/>
              <a:gd name="connsiteY24" fmla="*/ 108508 h 686864"/>
              <a:gd name="connsiteX25" fmla="*/ 268078 w 685800"/>
              <a:gd name="connsiteY25" fmla="*/ 242525 h 686864"/>
              <a:gd name="connsiteX26" fmla="*/ 268078 w 685800"/>
              <a:gd name="connsiteY26" fmla="*/ 660644 h 686864"/>
              <a:gd name="connsiteX27" fmla="*/ 267983 w 685800"/>
              <a:gd name="connsiteY27" fmla="*/ 660739 h 686864"/>
              <a:gd name="connsiteX28" fmla="*/ 267938 w 685800"/>
              <a:gd name="connsiteY28" fmla="*/ 660727 h 686864"/>
              <a:gd name="connsiteX29" fmla="*/ 666750 w 685800"/>
              <a:gd name="connsiteY29" fmla="*/ 573024 h 686864"/>
              <a:gd name="connsiteX30" fmla="*/ 287126 w 685800"/>
              <a:gd name="connsiteY30" fmla="*/ 664655 h 686864"/>
              <a:gd name="connsiteX31" fmla="*/ 287126 w 685800"/>
              <a:gd name="connsiteY31" fmla="*/ 481584 h 686864"/>
              <a:gd name="connsiteX32" fmla="*/ 309302 w 685800"/>
              <a:gd name="connsiteY32" fmla="*/ 476744 h 686864"/>
              <a:gd name="connsiteX33" fmla="*/ 305247 w 685800"/>
              <a:gd name="connsiteY33" fmla="*/ 458132 h 686864"/>
              <a:gd name="connsiteX34" fmla="*/ 287126 w 685800"/>
              <a:gd name="connsiteY34" fmla="*/ 462086 h 686864"/>
              <a:gd name="connsiteX35" fmla="*/ 287126 w 685800"/>
              <a:gd name="connsiteY35" fmla="*/ 244461 h 686864"/>
              <a:gd name="connsiteX36" fmla="*/ 378051 w 685800"/>
              <a:gd name="connsiteY36" fmla="*/ 224078 h 686864"/>
              <a:gd name="connsiteX37" fmla="*/ 378051 w 685800"/>
              <a:gd name="connsiteY37" fmla="*/ 230840 h 686864"/>
              <a:gd name="connsiteX38" fmla="*/ 397101 w 685800"/>
              <a:gd name="connsiteY38" fmla="*/ 230840 h 686864"/>
              <a:gd name="connsiteX39" fmla="*/ 397101 w 685800"/>
              <a:gd name="connsiteY39" fmla="*/ 219811 h 686864"/>
              <a:gd name="connsiteX40" fmla="*/ 666750 w 685800"/>
              <a:gd name="connsiteY40" fmla="*/ 159373 h 686864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460559 w 685800"/>
              <a:gd name="connsiteY33" fmla="*/ 484736 h 686865"/>
              <a:gd name="connsiteX34" fmla="*/ 309302 w 685800"/>
              <a:gd name="connsiteY34" fmla="*/ 476744 h 686865"/>
              <a:gd name="connsiteX35" fmla="*/ 305247 w 685800"/>
              <a:gd name="connsiteY35" fmla="*/ 458132 h 686865"/>
              <a:gd name="connsiteX36" fmla="*/ 287126 w 685800"/>
              <a:gd name="connsiteY36" fmla="*/ 462086 h 686865"/>
              <a:gd name="connsiteX37" fmla="*/ 287126 w 685800"/>
              <a:gd name="connsiteY37" fmla="*/ 244461 h 686865"/>
              <a:gd name="connsiteX38" fmla="*/ 378051 w 685800"/>
              <a:gd name="connsiteY38" fmla="*/ 224078 h 686865"/>
              <a:gd name="connsiteX39" fmla="*/ 378051 w 685800"/>
              <a:gd name="connsiteY39" fmla="*/ 230840 h 686865"/>
              <a:gd name="connsiteX40" fmla="*/ 397101 w 685800"/>
              <a:gd name="connsiteY40" fmla="*/ 230840 h 686865"/>
              <a:gd name="connsiteX41" fmla="*/ 397101 w 685800"/>
              <a:gd name="connsiteY41" fmla="*/ 219811 h 686865"/>
              <a:gd name="connsiteX42" fmla="*/ 666750 w 685800"/>
              <a:gd name="connsiteY42" fmla="*/ 159373 h 686865"/>
              <a:gd name="connsiteX43" fmla="*/ 666750 w 685800"/>
              <a:gd name="connsiteY4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9302 w 685800"/>
              <a:gd name="connsiteY33" fmla="*/ 476744 h 686865"/>
              <a:gd name="connsiteX34" fmla="*/ 305247 w 685800"/>
              <a:gd name="connsiteY34" fmla="*/ 458132 h 686865"/>
              <a:gd name="connsiteX35" fmla="*/ 287126 w 685800"/>
              <a:gd name="connsiteY35" fmla="*/ 462086 h 686865"/>
              <a:gd name="connsiteX36" fmla="*/ 287126 w 685800"/>
              <a:gd name="connsiteY36" fmla="*/ 244461 h 686865"/>
              <a:gd name="connsiteX37" fmla="*/ 378051 w 685800"/>
              <a:gd name="connsiteY37" fmla="*/ 224078 h 686865"/>
              <a:gd name="connsiteX38" fmla="*/ 378051 w 685800"/>
              <a:gd name="connsiteY38" fmla="*/ 230840 h 686865"/>
              <a:gd name="connsiteX39" fmla="*/ 397101 w 685800"/>
              <a:gd name="connsiteY39" fmla="*/ 230840 h 686865"/>
              <a:gd name="connsiteX40" fmla="*/ 397101 w 685800"/>
              <a:gd name="connsiteY40" fmla="*/ 219811 h 686865"/>
              <a:gd name="connsiteX41" fmla="*/ 666750 w 685800"/>
              <a:gd name="connsiteY41" fmla="*/ 159373 h 686865"/>
              <a:gd name="connsiteX42" fmla="*/ 666750 w 685800"/>
              <a:gd name="connsiteY42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305247 w 685800"/>
              <a:gd name="connsiteY33" fmla="*/ 458132 h 686865"/>
              <a:gd name="connsiteX34" fmla="*/ 287126 w 685800"/>
              <a:gd name="connsiteY34" fmla="*/ 462086 h 686865"/>
              <a:gd name="connsiteX35" fmla="*/ 287126 w 685800"/>
              <a:gd name="connsiteY35" fmla="*/ 244461 h 686865"/>
              <a:gd name="connsiteX36" fmla="*/ 378051 w 685800"/>
              <a:gd name="connsiteY36" fmla="*/ 224078 h 686865"/>
              <a:gd name="connsiteX37" fmla="*/ 378051 w 685800"/>
              <a:gd name="connsiteY37" fmla="*/ 230840 h 686865"/>
              <a:gd name="connsiteX38" fmla="*/ 397101 w 685800"/>
              <a:gd name="connsiteY38" fmla="*/ 230840 h 686865"/>
              <a:gd name="connsiteX39" fmla="*/ 397101 w 685800"/>
              <a:gd name="connsiteY39" fmla="*/ 219811 h 686865"/>
              <a:gd name="connsiteX40" fmla="*/ 666750 w 685800"/>
              <a:gd name="connsiteY40" fmla="*/ 159373 h 686865"/>
              <a:gd name="connsiteX41" fmla="*/ 666750 w 685800"/>
              <a:gd name="connsiteY41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397101 w 685800"/>
              <a:gd name="connsiteY38" fmla="*/ 219811 h 686865"/>
              <a:gd name="connsiteX39" fmla="*/ 666750 w 685800"/>
              <a:gd name="connsiteY39" fmla="*/ 159373 h 686865"/>
              <a:gd name="connsiteX40" fmla="*/ 666750 w 685800"/>
              <a:gd name="connsiteY40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397101 w 685800"/>
              <a:gd name="connsiteY37" fmla="*/ 230840 h 686865"/>
              <a:gd name="connsiteX38" fmla="*/ 666750 w 685800"/>
              <a:gd name="connsiteY38" fmla="*/ 159373 h 686865"/>
              <a:gd name="connsiteX39" fmla="*/ 666750 w 685800"/>
              <a:gd name="connsiteY39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378051 w 685800"/>
              <a:gd name="connsiteY36" fmla="*/ 230840 h 686865"/>
              <a:gd name="connsiteX37" fmla="*/ 666750 w 685800"/>
              <a:gd name="connsiteY37" fmla="*/ 159373 h 686865"/>
              <a:gd name="connsiteX38" fmla="*/ 666750 w 685800"/>
              <a:gd name="connsiteY38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378047 w 685800"/>
              <a:gd name="connsiteY17" fmla="*/ 204554 h 686865"/>
              <a:gd name="connsiteX18" fmla="*/ 278987 w 685800"/>
              <a:gd name="connsiteY18" fmla="*/ 226757 h 686865"/>
              <a:gd name="connsiteX19" fmla="*/ 36934 w 685800"/>
              <a:gd name="connsiteY19" fmla="*/ 96425 h 686865"/>
              <a:gd name="connsiteX20" fmla="*/ 36959 w 685800"/>
              <a:gd name="connsiteY20" fmla="*/ 96248 h 686865"/>
              <a:gd name="connsiteX21" fmla="*/ 386423 w 685800"/>
              <a:gd name="connsiteY21" fmla="*/ 20003 h 686865"/>
              <a:gd name="connsiteX22" fmla="*/ 19050 w 685800"/>
              <a:gd name="connsiteY22" fmla="*/ 526713 h 686865"/>
              <a:gd name="connsiteX23" fmla="*/ 19050 w 685800"/>
              <a:gd name="connsiteY23" fmla="*/ 108592 h 686865"/>
              <a:gd name="connsiteX24" fmla="*/ 19145 w 685800"/>
              <a:gd name="connsiteY24" fmla="*/ 108496 h 686865"/>
              <a:gd name="connsiteX25" fmla="*/ 19190 w 685800"/>
              <a:gd name="connsiteY25" fmla="*/ 108508 h 686865"/>
              <a:gd name="connsiteX26" fmla="*/ 268078 w 685800"/>
              <a:gd name="connsiteY26" fmla="*/ 242525 h 686865"/>
              <a:gd name="connsiteX27" fmla="*/ 268078 w 685800"/>
              <a:gd name="connsiteY27" fmla="*/ 660644 h 686865"/>
              <a:gd name="connsiteX28" fmla="*/ 267983 w 685800"/>
              <a:gd name="connsiteY28" fmla="*/ 660739 h 686865"/>
              <a:gd name="connsiteX29" fmla="*/ 267938 w 685800"/>
              <a:gd name="connsiteY29" fmla="*/ 660727 h 686865"/>
              <a:gd name="connsiteX30" fmla="*/ 19050 w 685800"/>
              <a:gd name="connsiteY30" fmla="*/ 526713 h 686865"/>
              <a:gd name="connsiteX31" fmla="*/ 666750 w 685800"/>
              <a:gd name="connsiteY31" fmla="*/ 573024 h 686865"/>
              <a:gd name="connsiteX32" fmla="*/ 287126 w 685800"/>
              <a:gd name="connsiteY32" fmla="*/ 664655 h 686865"/>
              <a:gd name="connsiteX33" fmla="*/ 287126 w 685800"/>
              <a:gd name="connsiteY33" fmla="*/ 462086 h 686865"/>
              <a:gd name="connsiteX34" fmla="*/ 287126 w 685800"/>
              <a:gd name="connsiteY34" fmla="*/ 244461 h 686865"/>
              <a:gd name="connsiteX35" fmla="*/ 378051 w 685800"/>
              <a:gd name="connsiteY35" fmla="*/ 224078 h 686865"/>
              <a:gd name="connsiteX36" fmla="*/ 666750 w 685800"/>
              <a:gd name="connsiteY36" fmla="*/ 159373 h 686865"/>
              <a:gd name="connsiteX37" fmla="*/ 666750 w 685800"/>
              <a:gd name="connsiteY37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378047 w 685800"/>
              <a:gd name="connsiteY16" fmla="*/ 192743 h 686865"/>
              <a:gd name="connsiteX17" fmla="*/ 278987 w 685800"/>
              <a:gd name="connsiteY17" fmla="*/ 226757 h 686865"/>
              <a:gd name="connsiteX18" fmla="*/ 36934 w 685800"/>
              <a:gd name="connsiteY18" fmla="*/ 96425 h 686865"/>
              <a:gd name="connsiteX19" fmla="*/ 36959 w 685800"/>
              <a:gd name="connsiteY19" fmla="*/ 96248 h 686865"/>
              <a:gd name="connsiteX20" fmla="*/ 386423 w 685800"/>
              <a:gd name="connsiteY20" fmla="*/ 20003 h 686865"/>
              <a:gd name="connsiteX21" fmla="*/ 19050 w 685800"/>
              <a:gd name="connsiteY21" fmla="*/ 526713 h 686865"/>
              <a:gd name="connsiteX22" fmla="*/ 19050 w 685800"/>
              <a:gd name="connsiteY22" fmla="*/ 108592 h 686865"/>
              <a:gd name="connsiteX23" fmla="*/ 19145 w 685800"/>
              <a:gd name="connsiteY23" fmla="*/ 108496 h 686865"/>
              <a:gd name="connsiteX24" fmla="*/ 19190 w 685800"/>
              <a:gd name="connsiteY24" fmla="*/ 108508 h 686865"/>
              <a:gd name="connsiteX25" fmla="*/ 268078 w 685800"/>
              <a:gd name="connsiteY25" fmla="*/ 242525 h 686865"/>
              <a:gd name="connsiteX26" fmla="*/ 268078 w 685800"/>
              <a:gd name="connsiteY26" fmla="*/ 660644 h 686865"/>
              <a:gd name="connsiteX27" fmla="*/ 267983 w 685800"/>
              <a:gd name="connsiteY27" fmla="*/ 660739 h 686865"/>
              <a:gd name="connsiteX28" fmla="*/ 267938 w 685800"/>
              <a:gd name="connsiteY28" fmla="*/ 660727 h 686865"/>
              <a:gd name="connsiteX29" fmla="*/ 19050 w 685800"/>
              <a:gd name="connsiteY29" fmla="*/ 526713 h 686865"/>
              <a:gd name="connsiteX30" fmla="*/ 666750 w 685800"/>
              <a:gd name="connsiteY30" fmla="*/ 573024 h 686865"/>
              <a:gd name="connsiteX31" fmla="*/ 287126 w 685800"/>
              <a:gd name="connsiteY31" fmla="*/ 664655 h 686865"/>
              <a:gd name="connsiteX32" fmla="*/ 287126 w 685800"/>
              <a:gd name="connsiteY32" fmla="*/ 462086 h 686865"/>
              <a:gd name="connsiteX33" fmla="*/ 287126 w 685800"/>
              <a:gd name="connsiteY33" fmla="*/ 244461 h 686865"/>
              <a:gd name="connsiteX34" fmla="*/ 378051 w 685800"/>
              <a:gd name="connsiteY34" fmla="*/ 224078 h 686865"/>
              <a:gd name="connsiteX35" fmla="*/ 666750 w 685800"/>
              <a:gd name="connsiteY35" fmla="*/ 159373 h 686865"/>
              <a:gd name="connsiteX36" fmla="*/ 666750 w 685800"/>
              <a:gd name="connsiteY36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397097 w 685800"/>
              <a:gd name="connsiteY15" fmla="*/ 192743 h 686865"/>
              <a:gd name="connsiteX16" fmla="*/ 278987 w 685800"/>
              <a:gd name="connsiteY16" fmla="*/ 226757 h 686865"/>
              <a:gd name="connsiteX17" fmla="*/ 36934 w 685800"/>
              <a:gd name="connsiteY17" fmla="*/ 96425 h 686865"/>
              <a:gd name="connsiteX18" fmla="*/ 36959 w 685800"/>
              <a:gd name="connsiteY18" fmla="*/ 96248 h 686865"/>
              <a:gd name="connsiteX19" fmla="*/ 386423 w 685800"/>
              <a:gd name="connsiteY19" fmla="*/ 20003 h 686865"/>
              <a:gd name="connsiteX20" fmla="*/ 19050 w 685800"/>
              <a:gd name="connsiteY20" fmla="*/ 526713 h 686865"/>
              <a:gd name="connsiteX21" fmla="*/ 19050 w 685800"/>
              <a:gd name="connsiteY21" fmla="*/ 108592 h 686865"/>
              <a:gd name="connsiteX22" fmla="*/ 19145 w 685800"/>
              <a:gd name="connsiteY22" fmla="*/ 108496 h 686865"/>
              <a:gd name="connsiteX23" fmla="*/ 19190 w 685800"/>
              <a:gd name="connsiteY23" fmla="*/ 108508 h 686865"/>
              <a:gd name="connsiteX24" fmla="*/ 268078 w 685800"/>
              <a:gd name="connsiteY24" fmla="*/ 242525 h 686865"/>
              <a:gd name="connsiteX25" fmla="*/ 268078 w 685800"/>
              <a:gd name="connsiteY25" fmla="*/ 660644 h 686865"/>
              <a:gd name="connsiteX26" fmla="*/ 267983 w 685800"/>
              <a:gd name="connsiteY26" fmla="*/ 660739 h 686865"/>
              <a:gd name="connsiteX27" fmla="*/ 267938 w 685800"/>
              <a:gd name="connsiteY27" fmla="*/ 660727 h 686865"/>
              <a:gd name="connsiteX28" fmla="*/ 19050 w 685800"/>
              <a:gd name="connsiteY28" fmla="*/ 526713 h 686865"/>
              <a:gd name="connsiteX29" fmla="*/ 666750 w 685800"/>
              <a:gd name="connsiteY29" fmla="*/ 573024 h 686865"/>
              <a:gd name="connsiteX30" fmla="*/ 287126 w 685800"/>
              <a:gd name="connsiteY30" fmla="*/ 664655 h 686865"/>
              <a:gd name="connsiteX31" fmla="*/ 287126 w 685800"/>
              <a:gd name="connsiteY31" fmla="*/ 462086 h 686865"/>
              <a:gd name="connsiteX32" fmla="*/ 287126 w 685800"/>
              <a:gd name="connsiteY32" fmla="*/ 244461 h 686865"/>
              <a:gd name="connsiteX33" fmla="*/ 378051 w 685800"/>
              <a:gd name="connsiteY33" fmla="*/ 224078 h 686865"/>
              <a:gd name="connsiteX34" fmla="*/ 666750 w 685800"/>
              <a:gd name="connsiteY34" fmla="*/ 159373 h 686865"/>
              <a:gd name="connsiteX35" fmla="*/ 666750 w 685800"/>
              <a:gd name="connsiteY35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397097 w 685800"/>
              <a:gd name="connsiteY14" fmla="*/ 200287 h 686865"/>
              <a:gd name="connsiteX15" fmla="*/ 278987 w 685800"/>
              <a:gd name="connsiteY15" fmla="*/ 226757 h 686865"/>
              <a:gd name="connsiteX16" fmla="*/ 36934 w 685800"/>
              <a:gd name="connsiteY16" fmla="*/ 96425 h 686865"/>
              <a:gd name="connsiteX17" fmla="*/ 36959 w 685800"/>
              <a:gd name="connsiteY17" fmla="*/ 96248 h 686865"/>
              <a:gd name="connsiteX18" fmla="*/ 386423 w 685800"/>
              <a:gd name="connsiteY18" fmla="*/ 20003 h 686865"/>
              <a:gd name="connsiteX19" fmla="*/ 19050 w 685800"/>
              <a:gd name="connsiteY19" fmla="*/ 526713 h 686865"/>
              <a:gd name="connsiteX20" fmla="*/ 19050 w 685800"/>
              <a:gd name="connsiteY20" fmla="*/ 108592 h 686865"/>
              <a:gd name="connsiteX21" fmla="*/ 19145 w 685800"/>
              <a:gd name="connsiteY21" fmla="*/ 108496 h 686865"/>
              <a:gd name="connsiteX22" fmla="*/ 19190 w 685800"/>
              <a:gd name="connsiteY22" fmla="*/ 108508 h 686865"/>
              <a:gd name="connsiteX23" fmla="*/ 268078 w 685800"/>
              <a:gd name="connsiteY23" fmla="*/ 242525 h 686865"/>
              <a:gd name="connsiteX24" fmla="*/ 268078 w 685800"/>
              <a:gd name="connsiteY24" fmla="*/ 660644 h 686865"/>
              <a:gd name="connsiteX25" fmla="*/ 267983 w 685800"/>
              <a:gd name="connsiteY25" fmla="*/ 660739 h 686865"/>
              <a:gd name="connsiteX26" fmla="*/ 267938 w 685800"/>
              <a:gd name="connsiteY26" fmla="*/ 660727 h 686865"/>
              <a:gd name="connsiteX27" fmla="*/ 19050 w 685800"/>
              <a:gd name="connsiteY27" fmla="*/ 526713 h 686865"/>
              <a:gd name="connsiteX28" fmla="*/ 666750 w 685800"/>
              <a:gd name="connsiteY28" fmla="*/ 573024 h 686865"/>
              <a:gd name="connsiteX29" fmla="*/ 287126 w 685800"/>
              <a:gd name="connsiteY29" fmla="*/ 664655 h 686865"/>
              <a:gd name="connsiteX30" fmla="*/ 287126 w 685800"/>
              <a:gd name="connsiteY30" fmla="*/ 462086 h 686865"/>
              <a:gd name="connsiteX31" fmla="*/ 287126 w 685800"/>
              <a:gd name="connsiteY31" fmla="*/ 244461 h 686865"/>
              <a:gd name="connsiteX32" fmla="*/ 378051 w 685800"/>
              <a:gd name="connsiteY32" fmla="*/ 224078 h 686865"/>
              <a:gd name="connsiteX33" fmla="*/ 666750 w 685800"/>
              <a:gd name="connsiteY33" fmla="*/ 159373 h 686865"/>
              <a:gd name="connsiteX34" fmla="*/ 666750 w 685800"/>
              <a:gd name="connsiteY34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378051 w 685800"/>
              <a:gd name="connsiteY31" fmla="*/ 224078 h 686865"/>
              <a:gd name="connsiteX32" fmla="*/ 666750 w 685800"/>
              <a:gd name="connsiteY32" fmla="*/ 159373 h 686865"/>
              <a:gd name="connsiteX33" fmla="*/ 666750 w 685800"/>
              <a:gd name="connsiteY33" fmla="*/ 573024 h 686865"/>
              <a:gd name="connsiteX0" fmla="*/ 685800 w 685800"/>
              <a:gd name="connsiteY0" fmla="*/ 141461 h 686865"/>
              <a:gd name="connsiteX1" fmla="*/ 677401 w 685800"/>
              <a:gd name="connsiteY1" fmla="*/ 137461 h 686865"/>
              <a:gd name="connsiteX2" fmla="*/ 388730 w 685800"/>
              <a:gd name="connsiteY2" fmla="*/ 0 h 686865"/>
              <a:gd name="connsiteX3" fmla="*/ 10940 w 685800"/>
              <a:gd name="connsiteY3" fmla="*/ 82427 h 686865"/>
              <a:gd name="connsiteX4" fmla="*/ 0 w 685800"/>
              <a:gd name="connsiteY4" fmla="*/ 84814 h 686865"/>
              <a:gd name="connsiteX5" fmla="*/ 0 w 685800"/>
              <a:gd name="connsiteY5" fmla="*/ 538090 h 686865"/>
              <a:gd name="connsiteX6" fmla="*/ 268076 w 685800"/>
              <a:gd name="connsiteY6" fmla="*/ 682441 h 686865"/>
              <a:gd name="connsiteX7" fmla="*/ 276293 w 685800"/>
              <a:gd name="connsiteY7" fmla="*/ 686865 h 686865"/>
              <a:gd name="connsiteX8" fmla="*/ 287126 w 685800"/>
              <a:gd name="connsiteY8" fmla="*/ 684249 h 686865"/>
              <a:gd name="connsiteX9" fmla="*/ 685800 w 685800"/>
              <a:gd name="connsiteY9" fmla="*/ 588017 h 686865"/>
              <a:gd name="connsiteX10" fmla="*/ 685800 w 685800"/>
              <a:gd name="connsiteY10" fmla="*/ 141461 h 686865"/>
              <a:gd name="connsiteX11" fmla="*/ 386423 w 685800"/>
              <a:gd name="connsiteY11" fmla="*/ 20003 h 686865"/>
              <a:gd name="connsiteX12" fmla="*/ 647021 w 685800"/>
              <a:gd name="connsiteY12" fmla="*/ 144098 h 686865"/>
              <a:gd name="connsiteX13" fmla="*/ 647001 w 685800"/>
              <a:gd name="connsiteY13" fmla="*/ 144277 h 686865"/>
              <a:gd name="connsiteX14" fmla="*/ 278987 w 685800"/>
              <a:gd name="connsiteY14" fmla="*/ 226757 h 686865"/>
              <a:gd name="connsiteX15" fmla="*/ 36934 w 685800"/>
              <a:gd name="connsiteY15" fmla="*/ 96425 h 686865"/>
              <a:gd name="connsiteX16" fmla="*/ 36959 w 685800"/>
              <a:gd name="connsiteY16" fmla="*/ 96248 h 686865"/>
              <a:gd name="connsiteX17" fmla="*/ 386423 w 685800"/>
              <a:gd name="connsiteY17" fmla="*/ 20003 h 686865"/>
              <a:gd name="connsiteX18" fmla="*/ 19050 w 685800"/>
              <a:gd name="connsiteY18" fmla="*/ 526713 h 686865"/>
              <a:gd name="connsiteX19" fmla="*/ 19050 w 685800"/>
              <a:gd name="connsiteY19" fmla="*/ 108592 h 686865"/>
              <a:gd name="connsiteX20" fmla="*/ 19145 w 685800"/>
              <a:gd name="connsiteY20" fmla="*/ 108496 h 686865"/>
              <a:gd name="connsiteX21" fmla="*/ 19190 w 685800"/>
              <a:gd name="connsiteY21" fmla="*/ 108508 h 686865"/>
              <a:gd name="connsiteX22" fmla="*/ 268078 w 685800"/>
              <a:gd name="connsiteY22" fmla="*/ 242525 h 686865"/>
              <a:gd name="connsiteX23" fmla="*/ 268078 w 685800"/>
              <a:gd name="connsiteY23" fmla="*/ 660644 h 686865"/>
              <a:gd name="connsiteX24" fmla="*/ 267983 w 685800"/>
              <a:gd name="connsiteY24" fmla="*/ 660739 h 686865"/>
              <a:gd name="connsiteX25" fmla="*/ 267938 w 685800"/>
              <a:gd name="connsiteY25" fmla="*/ 660727 h 686865"/>
              <a:gd name="connsiteX26" fmla="*/ 19050 w 685800"/>
              <a:gd name="connsiteY26" fmla="*/ 526713 h 686865"/>
              <a:gd name="connsiteX27" fmla="*/ 666750 w 685800"/>
              <a:gd name="connsiteY27" fmla="*/ 573024 h 686865"/>
              <a:gd name="connsiteX28" fmla="*/ 287126 w 685800"/>
              <a:gd name="connsiteY28" fmla="*/ 664655 h 686865"/>
              <a:gd name="connsiteX29" fmla="*/ 287126 w 685800"/>
              <a:gd name="connsiteY29" fmla="*/ 462086 h 686865"/>
              <a:gd name="connsiteX30" fmla="*/ 287126 w 685800"/>
              <a:gd name="connsiteY30" fmla="*/ 244461 h 686865"/>
              <a:gd name="connsiteX31" fmla="*/ 666750 w 685800"/>
              <a:gd name="connsiteY31" fmla="*/ 159373 h 686865"/>
              <a:gd name="connsiteX32" fmla="*/ 666750 w 685800"/>
              <a:gd name="connsiteY32" fmla="*/ 573024 h 68686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85800" h="686865">
                <a:moveTo>
                  <a:pt x="685800" y="141461"/>
                </a:moveTo>
                <a:lnTo>
                  <a:pt x="677401" y="137461"/>
                </a:lnTo>
                <a:lnTo>
                  <a:pt x="388730" y="0"/>
                </a:lnTo>
                <a:lnTo>
                  <a:pt x="10940" y="82427"/>
                </a:lnTo>
                <a:lnTo>
                  <a:pt x="0" y="84814"/>
                </a:lnTo>
                <a:lnTo>
                  <a:pt x="0" y="538090"/>
                </a:lnTo>
                <a:lnTo>
                  <a:pt x="268076" y="682441"/>
                </a:lnTo>
                <a:lnTo>
                  <a:pt x="276293" y="686865"/>
                </a:lnTo>
                <a:lnTo>
                  <a:pt x="287126" y="684249"/>
                </a:lnTo>
                <a:lnTo>
                  <a:pt x="685800" y="588017"/>
                </a:lnTo>
                <a:lnTo>
                  <a:pt x="685800" y="141461"/>
                </a:lnTo>
                <a:close/>
                <a:moveTo>
                  <a:pt x="386423" y="20003"/>
                </a:moveTo>
                <a:lnTo>
                  <a:pt x="647021" y="144098"/>
                </a:lnTo>
                <a:cubicBezTo>
                  <a:pt x="647158" y="144163"/>
                  <a:pt x="647149" y="144244"/>
                  <a:pt x="647001" y="144277"/>
                </a:cubicBezTo>
                <a:lnTo>
                  <a:pt x="278987" y="226757"/>
                </a:lnTo>
                <a:lnTo>
                  <a:pt x="36934" y="96425"/>
                </a:lnTo>
                <a:cubicBezTo>
                  <a:pt x="36809" y="96358"/>
                  <a:pt x="36820" y="96279"/>
                  <a:pt x="36959" y="96248"/>
                </a:cubicBezTo>
                <a:lnTo>
                  <a:pt x="386423" y="20003"/>
                </a:lnTo>
                <a:close/>
                <a:moveTo>
                  <a:pt x="19050" y="526713"/>
                </a:moveTo>
                <a:lnTo>
                  <a:pt x="19050" y="108592"/>
                </a:lnTo>
                <a:cubicBezTo>
                  <a:pt x="19050" y="108539"/>
                  <a:pt x="19093" y="108496"/>
                  <a:pt x="19145" y="108496"/>
                </a:cubicBezTo>
                <a:cubicBezTo>
                  <a:pt x="19161" y="108496"/>
                  <a:pt x="19177" y="108500"/>
                  <a:pt x="19190" y="108508"/>
                </a:cubicBezTo>
                <a:lnTo>
                  <a:pt x="268078" y="242525"/>
                </a:lnTo>
                <a:lnTo>
                  <a:pt x="268078" y="660644"/>
                </a:lnTo>
                <a:cubicBezTo>
                  <a:pt x="268078" y="660696"/>
                  <a:pt x="268035" y="660739"/>
                  <a:pt x="267983" y="660739"/>
                </a:cubicBezTo>
                <a:cubicBezTo>
                  <a:pt x="267967" y="660739"/>
                  <a:pt x="267952" y="660735"/>
                  <a:pt x="267938" y="660727"/>
                </a:cubicBezTo>
                <a:lnTo>
                  <a:pt x="19050" y="526713"/>
                </a:lnTo>
                <a:close/>
                <a:moveTo>
                  <a:pt x="666750" y="573024"/>
                </a:moveTo>
                <a:lnTo>
                  <a:pt x="287126" y="664655"/>
                </a:lnTo>
                <a:lnTo>
                  <a:pt x="287126" y="462086"/>
                </a:lnTo>
                <a:lnTo>
                  <a:pt x="287126" y="244461"/>
                </a:lnTo>
                <a:lnTo>
                  <a:pt x="666750" y="159373"/>
                </a:lnTo>
                <a:lnTo>
                  <a:pt x="666750" y="573024"/>
                </a:lnTo>
                <a:close/>
              </a:path>
            </a:pathLst>
          </a:custGeom>
          <a:solidFill>
            <a:srgbClr val="000000"/>
          </a:solidFill>
          <a:ln w="9525" cap="flat">
            <a:solidFill>
              <a:schemeClr val="tx1"/>
            </a:solidFill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9</xdr:col>
      <xdr:colOff>318182</xdr:colOff>
      <xdr:row>2</xdr:row>
      <xdr:rowOff>150262</xdr:rowOff>
    </xdr:from>
    <xdr:to>
      <xdr:col>9</xdr:col>
      <xdr:colOff>1536391</xdr:colOff>
      <xdr:row>2</xdr:row>
      <xdr:rowOff>422405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12ECCF-E7BF-FE72-94F1-E7B19029A60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3813202" y="607462"/>
          <a:ext cx="1195349" cy="272143"/>
          <a:chOff x="15289984" y="599889"/>
          <a:chExt cx="1218209" cy="272143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3EEF8387-30EF-094C-B623-8D3E43645178}"/>
              </a:ext>
            </a:extLst>
          </xdr:cNvPr>
          <xdr:cNvSpPr/>
        </xdr:nvSpPr>
        <xdr:spPr>
          <a:xfrm>
            <a:off x="15289984" y="599889"/>
            <a:ext cx="272143" cy="272143"/>
          </a:xfrm>
          <a:prstGeom prst="ellipse">
            <a:avLst/>
          </a:prstGeom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A04337C1-D7B8-4741-A82F-F31E7AC4223C}"/>
              </a:ext>
            </a:extLst>
          </xdr:cNvPr>
          <xdr:cNvSpPr/>
        </xdr:nvSpPr>
        <xdr:spPr>
          <a:xfrm>
            <a:off x="16236050" y="599889"/>
            <a:ext cx="272143" cy="272143"/>
          </a:xfrm>
          <a:prstGeom prst="ellipse">
            <a:avLst/>
          </a:prstGeom>
          <a:solidFill>
            <a:schemeClr val="bg2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35A83FB7-27B6-5145-89AE-40633EADD2F7}"/>
              </a:ext>
            </a:extLst>
          </xdr:cNvPr>
          <xdr:cNvSpPr/>
        </xdr:nvSpPr>
        <xdr:spPr>
          <a:xfrm>
            <a:off x="15761130" y="599889"/>
            <a:ext cx="275916" cy="272143"/>
          </a:xfrm>
          <a:prstGeom prst="ellipse">
            <a:avLst/>
          </a:prstGeom>
          <a:solidFill>
            <a:schemeClr val="accent2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1486923</xdr:colOff>
      <xdr:row>7</xdr:row>
      <xdr:rowOff>397032</xdr:rowOff>
    </xdr:from>
    <xdr:to>
      <xdr:col>7</xdr:col>
      <xdr:colOff>1641636</xdr:colOff>
      <xdr:row>11</xdr:row>
      <xdr:rowOff>440548</xdr:rowOff>
    </xdr:to>
    <xdr:grpSp>
      <xdr:nvGrpSpPr>
        <xdr:cNvPr id="2" name="Group 1" descr="Pencil icon">
          <a:extLst>
            <a:ext uri="{FF2B5EF4-FFF2-40B4-BE49-F238E27FC236}">
              <a16:creationId xmlns:a16="http://schemas.microsoft.com/office/drawing/2014/main" id="{00BCF8BE-ACC1-F434-06F0-0CCDD05C3E37}"/>
            </a:ext>
          </a:extLst>
        </xdr:cNvPr>
        <xdr:cNvGrpSpPr/>
      </xdr:nvGrpSpPr>
      <xdr:grpSpPr>
        <a:xfrm rot="17631916">
          <a:off x="9699732" y="3256083"/>
          <a:ext cx="1872316" cy="1671093"/>
          <a:chOff x="10304347" y="2590992"/>
          <a:chExt cx="2041539" cy="20221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2870826-D7F1-E7A9-FB0D-D2B1C9F76166}"/>
              </a:ext>
            </a:extLst>
          </xdr:cNvPr>
          <xdr:cNvSpPr/>
        </xdr:nvSpPr>
        <xdr:spPr>
          <a:xfrm rot="19002777">
            <a:off x="10435713" y="3511831"/>
            <a:ext cx="1571802" cy="380771"/>
          </a:xfrm>
          <a:custGeom>
            <a:avLst/>
            <a:gdLst>
              <a:gd name="connsiteX0" fmla="*/ 0 w 2205130"/>
              <a:gd name="connsiteY0" fmla="*/ 0 h 358764"/>
              <a:gd name="connsiteX1" fmla="*/ 2205130 w 2205130"/>
              <a:gd name="connsiteY1" fmla="*/ 0 h 358764"/>
              <a:gd name="connsiteX2" fmla="*/ 2205130 w 2205130"/>
              <a:gd name="connsiteY2" fmla="*/ 358764 h 358764"/>
              <a:gd name="connsiteX3" fmla="*/ 0 w 2205130"/>
              <a:gd name="connsiteY3" fmla="*/ 358764 h 358764"/>
              <a:gd name="connsiteX4" fmla="*/ 0 w 2205130"/>
              <a:gd name="connsiteY4" fmla="*/ 0 h 358764"/>
              <a:gd name="connsiteX0" fmla="*/ 0 w 2205130"/>
              <a:gd name="connsiteY0" fmla="*/ 0 h 364234"/>
              <a:gd name="connsiteX1" fmla="*/ 2205130 w 2205130"/>
              <a:gd name="connsiteY1" fmla="*/ 0 h 364234"/>
              <a:gd name="connsiteX2" fmla="*/ 2205130 w 2205130"/>
              <a:gd name="connsiteY2" fmla="*/ 358764 h 364234"/>
              <a:gd name="connsiteX3" fmla="*/ 767809 w 2205130"/>
              <a:gd name="connsiteY3" fmla="*/ 364234 h 364234"/>
              <a:gd name="connsiteX4" fmla="*/ 0 w 2205130"/>
              <a:gd name="connsiteY4" fmla="*/ 0 h 364234"/>
              <a:gd name="connsiteX0" fmla="*/ 0 w 2205130"/>
              <a:gd name="connsiteY0" fmla="*/ 0 h 364234"/>
              <a:gd name="connsiteX1" fmla="*/ 2205130 w 2205130"/>
              <a:gd name="connsiteY1" fmla="*/ 0 h 364234"/>
              <a:gd name="connsiteX2" fmla="*/ 2186897 w 2205130"/>
              <a:gd name="connsiteY2" fmla="*/ 319505 h 364234"/>
              <a:gd name="connsiteX3" fmla="*/ 767809 w 2205130"/>
              <a:gd name="connsiteY3" fmla="*/ 364234 h 364234"/>
              <a:gd name="connsiteX4" fmla="*/ 0 w 2205130"/>
              <a:gd name="connsiteY4" fmla="*/ 0 h 364234"/>
              <a:gd name="connsiteX0" fmla="*/ 0 w 1459368"/>
              <a:gd name="connsiteY0" fmla="*/ 28873 h 364234"/>
              <a:gd name="connsiteX1" fmla="*/ 1459368 w 1459368"/>
              <a:gd name="connsiteY1" fmla="*/ 0 h 364234"/>
              <a:gd name="connsiteX2" fmla="*/ 1441135 w 1459368"/>
              <a:gd name="connsiteY2" fmla="*/ 319505 h 364234"/>
              <a:gd name="connsiteX3" fmla="*/ 22047 w 1459368"/>
              <a:gd name="connsiteY3" fmla="*/ 364234 h 364234"/>
              <a:gd name="connsiteX4" fmla="*/ 0 w 1459368"/>
              <a:gd name="connsiteY4" fmla="*/ 28873 h 364234"/>
              <a:gd name="connsiteX0" fmla="*/ 0 w 1459368"/>
              <a:gd name="connsiteY0" fmla="*/ 28873 h 364234"/>
              <a:gd name="connsiteX1" fmla="*/ 1459368 w 1459368"/>
              <a:gd name="connsiteY1" fmla="*/ 0 h 364234"/>
              <a:gd name="connsiteX2" fmla="*/ 1441135 w 1459368"/>
              <a:gd name="connsiteY2" fmla="*/ 319505 h 364234"/>
              <a:gd name="connsiteX3" fmla="*/ 22047 w 1459368"/>
              <a:gd name="connsiteY3" fmla="*/ 364234 h 364234"/>
              <a:gd name="connsiteX4" fmla="*/ 0 w 1459368"/>
              <a:gd name="connsiteY4" fmla="*/ 28873 h 364234"/>
              <a:gd name="connsiteX0" fmla="*/ 80252 w 1539620"/>
              <a:gd name="connsiteY0" fmla="*/ 28873 h 364234"/>
              <a:gd name="connsiteX1" fmla="*/ 1539620 w 1539620"/>
              <a:gd name="connsiteY1" fmla="*/ 0 h 364234"/>
              <a:gd name="connsiteX2" fmla="*/ 1521387 w 1539620"/>
              <a:gd name="connsiteY2" fmla="*/ 319505 h 364234"/>
              <a:gd name="connsiteX3" fmla="*/ 102299 w 1539620"/>
              <a:gd name="connsiteY3" fmla="*/ 364234 h 364234"/>
              <a:gd name="connsiteX4" fmla="*/ 195657 w 1539620"/>
              <a:gd name="connsiteY4" fmla="*/ 313132 h 364234"/>
              <a:gd name="connsiteX5" fmla="*/ 80252 w 1539620"/>
              <a:gd name="connsiteY5" fmla="*/ 28873 h 364234"/>
              <a:gd name="connsiteX0" fmla="*/ 79407 w 1538775"/>
              <a:gd name="connsiteY0" fmla="*/ 28873 h 364234"/>
              <a:gd name="connsiteX1" fmla="*/ 1538775 w 1538775"/>
              <a:gd name="connsiteY1" fmla="*/ 0 h 364234"/>
              <a:gd name="connsiteX2" fmla="*/ 1520542 w 1538775"/>
              <a:gd name="connsiteY2" fmla="*/ 319505 h 364234"/>
              <a:gd name="connsiteX3" fmla="*/ 101454 w 1538775"/>
              <a:gd name="connsiteY3" fmla="*/ 364234 h 364234"/>
              <a:gd name="connsiteX4" fmla="*/ 194812 w 1538775"/>
              <a:gd name="connsiteY4" fmla="*/ 313132 h 364234"/>
              <a:gd name="connsiteX5" fmla="*/ 79407 w 1538775"/>
              <a:gd name="connsiteY5" fmla="*/ 28873 h 364234"/>
              <a:gd name="connsiteX0" fmla="*/ 96955 w 1556323"/>
              <a:gd name="connsiteY0" fmla="*/ 28873 h 364234"/>
              <a:gd name="connsiteX1" fmla="*/ 1556323 w 1556323"/>
              <a:gd name="connsiteY1" fmla="*/ 0 h 364234"/>
              <a:gd name="connsiteX2" fmla="*/ 1538090 w 1556323"/>
              <a:gd name="connsiteY2" fmla="*/ 319505 h 364234"/>
              <a:gd name="connsiteX3" fmla="*/ 119002 w 1556323"/>
              <a:gd name="connsiteY3" fmla="*/ 364234 h 364234"/>
              <a:gd name="connsiteX4" fmla="*/ 212360 w 1556323"/>
              <a:gd name="connsiteY4" fmla="*/ 313132 h 364234"/>
              <a:gd name="connsiteX5" fmla="*/ 186788 w 1556323"/>
              <a:gd name="connsiteY5" fmla="*/ 122063 h 364234"/>
              <a:gd name="connsiteX6" fmla="*/ 96955 w 1556323"/>
              <a:gd name="connsiteY6" fmla="*/ 28873 h 364234"/>
              <a:gd name="connsiteX0" fmla="*/ 96955 w 1556323"/>
              <a:gd name="connsiteY0" fmla="*/ 28873 h 364234"/>
              <a:gd name="connsiteX1" fmla="*/ 1556323 w 1556323"/>
              <a:gd name="connsiteY1" fmla="*/ 0 h 364234"/>
              <a:gd name="connsiteX2" fmla="*/ 1538090 w 1556323"/>
              <a:gd name="connsiteY2" fmla="*/ 319505 h 364234"/>
              <a:gd name="connsiteX3" fmla="*/ 119002 w 1556323"/>
              <a:gd name="connsiteY3" fmla="*/ 364234 h 364234"/>
              <a:gd name="connsiteX4" fmla="*/ 190149 w 1556323"/>
              <a:gd name="connsiteY4" fmla="*/ 301578 h 364234"/>
              <a:gd name="connsiteX5" fmla="*/ 186788 w 1556323"/>
              <a:gd name="connsiteY5" fmla="*/ 122063 h 364234"/>
              <a:gd name="connsiteX6" fmla="*/ 96955 w 1556323"/>
              <a:gd name="connsiteY6" fmla="*/ 28873 h 364234"/>
              <a:gd name="connsiteX0" fmla="*/ 96955 w 1556323"/>
              <a:gd name="connsiteY0" fmla="*/ 28873 h 383659"/>
              <a:gd name="connsiteX1" fmla="*/ 1556323 w 1556323"/>
              <a:gd name="connsiteY1" fmla="*/ 0 h 383659"/>
              <a:gd name="connsiteX2" fmla="*/ 1538090 w 1556323"/>
              <a:gd name="connsiteY2" fmla="*/ 319505 h 383659"/>
              <a:gd name="connsiteX3" fmla="*/ 204622 w 1556323"/>
              <a:gd name="connsiteY3" fmla="*/ 383659 h 383659"/>
              <a:gd name="connsiteX4" fmla="*/ 190149 w 1556323"/>
              <a:gd name="connsiteY4" fmla="*/ 301578 h 383659"/>
              <a:gd name="connsiteX5" fmla="*/ 186788 w 1556323"/>
              <a:gd name="connsiteY5" fmla="*/ 122063 h 383659"/>
              <a:gd name="connsiteX6" fmla="*/ 96955 w 1556323"/>
              <a:gd name="connsiteY6" fmla="*/ 28873 h 383659"/>
              <a:gd name="connsiteX0" fmla="*/ 96955 w 1538090"/>
              <a:gd name="connsiteY0" fmla="*/ 30658 h 385444"/>
              <a:gd name="connsiteX1" fmla="*/ 1534402 w 1538090"/>
              <a:gd name="connsiteY1" fmla="*/ 0 h 385444"/>
              <a:gd name="connsiteX2" fmla="*/ 1538090 w 1538090"/>
              <a:gd name="connsiteY2" fmla="*/ 321290 h 385444"/>
              <a:gd name="connsiteX3" fmla="*/ 204622 w 1538090"/>
              <a:gd name="connsiteY3" fmla="*/ 385444 h 385444"/>
              <a:gd name="connsiteX4" fmla="*/ 190149 w 1538090"/>
              <a:gd name="connsiteY4" fmla="*/ 303363 h 385444"/>
              <a:gd name="connsiteX5" fmla="*/ 186788 w 1538090"/>
              <a:gd name="connsiteY5" fmla="*/ 123848 h 385444"/>
              <a:gd name="connsiteX6" fmla="*/ 96955 w 1538090"/>
              <a:gd name="connsiteY6" fmla="*/ 30658 h 385444"/>
              <a:gd name="connsiteX0" fmla="*/ 140608 w 1581743"/>
              <a:gd name="connsiteY0" fmla="*/ 30658 h 385444"/>
              <a:gd name="connsiteX1" fmla="*/ 1578055 w 1581743"/>
              <a:gd name="connsiteY1" fmla="*/ 0 h 385444"/>
              <a:gd name="connsiteX2" fmla="*/ 1581743 w 1581743"/>
              <a:gd name="connsiteY2" fmla="*/ 321290 h 385444"/>
              <a:gd name="connsiteX3" fmla="*/ 248275 w 1581743"/>
              <a:gd name="connsiteY3" fmla="*/ 385444 h 385444"/>
              <a:gd name="connsiteX4" fmla="*/ 233802 w 1581743"/>
              <a:gd name="connsiteY4" fmla="*/ 303363 h 385444"/>
              <a:gd name="connsiteX5" fmla="*/ 230441 w 1581743"/>
              <a:gd name="connsiteY5" fmla="*/ 123848 h 385444"/>
              <a:gd name="connsiteX6" fmla="*/ 66878 w 1581743"/>
              <a:gd name="connsiteY6" fmla="*/ 16320 h 385444"/>
              <a:gd name="connsiteX7" fmla="*/ 140608 w 1581743"/>
              <a:gd name="connsiteY7" fmla="*/ 30658 h 385444"/>
              <a:gd name="connsiteX0" fmla="*/ 83321 w 1524456"/>
              <a:gd name="connsiteY0" fmla="*/ 30658 h 385444"/>
              <a:gd name="connsiteX1" fmla="*/ 1520768 w 1524456"/>
              <a:gd name="connsiteY1" fmla="*/ 0 h 385444"/>
              <a:gd name="connsiteX2" fmla="*/ 1524456 w 1524456"/>
              <a:gd name="connsiteY2" fmla="*/ 321290 h 385444"/>
              <a:gd name="connsiteX3" fmla="*/ 190988 w 1524456"/>
              <a:gd name="connsiteY3" fmla="*/ 385444 h 385444"/>
              <a:gd name="connsiteX4" fmla="*/ 176515 w 1524456"/>
              <a:gd name="connsiteY4" fmla="*/ 303363 h 385444"/>
              <a:gd name="connsiteX5" fmla="*/ 173154 w 1524456"/>
              <a:gd name="connsiteY5" fmla="*/ 123848 h 385444"/>
              <a:gd name="connsiteX6" fmla="*/ 83321 w 1524456"/>
              <a:gd name="connsiteY6" fmla="*/ 30658 h 385444"/>
              <a:gd name="connsiteX0" fmla="*/ 96716 w 1537851"/>
              <a:gd name="connsiteY0" fmla="*/ 30658 h 385444"/>
              <a:gd name="connsiteX1" fmla="*/ 1534163 w 1537851"/>
              <a:gd name="connsiteY1" fmla="*/ 0 h 385444"/>
              <a:gd name="connsiteX2" fmla="*/ 1537851 w 1537851"/>
              <a:gd name="connsiteY2" fmla="*/ 321290 h 385444"/>
              <a:gd name="connsiteX3" fmla="*/ 204383 w 1537851"/>
              <a:gd name="connsiteY3" fmla="*/ 385444 h 385444"/>
              <a:gd name="connsiteX4" fmla="*/ 189910 w 1537851"/>
              <a:gd name="connsiteY4" fmla="*/ 303363 h 385444"/>
              <a:gd name="connsiteX5" fmla="*/ 186549 w 1537851"/>
              <a:gd name="connsiteY5" fmla="*/ 123848 h 385444"/>
              <a:gd name="connsiteX6" fmla="*/ 149197 w 1537851"/>
              <a:gd name="connsiteY6" fmla="*/ 67035 h 385444"/>
              <a:gd name="connsiteX7" fmla="*/ 96716 w 1537851"/>
              <a:gd name="connsiteY7" fmla="*/ 30658 h 385444"/>
              <a:gd name="connsiteX0" fmla="*/ 147076 w 1588211"/>
              <a:gd name="connsiteY0" fmla="*/ 30658 h 385444"/>
              <a:gd name="connsiteX1" fmla="*/ 1584523 w 1588211"/>
              <a:gd name="connsiteY1" fmla="*/ 0 h 385444"/>
              <a:gd name="connsiteX2" fmla="*/ 1588211 w 1588211"/>
              <a:gd name="connsiteY2" fmla="*/ 321290 h 385444"/>
              <a:gd name="connsiteX3" fmla="*/ 254743 w 1588211"/>
              <a:gd name="connsiteY3" fmla="*/ 385444 h 385444"/>
              <a:gd name="connsiteX4" fmla="*/ 240270 w 1588211"/>
              <a:gd name="connsiteY4" fmla="*/ 303363 h 385444"/>
              <a:gd name="connsiteX5" fmla="*/ 236909 w 1588211"/>
              <a:gd name="connsiteY5" fmla="*/ 123848 h 385444"/>
              <a:gd name="connsiteX6" fmla="*/ 199557 w 1588211"/>
              <a:gd name="connsiteY6" fmla="*/ 67035 h 385444"/>
              <a:gd name="connsiteX7" fmla="*/ 53186 w 1588211"/>
              <a:gd name="connsiteY7" fmla="*/ 37521 h 385444"/>
              <a:gd name="connsiteX8" fmla="*/ 147076 w 1588211"/>
              <a:gd name="connsiteY8" fmla="*/ 30658 h 385444"/>
              <a:gd name="connsiteX0" fmla="*/ 118322 w 1559457"/>
              <a:gd name="connsiteY0" fmla="*/ 30658 h 385444"/>
              <a:gd name="connsiteX1" fmla="*/ 1555769 w 1559457"/>
              <a:gd name="connsiteY1" fmla="*/ 0 h 385444"/>
              <a:gd name="connsiteX2" fmla="*/ 1559457 w 1559457"/>
              <a:gd name="connsiteY2" fmla="*/ 321290 h 385444"/>
              <a:gd name="connsiteX3" fmla="*/ 225989 w 1559457"/>
              <a:gd name="connsiteY3" fmla="*/ 385444 h 385444"/>
              <a:gd name="connsiteX4" fmla="*/ 211516 w 1559457"/>
              <a:gd name="connsiteY4" fmla="*/ 303363 h 385444"/>
              <a:gd name="connsiteX5" fmla="*/ 208155 w 1559457"/>
              <a:gd name="connsiteY5" fmla="*/ 123848 h 385444"/>
              <a:gd name="connsiteX6" fmla="*/ 170803 w 1559457"/>
              <a:gd name="connsiteY6" fmla="*/ 67035 h 385444"/>
              <a:gd name="connsiteX7" fmla="*/ 107648 w 1559457"/>
              <a:gd name="connsiteY7" fmla="*/ 50844 h 385444"/>
              <a:gd name="connsiteX8" fmla="*/ 118322 w 1559457"/>
              <a:gd name="connsiteY8" fmla="*/ 30658 h 385444"/>
              <a:gd name="connsiteX0" fmla="*/ 119979 w 1561114"/>
              <a:gd name="connsiteY0" fmla="*/ 30658 h 385444"/>
              <a:gd name="connsiteX1" fmla="*/ 1557426 w 1561114"/>
              <a:gd name="connsiteY1" fmla="*/ 0 h 385444"/>
              <a:gd name="connsiteX2" fmla="*/ 1561114 w 1561114"/>
              <a:gd name="connsiteY2" fmla="*/ 321290 h 385444"/>
              <a:gd name="connsiteX3" fmla="*/ 227646 w 1561114"/>
              <a:gd name="connsiteY3" fmla="*/ 385444 h 385444"/>
              <a:gd name="connsiteX4" fmla="*/ 213173 w 1561114"/>
              <a:gd name="connsiteY4" fmla="*/ 303363 h 385444"/>
              <a:gd name="connsiteX5" fmla="*/ 209812 w 1561114"/>
              <a:gd name="connsiteY5" fmla="*/ 123848 h 385444"/>
              <a:gd name="connsiteX6" fmla="*/ 172460 w 1561114"/>
              <a:gd name="connsiteY6" fmla="*/ 67035 h 385444"/>
              <a:gd name="connsiteX7" fmla="*/ 109305 w 1561114"/>
              <a:gd name="connsiteY7" fmla="*/ 50844 h 385444"/>
              <a:gd name="connsiteX8" fmla="*/ 99826 w 1561114"/>
              <a:gd name="connsiteY8" fmla="*/ 33029 h 385444"/>
              <a:gd name="connsiteX9" fmla="*/ 119979 w 1561114"/>
              <a:gd name="connsiteY9" fmla="*/ 30658 h 3854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561114" h="385444">
                <a:moveTo>
                  <a:pt x="119979" y="30658"/>
                </a:moveTo>
                <a:lnTo>
                  <a:pt x="1557426" y="0"/>
                </a:lnTo>
                <a:cubicBezTo>
                  <a:pt x="1558655" y="107097"/>
                  <a:pt x="1559885" y="214193"/>
                  <a:pt x="1561114" y="321290"/>
                </a:cubicBezTo>
                <a:lnTo>
                  <a:pt x="227646" y="385444"/>
                </a:lnTo>
                <a:cubicBezTo>
                  <a:pt x="-1054" y="378927"/>
                  <a:pt x="216847" y="359256"/>
                  <a:pt x="213173" y="303363"/>
                </a:cubicBezTo>
                <a:cubicBezTo>
                  <a:pt x="198092" y="247498"/>
                  <a:pt x="229046" y="171225"/>
                  <a:pt x="209812" y="123848"/>
                </a:cubicBezTo>
                <a:cubicBezTo>
                  <a:pt x="195255" y="86581"/>
                  <a:pt x="187432" y="82567"/>
                  <a:pt x="172460" y="67035"/>
                </a:cubicBezTo>
                <a:cubicBezTo>
                  <a:pt x="141840" y="52647"/>
                  <a:pt x="118052" y="56907"/>
                  <a:pt x="109305" y="50844"/>
                </a:cubicBezTo>
                <a:cubicBezTo>
                  <a:pt x="81522" y="44896"/>
                  <a:pt x="98047" y="36393"/>
                  <a:pt x="99826" y="33029"/>
                </a:cubicBezTo>
                <a:cubicBezTo>
                  <a:pt x="101605" y="29665"/>
                  <a:pt x="-138632" y="35883"/>
                  <a:pt x="119979" y="30658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" name="Graphic 2" descr="Pencil outline">
            <a:extLst>
              <a:ext uri="{FF2B5EF4-FFF2-40B4-BE49-F238E27FC236}">
                <a16:creationId xmlns:a16="http://schemas.microsoft.com/office/drawing/2014/main" id="{DCD31EE9-AC60-32BA-B498-8EC7FDCFDD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304347" y="2590992"/>
            <a:ext cx="2041539" cy="202215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926424</xdr:colOff>
      <xdr:row>11</xdr:row>
      <xdr:rowOff>166101</xdr:rowOff>
    </xdr:from>
    <xdr:to>
      <xdr:col>7</xdr:col>
      <xdr:colOff>2409404</xdr:colOff>
      <xdr:row>13</xdr:row>
      <xdr:rowOff>97362</xdr:rowOff>
    </xdr:to>
    <xdr:sp macro="" textlink="">
      <xdr:nvSpPr>
        <xdr:cNvPr id="7" name="Graphic 5" descr="Scribble outline">
          <a:extLst>
            <a:ext uri="{FF2B5EF4-FFF2-40B4-BE49-F238E27FC236}">
              <a16:creationId xmlns:a16="http://schemas.microsoft.com/office/drawing/2014/main" id="{0D23FA01-2B9F-C93B-3A79-C55F2A0E90C3}"/>
            </a:ext>
          </a:extLst>
        </xdr:cNvPr>
        <xdr:cNvSpPr/>
      </xdr:nvSpPr>
      <xdr:spPr>
        <a:xfrm rot="17876438">
          <a:off x="11707061" y="4399686"/>
          <a:ext cx="834372" cy="1482980"/>
        </a:xfrm>
        <a:custGeom>
          <a:avLst/>
          <a:gdLst>
            <a:gd name="connsiteX0" fmla="*/ 1900355 w 1900355"/>
            <a:gd name="connsiteY0" fmla="*/ 61816 h 1371378"/>
            <a:gd name="connsiteX1" fmla="*/ 1900355 w 1900355"/>
            <a:gd name="connsiteY1" fmla="*/ 0 h 1371378"/>
            <a:gd name="connsiteX2" fmla="*/ 1221205 w 1900355"/>
            <a:gd name="connsiteY2" fmla="*/ 753463 h 1371378"/>
            <a:gd name="connsiteX3" fmla="*/ 1176456 w 1900355"/>
            <a:gd name="connsiteY3" fmla="*/ 808824 h 1371378"/>
            <a:gd name="connsiteX4" fmla="*/ 990428 w 1900355"/>
            <a:gd name="connsiteY4" fmla="*/ 1070405 h 1371378"/>
            <a:gd name="connsiteX5" fmla="*/ 980705 w 1900355"/>
            <a:gd name="connsiteY5" fmla="*/ 1143331 h 1371378"/>
            <a:gd name="connsiteX6" fmla="*/ 874223 w 1900355"/>
            <a:gd name="connsiteY6" fmla="*/ 1291044 h 1371378"/>
            <a:gd name="connsiteX7" fmla="*/ 866423 w 1900355"/>
            <a:gd name="connsiteY7" fmla="*/ 1314629 h 1371378"/>
            <a:gd name="connsiteX8" fmla="*/ 152206 w 1900355"/>
            <a:gd name="connsiteY8" fmla="*/ 848670 h 1371378"/>
            <a:gd name="connsiteX9" fmla="*/ 149931 w 1900355"/>
            <a:gd name="connsiteY9" fmla="*/ 832967 h 1371378"/>
            <a:gd name="connsiteX10" fmla="*/ 420821 w 1900355"/>
            <a:gd name="connsiteY10" fmla="*/ 790743 h 1371378"/>
            <a:gd name="connsiteX11" fmla="*/ 722475 w 1900355"/>
            <a:gd name="connsiteY11" fmla="*/ 729671 h 1371378"/>
            <a:gd name="connsiteX12" fmla="*/ 461287 w 1900355"/>
            <a:gd name="connsiteY12" fmla="*/ 473511 h 1371378"/>
            <a:gd name="connsiteX13" fmla="*/ 31284 w 1900355"/>
            <a:gd name="connsiteY13" fmla="*/ 191614 h 1371378"/>
            <a:gd name="connsiteX14" fmla="*/ 2920 w 1900355"/>
            <a:gd name="connsiteY14" fmla="*/ 198792 h 1371378"/>
            <a:gd name="connsiteX15" fmla="*/ 10099 w 1900355"/>
            <a:gd name="connsiteY15" fmla="*/ 227156 h 1371378"/>
            <a:gd name="connsiteX16" fmla="*/ 683437 w 1900355"/>
            <a:gd name="connsiteY16" fmla="*/ 710307 h 1371378"/>
            <a:gd name="connsiteX17" fmla="*/ 416849 w 1900355"/>
            <a:gd name="connsiteY17" fmla="*/ 749615 h 1371378"/>
            <a:gd name="connsiteX18" fmla="*/ 115195 w 1900355"/>
            <a:gd name="connsiteY18" fmla="*/ 810728 h 1371378"/>
            <a:gd name="connsiteX19" fmla="*/ 113602 w 1900355"/>
            <a:gd name="connsiteY19" fmla="*/ 863751 h 1371378"/>
            <a:gd name="connsiteX20" fmla="*/ 901366 w 1900355"/>
            <a:gd name="connsiteY20" fmla="*/ 1370611 h 1371378"/>
            <a:gd name="connsiteX21" fmla="*/ 907324 w 1900355"/>
            <a:gd name="connsiteY21" fmla="*/ 1371377 h 1371378"/>
            <a:gd name="connsiteX22" fmla="*/ 911462 w 1900355"/>
            <a:gd name="connsiteY22" fmla="*/ 1370694 h 1371378"/>
            <a:gd name="connsiteX23" fmla="*/ 918289 w 1900355"/>
            <a:gd name="connsiteY23" fmla="*/ 1371377 h 1371378"/>
            <a:gd name="connsiteX24" fmla="*/ 947666 w 1900355"/>
            <a:gd name="connsiteY24" fmla="*/ 1362274 h 1371378"/>
            <a:gd name="connsiteX25" fmla="*/ 1089214 w 1900355"/>
            <a:gd name="connsiteY25" fmla="*/ 1259660 h 1371378"/>
            <a:gd name="connsiteX26" fmla="*/ 1161312 w 1900355"/>
            <a:gd name="connsiteY26" fmla="*/ 1250392 h 1371378"/>
            <a:gd name="connsiteX27" fmla="*/ 1430734 w 1900355"/>
            <a:gd name="connsiteY27" fmla="*/ 1062089 h 1371378"/>
            <a:gd name="connsiteX28" fmla="*/ 1487379 w 1900355"/>
            <a:gd name="connsiteY28" fmla="*/ 1018416 h 1371378"/>
            <a:gd name="connsiteX29" fmla="*/ 1900355 w 1900355"/>
            <a:gd name="connsiteY29" fmla="*/ 653249 h 1371378"/>
            <a:gd name="connsiteX30" fmla="*/ 1900355 w 1900355"/>
            <a:gd name="connsiteY30" fmla="*/ 598012 h 1371378"/>
            <a:gd name="connsiteX31" fmla="*/ 1461146 w 1900355"/>
            <a:gd name="connsiteY31" fmla="*/ 986577 h 1371378"/>
            <a:gd name="connsiteX32" fmla="*/ 1452540 w 1900355"/>
            <a:gd name="connsiteY32" fmla="*/ 993218 h 1371378"/>
            <a:gd name="connsiteX33" fmla="*/ 1246858 w 1900355"/>
            <a:gd name="connsiteY33" fmla="*/ 787557 h 1371378"/>
            <a:gd name="connsiteX34" fmla="*/ 1252651 w 1900355"/>
            <a:gd name="connsiteY34" fmla="*/ 780399 h 1371378"/>
            <a:gd name="connsiteX35" fmla="*/ 924309 w 1900355"/>
            <a:gd name="connsiteY35" fmla="*/ 1328118 h 1371378"/>
            <a:gd name="connsiteX36" fmla="*/ 910737 w 1900355"/>
            <a:gd name="connsiteY36" fmla="*/ 1326690 h 1371378"/>
            <a:gd name="connsiteX37" fmla="*/ 908420 w 1900355"/>
            <a:gd name="connsiteY37" fmla="*/ 1314153 h 1371378"/>
            <a:gd name="connsiteX38" fmla="*/ 1008489 w 1900355"/>
            <a:gd name="connsiteY38" fmla="*/ 1175542 h 1371378"/>
            <a:gd name="connsiteX39" fmla="*/ 1058947 w 1900355"/>
            <a:gd name="connsiteY39" fmla="*/ 1230387 h 1371378"/>
            <a:gd name="connsiteX40" fmla="*/ 1419480 w 1900355"/>
            <a:gd name="connsiteY40" fmla="*/ 1018602 h 1371378"/>
            <a:gd name="connsiteX41" fmla="*/ 1406364 w 1900355"/>
            <a:gd name="connsiteY41" fmla="*/ 1028719 h 1371378"/>
            <a:gd name="connsiteX42" fmla="*/ 1137211 w 1900355"/>
            <a:gd name="connsiteY42" fmla="*/ 1216650 h 1371378"/>
            <a:gd name="connsiteX43" fmla="*/ 1105123 w 1900355"/>
            <a:gd name="connsiteY43" fmla="*/ 1219463 h 1371378"/>
            <a:gd name="connsiteX44" fmla="*/ 1095586 w 1900355"/>
            <a:gd name="connsiteY44" fmla="*/ 1209119 h 1371378"/>
            <a:gd name="connsiteX45" fmla="*/ 1033191 w 1900355"/>
            <a:gd name="connsiteY45" fmla="*/ 1141283 h 1371378"/>
            <a:gd name="connsiteX46" fmla="*/ 1033625 w 1900355"/>
            <a:gd name="connsiteY46" fmla="*/ 1140704 h 1371378"/>
            <a:gd name="connsiteX47" fmla="*/ 1021212 w 1900355"/>
            <a:gd name="connsiteY47" fmla="*/ 1128291 h 1371378"/>
            <a:gd name="connsiteX48" fmla="*/ 1023902 w 1900355"/>
            <a:gd name="connsiteY48" fmla="*/ 1094817 h 1371378"/>
            <a:gd name="connsiteX49" fmla="*/ 1209371 w 1900355"/>
            <a:gd name="connsiteY49" fmla="*/ 833815 h 1371378"/>
            <a:gd name="connsiteX50" fmla="*/ 1220667 w 1900355"/>
            <a:gd name="connsiteY50" fmla="*/ 819830 h 1371378"/>
            <a:gd name="connsiteX0" fmla="*/ 1252651 w 1900355"/>
            <a:gd name="connsiteY0" fmla="*/ 780399 h 1371378"/>
            <a:gd name="connsiteX1" fmla="*/ 1900355 w 1900355"/>
            <a:gd name="connsiteY1" fmla="*/ 0 h 1371378"/>
            <a:gd name="connsiteX2" fmla="*/ 1221205 w 1900355"/>
            <a:gd name="connsiteY2" fmla="*/ 753463 h 1371378"/>
            <a:gd name="connsiteX3" fmla="*/ 1176456 w 1900355"/>
            <a:gd name="connsiteY3" fmla="*/ 808824 h 1371378"/>
            <a:gd name="connsiteX4" fmla="*/ 990428 w 1900355"/>
            <a:gd name="connsiteY4" fmla="*/ 1070405 h 1371378"/>
            <a:gd name="connsiteX5" fmla="*/ 980705 w 1900355"/>
            <a:gd name="connsiteY5" fmla="*/ 1143331 h 1371378"/>
            <a:gd name="connsiteX6" fmla="*/ 874223 w 1900355"/>
            <a:gd name="connsiteY6" fmla="*/ 1291044 h 1371378"/>
            <a:gd name="connsiteX7" fmla="*/ 866423 w 1900355"/>
            <a:gd name="connsiteY7" fmla="*/ 1314629 h 1371378"/>
            <a:gd name="connsiteX8" fmla="*/ 152206 w 1900355"/>
            <a:gd name="connsiteY8" fmla="*/ 848670 h 1371378"/>
            <a:gd name="connsiteX9" fmla="*/ 149931 w 1900355"/>
            <a:gd name="connsiteY9" fmla="*/ 832967 h 1371378"/>
            <a:gd name="connsiteX10" fmla="*/ 420821 w 1900355"/>
            <a:gd name="connsiteY10" fmla="*/ 790743 h 1371378"/>
            <a:gd name="connsiteX11" fmla="*/ 722475 w 1900355"/>
            <a:gd name="connsiteY11" fmla="*/ 729671 h 1371378"/>
            <a:gd name="connsiteX12" fmla="*/ 461287 w 1900355"/>
            <a:gd name="connsiteY12" fmla="*/ 473511 h 1371378"/>
            <a:gd name="connsiteX13" fmla="*/ 31284 w 1900355"/>
            <a:gd name="connsiteY13" fmla="*/ 191614 h 1371378"/>
            <a:gd name="connsiteX14" fmla="*/ 2920 w 1900355"/>
            <a:gd name="connsiteY14" fmla="*/ 198792 h 1371378"/>
            <a:gd name="connsiteX15" fmla="*/ 10099 w 1900355"/>
            <a:gd name="connsiteY15" fmla="*/ 227156 h 1371378"/>
            <a:gd name="connsiteX16" fmla="*/ 683437 w 1900355"/>
            <a:gd name="connsiteY16" fmla="*/ 710307 h 1371378"/>
            <a:gd name="connsiteX17" fmla="*/ 416849 w 1900355"/>
            <a:gd name="connsiteY17" fmla="*/ 749615 h 1371378"/>
            <a:gd name="connsiteX18" fmla="*/ 115195 w 1900355"/>
            <a:gd name="connsiteY18" fmla="*/ 810728 h 1371378"/>
            <a:gd name="connsiteX19" fmla="*/ 113602 w 1900355"/>
            <a:gd name="connsiteY19" fmla="*/ 863751 h 1371378"/>
            <a:gd name="connsiteX20" fmla="*/ 901366 w 1900355"/>
            <a:gd name="connsiteY20" fmla="*/ 1370611 h 1371378"/>
            <a:gd name="connsiteX21" fmla="*/ 907324 w 1900355"/>
            <a:gd name="connsiteY21" fmla="*/ 1371377 h 1371378"/>
            <a:gd name="connsiteX22" fmla="*/ 911462 w 1900355"/>
            <a:gd name="connsiteY22" fmla="*/ 1370694 h 1371378"/>
            <a:gd name="connsiteX23" fmla="*/ 918289 w 1900355"/>
            <a:gd name="connsiteY23" fmla="*/ 1371377 h 1371378"/>
            <a:gd name="connsiteX24" fmla="*/ 947666 w 1900355"/>
            <a:gd name="connsiteY24" fmla="*/ 1362274 h 1371378"/>
            <a:gd name="connsiteX25" fmla="*/ 1089214 w 1900355"/>
            <a:gd name="connsiteY25" fmla="*/ 1259660 h 1371378"/>
            <a:gd name="connsiteX26" fmla="*/ 1161312 w 1900355"/>
            <a:gd name="connsiteY26" fmla="*/ 1250392 h 1371378"/>
            <a:gd name="connsiteX27" fmla="*/ 1430734 w 1900355"/>
            <a:gd name="connsiteY27" fmla="*/ 1062089 h 1371378"/>
            <a:gd name="connsiteX28" fmla="*/ 1487379 w 1900355"/>
            <a:gd name="connsiteY28" fmla="*/ 1018416 h 1371378"/>
            <a:gd name="connsiteX29" fmla="*/ 1900355 w 1900355"/>
            <a:gd name="connsiteY29" fmla="*/ 653249 h 1371378"/>
            <a:gd name="connsiteX30" fmla="*/ 1900355 w 1900355"/>
            <a:gd name="connsiteY30" fmla="*/ 598012 h 1371378"/>
            <a:gd name="connsiteX31" fmla="*/ 1461146 w 1900355"/>
            <a:gd name="connsiteY31" fmla="*/ 986577 h 1371378"/>
            <a:gd name="connsiteX32" fmla="*/ 1452540 w 1900355"/>
            <a:gd name="connsiteY32" fmla="*/ 993218 h 1371378"/>
            <a:gd name="connsiteX33" fmla="*/ 1246858 w 1900355"/>
            <a:gd name="connsiteY33" fmla="*/ 787557 h 1371378"/>
            <a:gd name="connsiteX34" fmla="*/ 1252651 w 1900355"/>
            <a:gd name="connsiteY34" fmla="*/ 780399 h 1371378"/>
            <a:gd name="connsiteX35" fmla="*/ 924309 w 1900355"/>
            <a:gd name="connsiteY35" fmla="*/ 1328118 h 1371378"/>
            <a:gd name="connsiteX36" fmla="*/ 910737 w 1900355"/>
            <a:gd name="connsiteY36" fmla="*/ 1326690 h 1371378"/>
            <a:gd name="connsiteX37" fmla="*/ 908420 w 1900355"/>
            <a:gd name="connsiteY37" fmla="*/ 1314153 h 1371378"/>
            <a:gd name="connsiteX38" fmla="*/ 1008489 w 1900355"/>
            <a:gd name="connsiteY38" fmla="*/ 1175542 h 1371378"/>
            <a:gd name="connsiteX39" fmla="*/ 1058947 w 1900355"/>
            <a:gd name="connsiteY39" fmla="*/ 1230387 h 1371378"/>
            <a:gd name="connsiteX40" fmla="*/ 924309 w 1900355"/>
            <a:gd name="connsiteY40" fmla="*/ 1328118 h 1371378"/>
            <a:gd name="connsiteX41" fmla="*/ 1419480 w 1900355"/>
            <a:gd name="connsiteY41" fmla="*/ 1018602 h 1371378"/>
            <a:gd name="connsiteX42" fmla="*/ 1406364 w 1900355"/>
            <a:gd name="connsiteY42" fmla="*/ 1028719 h 1371378"/>
            <a:gd name="connsiteX43" fmla="*/ 1137211 w 1900355"/>
            <a:gd name="connsiteY43" fmla="*/ 1216650 h 1371378"/>
            <a:gd name="connsiteX44" fmla="*/ 1105123 w 1900355"/>
            <a:gd name="connsiteY44" fmla="*/ 1219463 h 1371378"/>
            <a:gd name="connsiteX45" fmla="*/ 1095586 w 1900355"/>
            <a:gd name="connsiteY45" fmla="*/ 1209119 h 1371378"/>
            <a:gd name="connsiteX46" fmla="*/ 1033191 w 1900355"/>
            <a:gd name="connsiteY46" fmla="*/ 1141283 h 1371378"/>
            <a:gd name="connsiteX47" fmla="*/ 1033625 w 1900355"/>
            <a:gd name="connsiteY47" fmla="*/ 1140704 h 1371378"/>
            <a:gd name="connsiteX48" fmla="*/ 1021212 w 1900355"/>
            <a:gd name="connsiteY48" fmla="*/ 1128291 h 1371378"/>
            <a:gd name="connsiteX49" fmla="*/ 1023902 w 1900355"/>
            <a:gd name="connsiteY49" fmla="*/ 1094817 h 1371378"/>
            <a:gd name="connsiteX50" fmla="*/ 1209371 w 1900355"/>
            <a:gd name="connsiteY50" fmla="*/ 833815 h 1371378"/>
            <a:gd name="connsiteX51" fmla="*/ 1220667 w 1900355"/>
            <a:gd name="connsiteY51" fmla="*/ 819830 h 1371378"/>
            <a:gd name="connsiteX52" fmla="*/ 1419480 w 1900355"/>
            <a:gd name="connsiteY52" fmla="*/ 1018602 h 1371378"/>
            <a:gd name="connsiteX0" fmla="*/ 1252651 w 1900355"/>
            <a:gd name="connsiteY0" fmla="*/ 591706 h 1182685"/>
            <a:gd name="connsiteX1" fmla="*/ 1221205 w 1900355"/>
            <a:gd name="connsiteY1" fmla="*/ 564770 h 1182685"/>
            <a:gd name="connsiteX2" fmla="*/ 1176456 w 1900355"/>
            <a:gd name="connsiteY2" fmla="*/ 620131 h 1182685"/>
            <a:gd name="connsiteX3" fmla="*/ 990428 w 1900355"/>
            <a:gd name="connsiteY3" fmla="*/ 881712 h 1182685"/>
            <a:gd name="connsiteX4" fmla="*/ 980705 w 1900355"/>
            <a:gd name="connsiteY4" fmla="*/ 954638 h 1182685"/>
            <a:gd name="connsiteX5" fmla="*/ 874223 w 1900355"/>
            <a:gd name="connsiteY5" fmla="*/ 1102351 h 1182685"/>
            <a:gd name="connsiteX6" fmla="*/ 866423 w 1900355"/>
            <a:gd name="connsiteY6" fmla="*/ 1125936 h 1182685"/>
            <a:gd name="connsiteX7" fmla="*/ 152206 w 1900355"/>
            <a:gd name="connsiteY7" fmla="*/ 659977 h 1182685"/>
            <a:gd name="connsiteX8" fmla="*/ 149931 w 1900355"/>
            <a:gd name="connsiteY8" fmla="*/ 644274 h 1182685"/>
            <a:gd name="connsiteX9" fmla="*/ 420821 w 1900355"/>
            <a:gd name="connsiteY9" fmla="*/ 602050 h 1182685"/>
            <a:gd name="connsiteX10" fmla="*/ 722475 w 1900355"/>
            <a:gd name="connsiteY10" fmla="*/ 540978 h 1182685"/>
            <a:gd name="connsiteX11" fmla="*/ 461287 w 1900355"/>
            <a:gd name="connsiteY11" fmla="*/ 284818 h 1182685"/>
            <a:gd name="connsiteX12" fmla="*/ 31284 w 1900355"/>
            <a:gd name="connsiteY12" fmla="*/ 2921 h 1182685"/>
            <a:gd name="connsiteX13" fmla="*/ 2920 w 1900355"/>
            <a:gd name="connsiteY13" fmla="*/ 10099 h 1182685"/>
            <a:gd name="connsiteX14" fmla="*/ 10099 w 1900355"/>
            <a:gd name="connsiteY14" fmla="*/ 38463 h 1182685"/>
            <a:gd name="connsiteX15" fmla="*/ 683437 w 1900355"/>
            <a:gd name="connsiteY15" fmla="*/ 521614 h 1182685"/>
            <a:gd name="connsiteX16" fmla="*/ 416849 w 1900355"/>
            <a:gd name="connsiteY16" fmla="*/ 560922 h 1182685"/>
            <a:gd name="connsiteX17" fmla="*/ 115195 w 1900355"/>
            <a:gd name="connsiteY17" fmla="*/ 622035 h 1182685"/>
            <a:gd name="connsiteX18" fmla="*/ 113602 w 1900355"/>
            <a:gd name="connsiteY18" fmla="*/ 675058 h 1182685"/>
            <a:gd name="connsiteX19" fmla="*/ 901366 w 1900355"/>
            <a:gd name="connsiteY19" fmla="*/ 1181918 h 1182685"/>
            <a:gd name="connsiteX20" fmla="*/ 907324 w 1900355"/>
            <a:gd name="connsiteY20" fmla="*/ 1182684 h 1182685"/>
            <a:gd name="connsiteX21" fmla="*/ 911462 w 1900355"/>
            <a:gd name="connsiteY21" fmla="*/ 1182001 h 1182685"/>
            <a:gd name="connsiteX22" fmla="*/ 918289 w 1900355"/>
            <a:gd name="connsiteY22" fmla="*/ 1182684 h 1182685"/>
            <a:gd name="connsiteX23" fmla="*/ 947666 w 1900355"/>
            <a:gd name="connsiteY23" fmla="*/ 1173581 h 1182685"/>
            <a:gd name="connsiteX24" fmla="*/ 1089214 w 1900355"/>
            <a:gd name="connsiteY24" fmla="*/ 1070967 h 1182685"/>
            <a:gd name="connsiteX25" fmla="*/ 1161312 w 1900355"/>
            <a:gd name="connsiteY25" fmla="*/ 1061699 h 1182685"/>
            <a:gd name="connsiteX26" fmla="*/ 1430734 w 1900355"/>
            <a:gd name="connsiteY26" fmla="*/ 873396 h 1182685"/>
            <a:gd name="connsiteX27" fmla="*/ 1487379 w 1900355"/>
            <a:gd name="connsiteY27" fmla="*/ 829723 h 1182685"/>
            <a:gd name="connsiteX28" fmla="*/ 1900355 w 1900355"/>
            <a:gd name="connsiteY28" fmla="*/ 464556 h 1182685"/>
            <a:gd name="connsiteX29" fmla="*/ 1900355 w 1900355"/>
            <a:gd name="connsiteY29" fmla="*/ 409319 h 1182685"/>
            <a:gd name="connsiteX30" fmla="*/ 1461146 w 1900355"/>
            <a:gd name="connsiteY30" fmla="*/ 797884 h 1182685"/>
            <a:gd name="connsiteX31" fmla="*/ 1452540 w 1900355"/>
            <a:gd name="connsiteY31" fmla="*/ 804525 h 1182685"/>
            <a:gd name="connsiteX32" fmla="*/ 1246858 w 1900355"/>
            <a:gd name="connsiteY32" fmla="*/ 598864 h 1182685"/>
            <a:gd name="connsiteX33" fmla="*/ 1252651 w 1900355"/>
            <a:gd name="connsiteY33" fmla="*/ 591706 h 1182685"/>
            <a:gd name="connsiteX34" fmla="*/ 924309 w 1900355"/>
            <a:gd name="connsiteY34" fmla="*/ 1139425 h 1182685"/>
            <a:gd name="connsiteX35" fmla="*/ 910737 w 1900355"/>
            <a:gd name="connsiteY35" fmla="*/ 1137997 h 1182685"/>
            <a:gd name="connsiteX36" fmla="*/ 908420 w 1900355"/>
            <a:gd name="connsiteY36" fmla="*/ 1125460 h 1182685"/>
            <a:gd name="connsiteX37" fmla="*/ 1008489 w 1900355"/>
            <a:gd name="connsiteY37" fmla="*/ 986849 h 1182685"/>
            <a:gd name="connsiteX38" fmla="*/ 1058947 w 1900355"/>
            <a:gd name="connsiteY38" fmla="*/ 1041694 h 1182685"/>
            <a:gd name="connsiteX39" fmla="*/ 924309 w 1900355"/>
            <a:gd name="connsiteY39" fmla="*/ 1139425 h 1182685"/>
            <a:gd name="connsiteX40" fmla="*/ 1419480 w 1900355"/>
            <a:gd name="connsiteY40" fmla="*/ 829909 h 1182685"/>
            <a:gd name="connsiteX41" fmla="*/ 1406364 w 1900355"/>
            <a:gd name="connsiteY41" fmla="*/ 840026 h 1182685"/>
            <a:gd name="connsiteX42" fmla="*/ 1137211 w 1900355"/>
            <a:gd name="connsiteY42" fmla="*/ 1027957 h 1182685"/>
            <a:gd name="connsiteX43" fmla="*/ 1105123 w 1900355"/>
            <a:gd name="connsiteY43" fmla="*/ 1030770 h 1182685"/>
            <a:gd name="connsiteX44" fmla="*/ 1095586 w 1900355"/>
            <a:gd name="connsiteY44" fmla="*/ 1020426 h 1182685"/>
            <a:gd name="connsiteX45" fmla="*/ 1033191 w 1900355"/>
            <a:gd name="connsiteY45" fmla="*/ 952590 h 1182685"/>
            <a:gd name="connsiteX46" fmla="*/ 1033625 w 1900355"/>
            <a:gd name="connsiteY46" fmla="*/ 952011 h 1182685"/>
            <a:gd name="connsiteX47" fmla="*/ 1021212 w 1900355"/>
            <a:gd name="connsiteY47" fmla="*/ 939598 h 1182685"/>
            <a:gd name="connsiteX48" fmla="*/ 1023902 w 1900355"/>
            <a:gd name="connsiteY48" fmla="*/ 906124 h 1182685"/>
            <a:gd name="connsiteX49" fmla="*/ 1209371 w 1900355"/>
            <a:gd name="connsiteY49" fmla="*/ 645122 h 1182685"/>
            <a:gd name="connsiteX50" fmla="*/ 1220667 w 1900355"/>
            <a:gd name="connsiteY50" fmla="*/ 631137 h 1182685"/>
            <a:gd name="connsiteX51" fmla="*/ 1419480 w 1900355"/>
            <a:gd name="connsiteY51" fmla="*/ 829909 h 1182685"/>
            <a:gd name="connsiteX0" fmla="*/ 1252651 w 1900355"/>
            <a:gd name="connsiteY0" fmla="*/ 591706 h 1182685"/>
            <a:gd name="connsiteX1" fmla="*/ 1221205 w 1900355"/>
            <a:gd name="connsiteY1" fmla="*/ 564770 h 1182685"/>
            <a:gd name="connsiteX2" fmla="*/ 1176456 w 1900355"/>
            <a:gd name="connsiteY2" fmla="*/ 620131 h 1182685"/>
            <a:gd name="connsiteX3" fmla="*/ 990428 w 1900355"/>
            <a:gd name="connsiteY3" fmla="*/ 881712 h 1182685"/>
            <a:gd name="connsiteX4" fmla="*/ 980705 w 1900355"/>
            <a:gd name="connsiteY4" fmla="*/ 954638 h 1182685"/>
            <a:gd name="connsiteX5" fmla="*/ 874223 w 1900355"/>
            <a:gd name="connsiteY5" fmla="*/ 1102351 h 1182685"/>
            <a:gd name="connsiteX6" fmla="*/ 866423 w 1900355"/>
            <a:gd name="connsiteY6" fmla="*/ 1125936 h 1182685"/>
            <a:gd name="connsiteX7" fmla="*/ 152206 w 1900355"/>
            <a:gd name="connsiteY7" fmla="*/ 659977 h 1182685"/>
            <a:gd name="connsiteX8" fmla="*/ 149931 w 1900355"/>
            <a:gd name="connsiteY8" fmla="*/ 644274 h 1182685"/>
            <a:gd name="connsiteX9" fmla="*/ 420821 w 1900355"/>
            <a:gd name="connsiteY9" fmla="*/ 602050 h 1182685"/>
            <a:gd name="connsiteX10" fmla="*/ 722475 w 1900355"/>
            <a:gd name="connsiteY10" fmla="*/ 540978 h 1182685"/>
            <a:gd name="connsiteX11" fmla="*/ 461287 w 1900355"/>
            <a:gd name="connsiteY11" fmla="*/ 284818 h 1182685"/>
            <a:gd name="connsiteX12" fmla="*/ 31284 w 1900355"/>
            <a:gd name="connsiteY12" fmla="*/ 2921 h 1182685"/>
            <a:gd name="connsiteX13" fmla="*/ 2920 w 1900355"/>
            <a:gd name="connsiteY13" fmla="*/ 10099 h 1182685"/>
            <a:gd name="connsiteX14" fmla="*/ 10099 w 1900355"/>
            <a:gd name="connsiteY14" fmla="*/ 38463 h 1182685"/>
            <a:gd name="connsiteX15" fmla="*/ 683437 w 1900355"/>
            <a:gd name="connsiteY15" fmla="*/ 521614 h 1182685"/>
            <a:gd name="connsiteX16" fmla="*/ 416849 w 1900355"/>
            <a:gd name="connsiteY16" fmla="*/ 560922 h 1182685"/>
            <a:gd name="connsiteX17" fmla="*/ 115195 w 1900355"/>
            <a:gd name="connsiteY17" fmla="*/ 622035 h 1182685"/>
            <a:gd name="connsiteX18" fmla="*/ 113602 w 1900355"/>
            <a:gd name="connsiteY18" fmla="*/ 675058 h 1182685"/>
            <a:gd name="connsiteX19" fmla="*/ 901366 w 1900355"/>
            <a:gd name="connsiteY19" fmla="*/ 1181918 h 1182685"/>
            <a:gd name="connsiteX20" fmla="*/ 907324 w 1900355"/>
            <a:gd name="connsiteY20" fmla="*/ 1182684 h 1182685"/>
            <a:gd name="connsiteX21" fmla="*/ 911462 w 1900355"/>
            <a:gd name="connsiteY21" fmla="*/ 1182001 h 1182685"/>
            <a:gd name="connsiteX22" fmla="*/ 918289 w 1900355"/>
            <a:gd name="connsiteY22" fmla="*/ 1182684 h 1182685"/>
            <a:gd name="connsiteX23" fmla="*/ 947666 w 1900355"/>
            <a:gd name="connsiteY23" fmla="*/ 1173581 h 1182685"/>
            <a:gd name="connsiteX24" fmla="*/ 1089214 w 1900355"/>
            <a:gd name="connsiteY24" fmla="*/ 1070967 h 1182685"/>
            <a:gd name="connsiteX25" fmla="*/ 1161312 w 1900355"/>
            <a:gd name="connsiteY25" fmla="*/ 1061699 h 1182685"/>
            <a:gd name="connsiteX26" fmla="*/ 1430734 w 1900355"/>
            <a:gd name="connsiteY26" fmla="*/ 873396 h 1182685"/>
            <a:gd name="connsiteX27" fmla="*/ 1487379 w 1900355"/>
            <a:gd name="connsiteY27" fmla="*/ 829723 h 1182685"/>
            <a:gd name="connsiteX28" fmla="*/ 1900355 w 1900355"/>
            <a:gd name="connsiteY28" fmla="*/ 464556 h 1182685"/>
            <a:gd name="connsiteX29" fmla="*/ 1900355 w 1900355"/>
            <a:gd name="connsiteY29" fmla="*/ 409319 h 1182685"/>
            <a:gd name="connsiteX30" fmla="*/ 1461146 w 1900355"/>
            <a:gd name="connsiteY30" fmla="*/ 797884 h 1182685"/>
            <a:gd name="connsiteX31" fmla="*/ 1452540 w 1900355"/>
            <a:gd name="connsiteY31" fmla="*/ 804525 h 1182685"/>
            <a:gd name="connsiteX32" fmla="*/ 1246858 w 1900355"/>
            <a:gd name="connsiteY32" fmla="*/ 598864 h 1182685"/>
            <a:gd name="connsiteX33" fmla="*/ 1252651 w 1900355"/>
            <a:gd name="connsiteY33" fmla="*/ 591706 h 1182685"/>
            <a:gd name="connsiteX34" fmla="*/ 924309 w 1900355"/>
            <a:gd name="connsiteY34" fmla="*/ 1139425 h 1182685"/>
            <a:gd name="connsiteX35" fmla="*/ 910737 w 1900355"/>
            <a:gd name="connsiteY35" fmla="*/ 1137997 h 1182685"/>
            <a:gd name="connsiteX36" fmla="*/ 908420 w 1900355"/>
            <a:gd name="connsiteY36" fmla="*/ 1125460 h 1182685"/>
            <a:gd name="connsiteX37" fmla="*/ 1008489 w 1900355"/>
            <a:gd name="connsiteY37" fmla="*/ 986849 h 1182685"/>
            <a:gd name="connsiteX38" fmla="*/ 1058947 w 1900355"/>
            <a:gd name="connsiteY38" fmla="*/ 1041694 h 1182685"/>
            <a:gd name="connsiteX39" fmla="*/ 924309 w 1900355"/>
            <a:gd name="connsiteY39" fmla="*/ 1139425 h 1182685"/>
            <a:gd name="connsiteX40" fmla="*/ 1419480 w 1900355"/>
            <a:gd name="connsiteY40" fmla="*/ 829909 h 1182685"/>
            <a:gd name="connsiteX41" fmla="*/ 1406364 w 1900355"/>
            <a:gd name="connsiteY41" fmla="*/ 840026 h 1182685"/>
            <a:gd name="connsiteX42" fmla="*/ 1137211 w 1900355"/>
            <a:gd name="connsiteY42" fmla="*/ 1027957 h 1182685"/>
            <a:gd name="connsiteX43" fmla="*/ 1105123 w 1900355"/>
            <a:gd name="connsiteY43" fmla="*/ 1030770 h 1182685"/>
            <a:gd name="connsiteX44" fmla="*/ 1095586 w 1900355"/>
            <a:gd name="connsiteY44" fmla="*/ 1020426 h 1182685"/>
            <a:gd name="connsiteX45" fmla="*/ 1033191 w 1900355"/>
            <a:gd name="connsiteY45" fmla="*/ 952590 h 1182685"/>
            <a:gd name="connsiteX46" fmla="*/ 1033625 w 1900355"/>
            <a:gd name="connsiteY46" fmla="*/ 952011 h 1182685"/>
            <a:gd name="connsiteX47" fmla="*/ 1021212 w 1900355"/>
            <a:gd name="connsiteY47" fmla="*/ 939598 h 1182685"/>
            <a:gd name="connsiteX48" fmla="*/ 1023902 w 1900355"/>
            <a:gd name="connsiteY48" fmla="*/ 906124 h 1182685"/>
            <a:gd name="connsiteX49" fmla="*/ 1209371 w 1900355"/>
            <a:gd name="connsiteY49" fmla="*/ 645122 h 1182685"/>
            <a:gd name="connsiteX50" fmla="*/ 1419480 w 1900355"/>
            <a:gd name="connsiteY50" fmla="*/ 829909 h 1182685"/>
            <a:gd name="connsiteX0" fmla="*/ 1252651 w 1900355"/>
            <a:gd name="connsiteY0" fmla="*/ 591706 h 1182685"/>
            <a:gd name="connsiteX1" fmla="*/ 1221205 w 1900355"/>
            <a:gd name="connsiteY1" fmla="*/ 564770 h 1182685"/>
            <a:gd name="connsiteX2" fmla="*/ 1176456 w 1900355"/>
            <a:gd name="connsiteY2" fmla="*/ 620131 h 1182685"/>
            <a:gd name="connsiteX3" fmla="*/ 990428 w 1900355"/>
            <a:gd name="connsiteY3" fmla="*/ 881712 h 1182685"/>
            <a:gd name="connsiteX4" fmla="*/ 980705 w 1900355"/>
            <a:gd name="connsiteY4" fmla="*/ 954638 h 1182685"/>
            <a:gd name="connsiteX5" fmla="*/ 874223 w 1900355"/>
            <a:gd name="connsiteY5" fmla="*/ 1102351 h 1182685"/>
            <a:gd name="connsiteX6" fmla="*/ 866423 w 1900355"/>
            <a:gd name="connsiteY6" fmla="*/ 1125936 h 1182685"/>
            <a:gd name="connsiteX7" fmla="*/ 152206 w 1900355"/>
            <a:gd name="connsiteY7" fmla="*/ 659977 h 1182685"/>
            <a:gd name="connsiteX8" fmla="*/ 149931 w 1900355"/>
            <a:gd name="connsiteY8" fmla="*/ 644274 h 1182685"/>
            <a:gd name="connsiteX9" fmla="*/ 420821 w 1900355"/>
            <a:gd name="connsiteY9" fmla="*/ 602050 h 1182685"/>
            <a:gd name="connsiteX10" fmla="*/ 722475 w 1900355"/>
            <a:gd name="connsiteY10" fmla="*/ 540978 h 1182685"/>
            <a:gd name="connsiteX11" fmla="*/ 461287 w 1900355"/>
            <a:gd name="connsiteY11" fmla="*/ 284818 h 1182685"/>
            <a:gd name="connsiteX12" fmla="*/ 31284 w 1900355"/>
            <a:gd name="connsiteY12" fmla="*/ 2921 h 1182685"/>
            <a:gd name="connsiteX13" fmla="*/ 2920 w 1900355"/>
            <a:gd name="connsiteY13" fmla="*/ 10099 h 1182685"/>
            <a:gd name="connsiteX14" fmla="*/ 10099 w 1900355"/>
            <a:gd name="connsiteY14" fmla="*/ 38463 h 1182685"/>
            <a:gd name="connsiteX15" fmla="*/ 683437 w 1900355"/>
            <a:gd name="connsiteY15" fmla="*/ 521614 h 1182685"/>
            <a:gd name="connsiteX16" fmla="*/ 416849 w 1900355"/>
            <a:gd name="connsiteY16" fmla="*/ 560922 h 1182685"/>
            <a:gd name="connsiteX17" fmla="*/ 115195 w 1900355"/>
            <a:gd name="connsiteY17" fmla="*/ 622035 h 1182685"/>
            <a:gd name="connsiteX18" fmla="*/ 113602 w 1900355"/>
            <a:gd name="connsiteY18" fmla="*/ 675058 h 1182685"/>
            <a:gd name="connsiteX19" fmla="*/ 901366 w 1900355"/>
            <a:gd name="connsiteY19" fmla="*/ 1181918 h 1182685"/>
            <a:gd name="connsiteX20" fmla="*/ 907324 w 1900355"/>
            <a:gd name="connsiteY20" fmla="*/ 1182684 h 1182685"/>
            <a:gd name="connsiteX21" fmla="*/ 911462 w 1900355"/>
            <a:gd name="connsiteY21" fmla="*/ 1182001 h 1182685"/>
            <a:gd name="connsiteX22" fmla="*/ 918289 w 1900355"/>
            <a:gd name="connsiteY22" fmla="*/ 1182684 h 1182685"/>
            <a:gd name="connsiteX23" fmla="*/ 947666 w 1900355"/>
            <a:gd name="connsiteY23" fmla="*/ 1173581 h 1182685"/>
            <a:gd name="connsiteX24" fmla="*/ 1089214 w 1900355"/>
            <a:gd name="connsiteY24" fmla="*/ 1070967 h 1182685"/>
            <a:gd name="connsiteX25" fmla="*/ 1161312 w 1900355"/>
            <a:gd name="connsiteY25" fmla="*/ 1061699 h 1182685"/>
            <a:gd name="connsiteX26" fmla="*/ 1430734 w 1900355"/>
            <a:gd name="connsiteY26" fmla="*/ 873396 h 1182685"/>
            <a:gd name="connsiteX27" fmla="*/ 1487379 w 1900355"/>
            <a:gd name="connsiteY27" fmla="*/ 829723 h 1182685"/>
            <a:gd name="connsiteX28" fmla="*/ 1900355 w 1900355"/>
            <a:gd name="connsiteY28" fmla="*/ 464556 h 1182685"/>
            <a:gd name="connsiteX29" fmla="*/ 1900355 w 1900355"/>
            <a:gd name="connsiteY29" fmla="*/ 409319 h 1182685"/>
            <a:gd name="connsiteX30" fmla="*/ 1461146 w 1900355"/>
            <a:gd name="connsiteY30" fmla="*/ 797884 h 1182685"/>
            <a:gd name="connsiteX31" fmla="*/ 1452540 w 1900355"/>
            <a:gd name="connsiteY31" fmla="*/ 804525 h 1182685"/>
            <a:gd name="connsiteX32" fmla="*/ 1246858 w 1900355"/>
            <a:gd name="connsiteY32" fmla="*/ 598864 h 1182685"/>
            <a:gd name="connsiteX33" fmla="*/ 1252651 w 1900355"/>
            <a:gd name="connsiteY33" fmla="*/ 591706 h 1182685"/>
            <a:gd name="connsiteX34" fmla="*/ 924309 w 1900355"/>
            <a:gd name="connsiteY34" fmla="*/ 1139425 h 1182685"/>
            <a:gd name="connsiteX35" fmla="*/ 910737 w 1900355"/>
            <a:gd name="connsiteY35" fmla="*/ 1137997 h 1182685"/>
            <a:gd name="connsiteX36" fmla="*/ 908420 w 1900355"/>
            <a:gd name="connsiteY36" fmla="*/ 1125460 h 1182685"/>
            <a:gd name="connsiteX37" fmla="*/ 1008489 w 1900355"/>
            <a:gd name="connsiteY37" fmla="*/ 986849 h 1182685"/>
            <a:gd name="connsiteX38" fmla="*/ 1058947 w 1900355"/>
            <a:gd name="connsiteY38" fmla="*/ 1041694 h 1182685"/>
            <a:gd name="connsiteX39" fmla="*/ 924309 w 1900355"/>
            <a:gd name="connsiteY39" fmla="*/ 1139425 h 1182685"/>
            <a:gd name="connsiteX40" fmla="*/ 1419480 w 1900355"/>
            <a:gd name="connsiteY40" fmla="*/ 829909 h 1182685"/>
            <a:gd name="connsiteX41" fmla="*/ 1406364 w 1900355"/>
            <a:gd name="connsiteY41" fmla="*/ 840026 h 1182685"/>
            <a:gd name="connsiteX42" fmla="*/ 1137211 w 1900355"/>
            <a:gd name="connsiteY42" fmla="*/ 1027957 h 1182685"/>
            <a:gd name="connsiteX43" fmla="*/ 1105123 w 1900355"/>
            <a:gd name="connsiteY43" fmla="*/ 1030770 h 1182685"/>
            <a:gd name="connsiteX44" fmla="*/ 1095586 w 1900355"/>
            <a:gd name="connsiteY44" fmla="*/ 1020426 h 1182685"/>
            <a:gd name="connsiteX45" fmla="*/ 1033191 w 1900355"/>
            <a:gd name="connsiteY45" fmla="*/ 952590 h 1182685"/>
            <a:gd name="connsiteX46" fmla="*/ 1033625 w 1900355"/>
            <a:gd name="connsiteY46" fmla="*/ 952011 h 1182685"/>
            <a:gd name="connsiteX47" fmla="*/ 1021212 w 1900355"/>
            <a:gd name="connsiteY47" fmla="*/ 939598 h 1182685"/>
            <a:gd name="connsiteX48" fmla="*/ 1023902 w 1900355"/>
            <a:gd name="connsiteY48" fmla="*/ 906124 h 1182685"/>
            <a:gd name="connsiteX49" fmla="*/ 1419480 w 1900355"/>
            <a:gd name="connsiteY49" fmla="*/ 829909 h 1182685"/>
            <a:gd name="connsiteX0" fmla="*/ 1252651 w 1900355"/>
            <a:gd name="connsiteY0" fmla="*/ 591706 h 1182685"/>
            <a:gd name="connsiteX1" fmla="*/ 1221205 w 1900355"/>
            <a:gd name="connsiteY1" fmla="*/ 564770 h 1182685"/>
            <a:gd name="connsiteX2" fmla="*/ 1176456 w 1900355"/>
            <a:gd name="connsiteY2" fmla="*/ 620131 h 1182685"/>
            <a:gd name="connsiteX3" fmla="*/ 990428 w 1900355"/>
            <a:gd name="connsiteY3" fmla="*/ 881712 h 1182685"/>
            <a:gd name="connsiteX4" fmla="*/ 980705 w 1900355"/>
            <a:gd name="connsiteY4" fmla="*/ 954638 h 1182685"/>
            <a:gd name="connsiteX5" fmla="*/ 874223 w 1900355"/>
            <a:gd name="connsiteY5" fmla="*/ 1102351 h 1182685"/>
            <a:gd name="connsiteX6" fmla="*/ 866423 w 1900355"/>
            <a:gd name="connsiteY6" fmla="*/ 1125936 h 1182685"/>
            <a:gd name="connsiteX7" fmla="*/ 152206 w 1900355"/>
            <a:gd name="connsiteY7" fmla="*/ 659977 h 1182685"/>
            <a:gd name="connsiteX8" fmla="*/ 149931 w 1900355"/>
            <a:gd name="connsiteY8" fmla="*/ 644274 h 1182685"/>
            <a:gd name="connsiteX9" fmla="*/ 420821 w 1900355"/>
            <a:gd name="connsiteY9" fmla="*/ 602050 h 1182685"/>
            <a:gd name="connsiteX10" fmla="*/ 722475 w 1900355"/>
            <a:gd name="connsiteY10" fmla="*/ 540978 h 1182685"/>
            <a:gd name="connsiteX11" fmla="*/ 461287 w 1900355"/>
            <a:gd name="connsiteY11" fmla="*/ 284818 h 1182685"/>
            <a:gd name="connsiteX12" fmla="*/ 31284 w 1900355"/>
            <a:gd name="connsiteY12" fmla="*/ 2921 h 1182685"/>
            <a:gd name="connsiteX13" fmla="*/ 2920 w 1900355"/>
            <a:gd name="connsiteY13" fmla="*/ 10099 h 1182685"/>
            <a:gd name="connsiteX14" fmla="*/ 10099 w 1900355"/>
            <a:gd name="connsiteY14" fmla="*/ 38463 h 1182685"/>
            <a:gd name="connsiteX15" fmla="*/ 683437 w 1900355"/>
            <a:gd name="connsiteY15" fmla="*/ 521614 h 1182685"/>
            <a:gd name="connsiteX16" fmla="*/ 416849 w 1900355"/>
            <a:gd name="connsiteY16" fmla="*/ 560922 h 1182685"/>
            <a:gd name="connsiteX17" fmla="*/ 115195 w 1900355"/>
            <a:gd name="connsiteY17" fmla="*/ 622035 h 1182685"/>
            <a:gd name="connsiteX18" fmla="*/ 113602 w 1900355"/>
            <a:gd name="connsiteY18" fmla="*/ 675058 h 1182685"/>
            <a:gd name="connsiteX19" fmla="*/ 901366 w 1900355"/>
            <a:gd name="connsiteY19" fmla="*/ 1181918 h 1182685"/>
            <a:gd name="connsiteX20" fmla="*/ 907324 w 1900355"/>
            <a:gd name="connsiteY20" fmla="*/ 1182684 h 1182685"/>
            <a:gd name="connsiteX21" fmla="*/ 911462 w 1900355"/>
            <a:gd name="connsiteY21" fmla="*/ 1182001 h 1182685"/>
            <a:gd name="connsiteX22" fmla="*/ 918289 w 1900355"/>
            <a:gd name="connsiteY22" fmla="*/ 1182684 h 1182685"/>
            <a:gd name="connsiteX23" fmla="*/ 947666 w 1900355"/>
            <a:gd name="connsiteY23" fmla="*/ 1173581 h 1182685"/>
            <a:gd name="connsiteX24" fmla="*/ 1089214 w 1900355"/>
            <a:gd name="connsiteY24" fmla="*/ 1070967 h 1182685"/>
            <a:gd name="connsiteX25" fmla="*/ 1161312 w 1900355"/>
            <a:gd name="connsiteY25" fmla="*/ 1061699 h 1182685"/>
            <a:gd name="connsiteX26" fmla="*/ 1430734 w 1900355"/>
            <a:gd name="connsiteY26" fmla="*/ 873396 h 1182685"/>
            <a:gd name="connsiteX27" fmla="*/ 1487379 w 1900355"/>
            <a:gd name="connsiteY27" fmla="*/ 829723 h 1182685"/>
            <a:gd name="connsiteX28" fmla="*/ 1900355 w 1900355"/>
            <a:gd name="connsiteY28" fmla="*/ 464556 h 1182685"/>
            <a:gd name="connsiteX29" fmla="*/ 1900355 w 1900355"/>
            <a:gd name="connsiteY29" fmla="*/ 409319 h 1182685"/>
            <a:gd name="connsiteX30" fmla="*/ 1461146 w 1900355"/>
            <a:gd name="connsiteY30" fmla="*/ 797884 h 1182685"/>
            <a:gd name="connsiteX31" fmla="*/ 1452540 w 1900355"/>
            <a:gd name="connsiteY31" fmla="*/ 804525 h 1182685"/>
            <a:gd name="connsiteX32" fmla="*/ 1246858 w 1900355"/>
            <a:gd name="connsiteY32" fmla="*/ 598864 h 1182685"/>
            <a:gd name="connsiteX33" fmla="*/ 1252651 w 1900355"/>
            <a:gd name="connsiteY33" fmla="*/ 591706 h 1182685"/>
            <a:gd name="connsiteX34" fmla="*/ 924309 w 1900355"/>
            <a:gd name="connsiteY34" fmla="*/ 1139425 h 1182685"/>
            <a:gd name="connsiteX35" fmla="*/ 910737 w 1900355"/>
            <a:gd name="connsiteY35" fmla="*/ 1137997 h 1182685"/>
            <a:gd name="connsiteX36" fmla="*/ 908420 w 1900355"/>
            <a:gd name="connsiteY36" fmla="*/ 1125460 h 1182685"/>
            <a:gd name="connsiteX37" fmla="*/ 1008489 w 1900355"/>
            <a:gd name="connsiteY37" fmla="*/ 986849 h 1182685"/>
            <a:gd name="connsiteX38" fmla="*/ 1058947 w 1900355"/>
            <a:gd name="connsiteY38" fmla="*/ 1041694 h 1182685"/>
            <a:gd name="connsiteX39" fmla="*/ 924309 w 1900355"/>
            <a:gd name="connsiteY39" fmla="*/ 1139425 h 1182685"/>
            <a:gd name="connsiteX40" fmla="*/ 1419480 w 1900355"/>
            <a:gd name="connsiteY40" fmla="*/ 829909 h 1182685"/>
            <a:gd name="connsiteX41" fmla="*/ 1406364 w 1900355"/>
            <a:gd name="connsiteY41" fmla="*/ 840026 h 1182685"/>
            <a:gd name="connsiteX42" fmla="*/ 1137211 w 1900355"/>
            <a:gd name="connsiteY42" fmla="*/ 1027957 h 1182685"/>
            <a:gd name="connsiteX43" fmla="*/ 1105123 w 1900355"/>
            <a:gd name="connsiteY43" fmla="*/ 1030770 h 1182685"/>
            <a:gd name="connsiteX44" fmla="*/ 1095586 w 1900355"/>
            <a:gd name="connsiteY44" fmla="*/ 1020426 h 1182685"/>
            <a:gd name="connsiteX45" fmla="*/ 1033191 w 1900355"/>
            <a:gd name="connsiteY45" fmla="*/ 952590 h 1182685"/>
            <a:gd name="connsiteX46" fmla="*/ 1033625 w 1900355"/>
            <a:gd name="connsiteY46" fmla="*/ 952011 h 1182685"/>
            <a:gd name="connsiteX47" fmla="*/ 1023902 w 1900355"/>
            <a:gd name="connsiteY47" fmla="*/ 906124 h 1182685"/>
            <a:gd name="connsiteX48" fmla="*/ 1419480 w 1900355"/>
            <a:gd name="connsiteY48" fmla="*/ 829909 h 1182685"/>
            <a:gd name="connsiteX0" fmla="*/ 1252651 w 1900355"/>
            <a:gd name="connsiteY0" fmla="*/ 591706 h 1182685"/>
            <a:gd name="connsiteX1" fmla="*/ 1221205 w 1900355"/>
            <a:gd name="connsiteY1" fmla="*/ 564770 h 1182685"/>
            <a:gd name="connsiteX2" fmla="*/ 1176456 w 1900355"/>
            <a:gd name="connsiteY2" fmla="*/ 620131 h 1182685"/>
            <a:gd name="connsiteX3" fmla="*/ 990428 w 1900355"/>
            <a:gd name="connsiteY3" fmla="*/ 881712 h 1182685"/>
            <a:gd name="connsiteX4" fmla="*/ 980705 w 1900355"/>
            <a:gd name="connsiteY4" fmla="*/ 954638 h 1182685"/>
            <a:gd name="connsiteX5" fmla="*/ 874223 w 1900355"/>
            <a:gd name="connsiteY5" fmla="*/ 1102351 h 1182685"/>
            <a:gd name="connsiteX6" fmla="*/ 866423 w 1900355"/>
            <a:gd name="connsiteY6" fmla="*/ 1125936 h 1182685"/>
            <a:gd name="connsiteX7" fmla="*/ 152206 w 1900355"/>
            <a:gd name="connsiteY7" fmla="*/ 659977 h 1182685"/>
            <a:gd name="connsiteX8" fmla="*/ 149931 w 1900355"/>
            <a:gd name="connsiteY8" fmla="*/ 644274 h 1182685"/>
            <a:gd name="connsiteX9" fmla="*/ 420821 w 1900355"/>
            <a:gd name="connsiteY9" fmla="*/ 602050 h 1182685"/>
            <a:gd name="connsiteX10" fmla="*/ 722475 w 1900355"/>
            <a:gd name="connsiteY10" fmla="*/ 540978 h 1182685"/>
            <a:gd name="connsiteX11" fmla="*/ 461287 w 1900355"/>
            <a:gd name="connsiteY11" fmla="*/ 284818 h 1182685"/>
            <a:gd name="connsiteX12" fmla="*/ 31284 w 1900355"/>
            <a:gd name="connsiteY12" fmla="*/ 2921 h 1182685"/>
            <a:gd name="connsiteX13" fmla="*/ 2920 w 1900355"/>
            <a:gd name="connsiteY13" fmla="*/ 10099 h 1182685"/>
            <a:gd name="connsiteX14" fmla="*/ 10099 w 1900355"/>
            <a:gd name="connsiteY14" fmla="*/ 38463 h 1182685"/>
            <a:gd name="connsiteX15" fmla="*/ 683437 w 1900355"/>
            <a:gd name="connsiteY15" fmla="*/ 521614 h 1182685"/>
            <a:gd name="connsiteX16" fmla="*/ 416849 w 1900355"/>
            <a:gd name="connsiteY16" fmla="*/ 560922 h 1182685"/>
            <a:gd name="connsiteX17" fmla="*/ 115195 w 1900355"/>
            <a:gd name="connsiteY17" fmla="*/ 622035 h 1182685"/>
            <a:gd name="connsiteX18" fmla="*/ 113602 w 1900355"/>
            <a:gd name="connsiteY18" fmla="*/ 675058 h 1182685"/>
            <a:gd name="connsiteX19" fmla="*/ 901366 w 1900355"/>
            <a:gd name="connsiteY19" fmla="*/ 1181918 h 1182685"/>
            <a:gd name="connsiteX20" fmla="*/ 907324 w 1900355"/>
            <a:gd name="connsiteY20" fmla="*/ 1182684 h 1182685"/>
            <a:gd name="connsiteX21" fmla="*/ 911462 w 1900355"/>
            <a:gd name="connsiteY21" fmla="*/ 1182001 h 1182685"/>
            <a:gd name="connsiteX22" fmla="*/ 918289 w 1900355"/>
            <a:gd name="connsiteY22" fmla="*/ 1182684 h 1182685"/>
            <a:gd name="connsiteX23" fmla="*/ 947666 w 1900355"/>
            <a:gd name="connsiteY23" fmla="*/ 1173581 h 1182685"/>
            <a:gd name="connsiteX24" fmla="*/ 1089214 w 1900355"/>
            <a:gd name="connsiteY24" fmla="*/ 1070967 h 1182685"/>
            <a:gd name="connsiteX25" fmla="*/ 1161312 w 1900355"/>
            <a:gd name="connsiteY25" fmla="*/ 1061699 h 1182685"/>
            <a:gd name="connsiteX26" fmla="*/ 1430734 w 1900355"/>
            <a:gd name="connsiteY26" fmla="*/ 873396 h 1182685"/>
            <a:gd name="connsiteX27" fmla="*/ 1487379 w 1900355"/>
            <a:gd name="connsiteY27" fmla="*/ 829723 h 1182685"/>
            <a:gd name="connsiteX28" fmla="*/ 1900355 w 1900355"/>
            <a:gd name="connsiteY28" fmla="*/ 464556 h 1182685"/>
            <a:gd name="connsiteX29" fmla="*/ 1900355 w 1900355"/>
            <a:gd name="connsiteY29" fmla="*/ 409319 h 1182685"/>
            <a:gd name="connsiteX30" fmla="*/ 1461146 w 1900355"/>
            <a:gd name="connsiteY30" fmla="*/ 797884 h 1182685"/>
            <a:gd name="connsiteX31" fmla="*/ 1452540 w 1900355"/>
            <a:gd name="connsiteY31" fmla="*/ 804525 h 1182685"/>
            <a:gd name="connsiteX32" fmla="*/ 1246858 w 1900355"/>
            <a:gd name="connsiteY32" fmla="*/ 598864 h 1182685"/>
            <a:gd name="connsiteX33" fmla="*/ 1252651 w 1900355"/>
            <a:gd name="connsiteY33" fmla="*/ 591706 h 1182685"/>
            <a:gd name="connsiteX34" fmla="*/ 924309 w 1900355"/>
            <a:gd name="connsiteY34" fmla="*/ 1139425 h 1182685"/>
            <a:gd name="connsiteX35" fmla="*/ 910737 w 1900355"/>
            <a:gd name="connsiteY35" fmla="*/ 1137997 h 1182685"/>
            <a:gd name="connsiteX36" fmla="*/ 908420 w 1900355"/>
            <a:gd name="connsiteY36" fmla="*/ 1125460 h 1182685"/>
            <a:gd name="connsiteX37" fmla="*/ 1008489 w 1900355"/>
            <a:gd name="connsiteY37" fmla="*/ 986849 h 1182685"/>
            <a:gd name="connsiteX38" fmla="*/ 1058947 w 1900355"/>
            <a:gd name="connsiteY38" fmla="*/ 1041694 h 1182685"/>
            <a:gd name="connsiteX39" fmla="*/ 924309 w 1900355"/>
            <a:gd name="connsiteY39" fmla="*/ 1139425 h 1182685"/>
            <a:gd name="connsiteX40" fmla="*/ 1419480 w 1900355"/>
            <a:gd name="connsiteY40" fmla="*/ 829909 h 1182685"/>
            <a:gd name="connsiteX41" fmla="*/ 1406364 w 1900355"/>
            <a:gd name="connsiteY41" fmla="*/ 840026 h 1182685"/>
            <a:gd name="connsiteX42" fmla="*/ 1137211 w 1900355"/>
            <a:gd name="connsiteY42" fmla="*/ 1027957 h 1182685"/>
            <a:gd name="connsiteX43" fmla="*/ 1105123 w 1900355"/>
            <a:gd name="connsiteY43" fmla="*/ 1030770 h 1182685"/>
            <a:gd name="connsiteX44" fmla="*/ 1095586 w 1900355"/>
            <a:gd name="connsiteY44" fmla="*/ 1020426 h 1182685"/>
            <a:gd name="connsiteX45" fmla="*/ 1033191 w 1900355"/>
            <a:gd name="connsiteY45" fmla="*/ 952590 h 1182685"/>
            <a:gd name="connsiteX46" fmla="*/ 1033625 w 1900355"/>
            <a:gd name="connsiteY46" fmla="*/ 952011 h 1182685"/>
            <a:gd name="connsiteX47" fmla="*/ 1419480 w 1900355"/>
            <a:gd name="connsiteY47" fmla="*/ 829909 h 1182685"/>
            <a:gd name="connsiteX0" fmla="*/ 1246858 w 1900355"/>
            <a:gd name="connsiteY0" fmla="*/ 598864 h 1182685"/>
            <a:gd name="connsiteX1" fmla="*/ 1221205 w 1900355"/>
            <a:gd name="connsiteY1" fmla="*/ 564770 h 1182685"/>
            <a:gd name="connsiteX2" fmla="*/ 1176456 w 1900355"/>
            <a:gd name="connsiteY2" fmla="*/ 620131 h 1182685"/>
            <a:gd name="connsiteX3" fmla="*/ 990428 w 1900355"/>
            <a:gd name="connsiteY3" fmla="*/ 881712 h 1182685"/>
            <a:gd name="connsiteX4" fmla="*/ 980705 w 1900355"/>
            <a:gd name="connsiteY4" fmla="*/ 954638 h 1182685"/>
            <a:gd name="connsiteX5" fmla="*/ 874223 w 1900355"/>
            <a:gd name="connsiteY5" fmla="*/ 1102351 h 1182685"/>
            <a:gd name="connsiteX6" fmla="*/ 866423 w 1900355"/>
            <a:gd name="connsiteY6" fmla="*/ 1125936 h 1182685"/>
            <a:gd name="connsiteX7" fmla="*/ 152206 w 1900355"/>
            <a:gd name="connsiteY7" fmla="*/ 659977 h 1182685"/>
            <a:gd name="connsiteX8" fmla="*/ 149931 w 1900355"/>
            <a:gd name="connsiteY8" fmla="*/ 644274 h 1182685"/>
            <a:gd name="connsiteX9" fmla="*/ 420821 w 1900355"/>
            <a:gd name="connsiteY9" fmla="*/ 602050 h 1182685"/>
            <a:gd name="connsiteX10" fmla="*/ 722475 w 1900355"/>
            <a:gd name="connsiteY10" fmla="*/ 540978 h 1182685"/>
            <a:gd name="connsiteX11" fmla="*/ 461287 w 1900355"/>
            <a:gd name="connsiteY11" fmla="*/ 284818 h 1182685"/>
            <a:gd name="connsiteX12" fmla="*/ 31284 w 1900355"/>
            <a:gd name="connsiteY12" fmla="*/ 2921 h 1182685"/>
            <a:gd name="connsiteX13" fmla="*/ 2920 w 1900355"/>
            <a:gd name="connsiteY13" fmla="*/ 10099 h 1182685"/>
            <a:gd name="connsiteX14" fmla="*/ 10099 w 1900355"/>
            <a:gd name="connsiteY14" fmla="*/ 38463 h 1182685"/>
            <a:gd name="connsiteX15" fmla="*/ 683437 w 1900355"/>
            <a:gd name="connsiteY15" fmla="*/ 521614 h 1182685"/>
            <a:gd name="connsiteX16" fmla="*/ 416849 w 1900355"/>
            <a:gd name="connsiteY16" fmla="*/ 560922 h 1182685"/>
            <a:gd name="connsiteX17" fmla="*/ 115195 w 1900355"/>
            <a:gd name="connsiteY17" fmla="*/ 622035 h 1182685"/>
            <a:gd name="connsiteX18" fmla="*/ 113602 w 1900355"/>
            <a:gd name="connsiteY18" fmla="*/ 675058 h 1182685"/>
            <a:gd name="connsiteX19" fmla="*/ 901366 w 1900355"/>
            <a:gd name="connsiteY19" fmla="*/ 1181918 h 1182685"/>
            <a:gd name="connsiteX20" fmla="*/ 907324 w 1900355"/>
            <a:gd name="connsiteY20" fmla="*/ 1182684 h 1182685"/>
            <a:gd name="connsiteX21" fmla="*/ 911462 w 1900355"/>
            <a:gd name="connsiteY21" fmla="*/ 1182001 h 1182685"/>
            <a:gd name="connsiteX22" fmla="*/ 918289 w 1900355"/>
            <a:gd name="connsiteY22" fmla="*/ 1182684 h 1182685"/>
            <a:gd name="connsiteX23" fmla="*/ 947666 w 1900355"/>
            <a:gd name="connsiteY23" fmla="*/ 1173581 h 1182685"/>
            <a:gd name="connsiteX24" fmla="*/ 1089214 w 1900355"/>
            <a:gd name="connsiteY24" fmla="*/ 1070967 h 1182685"/>
            <a:gd name="connsiteX25" fmla="*/ 1161312 w 1900355"/>
            <a:gd name="connsiteY25" fmla="*/ 1061699 h 1182685"/>
            <a:gd name="connsiteX26" fmla="*/ 1430734 w 1900355"/>
            <a:gd name="connsiteY26" fmla="*/ 873396 h 1182685"/>
            <a:gd name="connsiteX27" fmla="*/ 1487379 w 1900355"/>
            <a:gd name="connsiteY27" fmla="*/ 829723 h 1182685"/>
            <a:gd name="connsiteX28" fmla="*/ 1900355 w 1900355"/>
            <a:gd name="connsiteY28" fmla="*/ 464556 h 1182685"/>
            <a:gd name="connsiteX29" fmla="*/ 1900355 w 1900355"/>
            <a:gd name="connsiteY29" fmla="*/ 409319 h 1182685"/>
            <a:gd name="connsiteX30" fmla="*/ 1461146 w 1900355"/>
            <a:gd name="connsiteY30" fmla="*/ 797884 h 1182685"/>
            <a:gd name="connsiteX31" fmla="*/ 1452540 w 1900355"/>
            <a:gd name="connsiteY31" fmla="*/ 804525 h 1182685"/>
            <a:gd name="connsiteX32" fmla="*/ 1246858 w 1900355"/>
            <a:gd name="connsiteY32" fmla="*/ 598864 h 1182685"/>
            <a:gd name="connsiteX33" fmla="*/ 924309 w 1900355"/>
            <a:gd name="connsiteY33" fmla="*/ 1139425 h 1182685"/>
            <a:gd name="connsiteX34" fmla="*/ 910737 w 1900355"/>
            <a:gd name="connsiteY34" fmla="*/ 1137997 h 1182685"/>
            <a:gd name="connsiteX35" fmla="*/ 908420 w 1900355"/>
            <a:gd name="connsiteY35" fmla="*/ 1125460 h 1182685"/>
            <a:gd name="connsiteX36" fmla="*/ 1008489 w 1900355"/>
            <a:gd name="connsiteY36" fmla="*/ 986849 h 1182685"/>
            <a:gd name="connsiteX37" fmla="*/ 1058947 w 1900355"/>
            <a:gd name="connsiteY37" fmla="*/ 1041694 h 1182685"/>
            <a:gd name="connsiteX38" fmla="*/ 924309 w 1900355"/>
            <a:gd name="connsiteY38" fmla="*/ 1139425 h 1182685"/>
            <a:gd name="connsiteX39" fmla="*/ 1419480 w 1900355"/>
            <a:gd name="connsiteY39" fmla="*/ 829909 h 1182685"/>
            <a:gd name="connsiteX40" fmla="*/ 1406364 w 1900355"/>
            <a:gd name="connsiteY40" fmla="*/ 840026 h 1182685"/>
            <a:gd name="connsiteX41" fmla="*/ 1137211 w 1900355"/>
            <a:gd name="connsiteY41" fmla="*/ 1027957 h 1182685"/>
            <a:gd name="connsiteX42" fmla="*/ 1105123 w 1900355"/>
            <a:gd name="connsiteY42" fmla="*/ 1030770 h 1182685"/>
            <a:gd name="connsiteX43" fmla="*/ 1095586 w 1900355"/>
            <a:gd name="connsiteY43" fmla="*/ 1020426 h 1182685"/>
            <a:gd name="connsiteX44" fmla="*/ 1033191 w 1900355"/>
            <a:gd name="connsiteY44" fmla="*/ 952590 h 1182685"/>
            <a:gd name="connsiteX45" fmla="*/ 1033625 w 1900355"/>
            <a:gd name="connsiteY45" fmla="*/ 952011 h 1182685"/>
            <a:gd name="connsiteX46" fmla="*/ 1419480 w 1900355"/>
            <a:gd name="connsiteY46" fmla="*/ 829909 h 1182685"/>
            <a:gd name="connsiteX0" fmla="*/ 1246858 w 1900355"/>
            <a:gd name="connsiteY0" fmla="*/ 598864 h 1182685"/>
            <a:gd name="connsiteX1" fmla="*/ 1221205 w 1900355"/>
            <a:gd name="connsiteY1" fmla="*/ 564770 h 1182685"/>
            <a:gd name="connsiteX2" fmla="*/ 1176456 w 1900355"/>
            <a:gd name="connsiteY2" fmla="*/ 620131 h 1182685"/>
            <a:gd name="connsiteX3" fmla="*/ 990428 w 1900355"/>
            <a:gd name="connsiteY3" fmla="*/ 881712 h 1182685"/>
            <a:gd name="connsiteX4" fmla="*/ 980705 w 1900355"/>
            <a:gd name="connsiteY4" fmla="*/ 954638 h 1182685"/>
            <a:gd name="connsiteX5" fmla="*/ 874223 w 1900355"/>
            <a:gd name="connsiteY5" fmla="*/ 1102351 h 1182685"/>
            <a:gd name="connsiteX6" fmla="*/ 866423 w 1900355"/>
            <a:gd name="connsiteY6" fmla="*/ 1125936 h 1182685"/>
            <a:gd name="connsiteX7" fmla="*/ 152206 w 1900355"/>
            <a:gd name="connsiteY7" fmla="*/ 659977 h 1182685"/>
            <a:gd name="connsiteX8" fmla="*/ 149931 w 1900355"/>
            <a:gd name="connsiteY8" fmla="*/ 644274 h 1182685"/>
            <a:gd name="connsiteX9" fmla="*/ 420821 w 1900355"/>
            <a:gd name="connsiteY9" fmla="*/ 602050 h 1182685"/>
            <a:gd name="connsiteX10" fmla="*/ 722475 w 1900355"/>
            <a:gd name="connsiteY10" fmla="*/ 540978 h 1182685"/>
            <a:gd name="connsiteX11" fmla="*/ 461287 w 1900355"/>
            <a:gd name="connsiteY11" fmla="*/ 284818 h 1182685"/>
            <a:gd name="connsiteX12" fmla="*/ 31284 w 1900355"/>
            <a:gd name="connsiteY12" fmla="*/ 2921 h 1182685"/>
            <a:gd name="connsiteX13" fmla="*/ 2920 w 1900355"/>
            <a:gd name="connsiteY13" fmla="*/ 10099 h 1182685"/>
            <a:gd name="connsiteX14" fmla="*/ 10099 w 1900355"/>
            <a:gd name="connsiteY14" fmla="*/ 38463 h 1182685"/>
            <a:gd name="connsiteX15" fmla="*/ 683437 w 1900355"/>
            <a:gd name="connsiteY15" fmla="*/ 521614 h 1182685"/>
            <a:gd name="connsiteX16" fmla="*/ 416849 w 1900355"/>
            <a:gd name="connsiteY16" fmla="*/ 560922 h 1182685"/>
            <a:gd name="connsiteX17" fmla="*/ 115195 w 1900355"/>
            <a:gd name="connsiteY17" fmla="*/ 622035 h 1182685"/>
            <a:gd name="connsiteX18" fmla="*/ 113602 w 1900355"/>
            <a:gd name="connsiteY18" fmla="*/ 675058 h 1182685"/>
            <a:gd name="connsiteX19" fmla="*/ 901366 w 1900355"/>
            <a:gd name="connsiteY19" fmla="*/ 1181918 h 1182685"/>
            <a:gd name="connsiteX20" fmla="*/ 907324 w 1900355"/>
            <a:gd name="connsiteY20" fmla="*/ 1182684 h 1182685"/>
            <a:gd name="connsiteX21" fmla="*/ 911462 w 1900355"/>
            <a:gd name="connsiteY21" fmla="*/ 1182001 h 1182685"/>
            <a:gd name="connsiteX22" fmla="*/ 918289 w 1900355"/>
            <a:gd name="connsiteY22" fmla="*/ 1182684 h 1182685"/>
            <a:gd name="connsiteX23" fmla="*/ 947666 w 1900355"/>
            <a:gd name="connsiteY23" fmla="*/ 1173581 h 1182685"/>
            <a:gd name="connsiteX24" fmla="*/ 1089214 w 1900355"/>
            <a:gd name="connsiteY24" fmla="*/ 1070967 h 1182685"/>
            <a:gd name="connsiteX25" fmla="*/ 1161312 w 1900355"/>
            <a:gd name="connsiteY25" fmla="*/ 1061699 h 1182685"/>
            <a:gd name="connsiteX26" fmla="*/ 1430734 w 1900355"/>
            <a:gd name="connsiteY26" fmla="*/ 873396 h 1182685"/>
            <a:gd name="connsiteX27" fmla="*/ 1487379 w 1900355"/>
            <a:gd name="connsiteY27" fmla="*/ 829723 h 1182685"/>
            <a:gd name="connsiteX28" fmla="*/ 1900355 w 1900355"/>
            <a:gd name="connsiteY28" fmla="*/ 409319 h 1182685"/>
            <a:gd name="connsiteX29" fmla="*/ 1461146 w 1900355"/>
            <a:gd name="connsiteY29" fmla="*/ 797884 h 1182685"/>
            <a:gd name="connsiteX30" fmla="*/ 1452540 w 1900355"/>
            <a:gd name="connsiteY30" fmla="*/ 804525 h 1182685"/>
            <a:gd name="connsiteX31" fmla="*/ 1246858 w 1900355"/>
            <a:gd name="connsiteY31" fmla="*/ 598864 h 1182685"/>
            <a:gd name="connsiteX32" fmla="*/ 924309 w 1900355"/>
            <a:gd name="connsiteY32" fmla="*/ 1139425 h 1182685"/>
            <a:gd name="connsiteX33" fmla="*/ 910737 w 1900355"/>
            <a:gd name="connsiteY33" fmla="*/ 1137997 h 1182685"/>
            <a:gd name="connsiteX34" fmla="*/ 908420 w 1900355"/>
            <a:gd name="connsiteY34" fmla="*/ 1125460 h 1182685"/>
            <a:gd name="connsiteX35" fmla="*/ 1008489 w 1900355"/>
            <a:gd name="connsiteY35" fmla="*/ 986849 h 1182685"/>
            <a:gd name="connsiteX36" fmla="*/ 1058947 w 1900355"/>
            <a:gd name="connsiteY36" fmla="*/ 1041694 h 1182685"/>
            <a:gd name="connsiteX37" fmla="*/ 924309 w 1900355"/>
            <a:gd name="connsiteY37" fmla="*/ 1139425 h 1182685"/>
            <a:gd name="connsiteX38" fmla="*/ 1419480 w 1900355"/>
            <a:gd name="connsiteY38" fmla="*/ 829909 h 1182685"/>
            <a:gd name="connsiteX39" fmla="*/ 1406364 w 1900355"/>
            <a:gd name="connsiteY39" fmla="*/ 840026 h 1182685"/>
            <a:gd name="connsiteX40" fmla="*/ 1137211 w 1900355"/>
            <a:gd name="connsiteY40" fmla="*/ 1027957 h 1182685"/>
            <a:gd name="connsiteX41" fmla="*/ 1105123 w 1900355"/>
            <a:gd name="connsiteY41" fmla="*/ 1030770 h 1182685"/>
            <a:gd name="connsiteX42" fmla="*/ 1095586 w 1900355"/>
            <a:gd name="connsiteY42" fmla="*/ 1020426 h 1182685"/>
            <a:gd name="connsiteX43" fmla="*/ 1033191 w 1900355"/>
            <a:gd name="connsiteY43" fmla="*/ 952590 h 1182685"/>
            <a:gd name="connsiteX44" fmla="*/ 1033625 w 1900355"/>
            <a:gd name="connsiteY44" fmla="*/ 952011 h 1182685"/>
            <a:gd name="connsiteX45" fmla="*/ 1419480 w 1900355"/>
            <a:gd name="connsiteY45" fmla="*/ 829909 h 1182685"/>
            <a:gd name="connsiteX0" fmla="*/ 1246858 w 1487379"/>
            <a:gd name="connsiteY0" fmla="*/ 598864 h 1182685"/>
            <a:gd name="connsiteX1" fmla="*/ 1221205 w 1487379"/>
            <a:gd name="connsiteY1" fmla="*/ 564770 h 1182685"/>
            <a:gd name="connsiteX2" fmla="*/ 1176456 w 1487379"/>
            <a:gd name="connsiteY2" fmla="*/ 620131 h 1182685"/>
            <a:gd name="connsiteX3" fmla="*/ 990428 w 1487379"/>
            <a:gd name="connsiteY3" fmla="*/ 881712 h 1182685"/>
            <a:gd name="connsiteX4" fmla="*/ 980705 w 1487379"/>
            <a:gd name="connsiteY4" fmla="*/ 954638 h 1182685"/>
            <a:gd name="connsiteX5" fmla="*/ 874223 w 1487379"/>
            <a:gd name="connsiteY5" fmla="*/ 1102351 h 1182685"/>
            <a:gd name="connsiteX6" fmla="*/ 866423 w 1487379"/>
            <a:gd name="connsiteY6" fmla="*/ 1125936 h 1182685"/>
            <a:gd name="connsiteX7" fmla="*/ 152206 w 1487379"/>
            <a:gd name="connsiteY7" fmla="*/ 659977 h 1182685"/>
            <a:gd name="connsiteX8" fmla="*/ 149931 w 1487379"/>
            <a:gd name="connsiteY8" fmla="*/ 644274 h 1182685"/>
            <a:gd name="connsiteX9" fmla="*/ 420821 w 1487379"/>
            <a:gd name="connsiteY9" fmla="*/ 602050 h 1182685"/>
            <a:gd name="connsiteX10" fmla="*/ 722475 w 1487379"/>
            <a:gd name="connsiteY10" fmla="*/ 540978 h 1182685"/>
            <a:gd name="connsiteX11" fmla="*/ 461287 w 1487379"/>
            <a:gd name="connsiteY11" fmla="*/ 284818 h 1182685"/>
            <a:gd name="connsiteX12" fmla="*/ 31284 w 1487379"/>
            <a:gd name="connsiteY12" fmla="*/ 2921 h 1182685"/>
            <a:gd name="connsiteX13" fmla="*/ 2920 w 1487379"/>
            <a:gd name="connsiteY13" fmla="*/ 10099 h 1182685"/>
            <a:gd name="connsiteX14" fmla="*/ 10099 w 1487379"/>
            <a:gd name="connsiteY14" fmla="*/ 38463 h 1182685"/>
            <a:gd name="connsiteX15" fmla="*/ 683437 w 1487379"/>
            <a:gd name="connsiteY15" fmla="*/ 521614 h 1182685"/>
            <a:gd name="connsiteX16" fmla="*/ 416849 w 1487379"/>
            <a:gd name="connsiteY16" fmla="*/ 560922 h 1182685"/>
            <a:gd name="connsiteX17" fmla="*/ 115195 w 1487379"/>
            <a:gd name="connsiteY17" fmla="*/ 622035 h 1182685"/>
            <a:gd name="connsiteX18" fmla="*/ 113602 w 1487379"/>
            <a:gd name="connsiteY18" fmla="*/ 675058 h 1182685"/>
            <a:gd name="connsiteX19" fmla="*/ 901366 w 1487379"/>
            <a:gd name="connsiteY19" fmla="*/ 1181918 h 1182685"/>
            <a:gd name="connsiteX20" fmla="*/ 907324 w 1487379"/>
            <a:gd name="connsiteY20" fmla="*/ 1182684 h 1182685"/>
            <a:gd name="connsiteX21" fmla="*/ 911462 w 1487379"/>
            <a:gd name="connsiteY21" fmla="*/ 1182001 h 1182685"/>
            <a:gd name="connsiteX22" fmla="*/ 918289 w 1487379"/>
            <a:gd name="connsiteY22" fmla="*/ 1182684 h 1182685"/>
            <a:gd name="connsiteX23" fmla="*/ 947666 w 1487379"/>
            <a:gd name="connsiteY23" fmla="*/ 1173581 h 1182685"/>
            <a:gd name="connsiteX24" fmla="*/ 1089214 w 1487379"/>
            <a:gd name="connsiteY24" fmla="*/ 1070967 h 1182685"/>
            <a:gd name="connsiteX25" fmla="*/ 1161312 w 1487379"/>
            <a:gd name="connsiteY25" fmla="*/ 1061699 h 1182685"/>
            <a:gd name="connsiteX26" fmla="*/ 1430734 w 1487379"/>
            <a:gd name="connsiteY26" fmla="*/ 873396 h 1182685"/>
            <a:gd name="connsiteX27" fmla="*/ 1487379 w 1487379"/>
            <a:gd name="connsiteY27" fmla="*/ 829723 h 1182685"/>
            <a:gd name="connsiteX28" fmla="*/ 1461146 w 1487379"/>
            <a:gd name="connsiteY28" fmla="*/ 797884 h 1182685"/>
            <a:gd name="connsiteX29" fmla="*/ 1452540 w 1487379"/>
            <a:gd name="connsiteY29" fmla="*/ 804525 h 1182685"/>
            <a:gd name="connsiteX30" fmla="*/ 1246858 w 1487379"/>
            <a:gd name="connsiteY30" fmla="*/ 598864 h 1182685"/>
            <a:gd name="connsiteX31" fmla="*/ 924309 w 1487379"/>
            <a:gd name="connsiteY31" fmla="*/ 1139425 h 1182685"/>
            <a:gd name="connsiteX32" fmla="*/ 910737 w 1487379"/>
            <a:gd name="connsiteY32" fmla="*/ 1137997 h 1182685"/>
            <a:gd name="connsiteX33" fmla="*/ 908420 w 1487379"/>
            <a:gd name="connsiteY33" fmla="*/ 1125460 h 1182685"/>
            <a:gd name="connsiteX34" fmla="*/ 1008489 w 1487379"/>
            <a:gd name="connsiteY34" fmla="*/ 986849 h 1182685"/>
            <a:gd name="connsiteX35" fmla="*/ 1058947 w 1487379"/>
            <a:gd name="connsiteY35" fmla="*/ 1041694 h 1182685"/>
            <a:gd name="connsiteX36" fmla="*/ 924309 w 1487379"/>
            <a:gd name="connsiteY36" fmla="*/ 1139425 h 1182685"/>
            <a:gd name="connsiteX37" fmla="*/ 1419480 w 1487379"/>
            <a:gd name="connsiteY37" fmla="*/ 829909 h 1182685"/>
            <a:gd name="connsiteX38" fmla="*/ 1406364 w 1487379"/>
            <a:gd name="connsiteY38" fmla="*/ 840026 h 1182685"/>
            <a:gd name="connsiteX39" fmla="*/ 1137211 w 1487379"/>
            <a:gd name="connsiteY39" fmla="*/ 1027957 h 1182685"/>
            <a:gd name="connsiteX40" fmla="*/ 1105123 w 1487379"/>
            <a:gd name="connsiteY40" fmla="*/ 1030770 h 1182685"/>
            <a:gd name="connsiteX41" fmla="*/ 1095586 w 1487379"/>
            <a:gd name="connsiteY41" fmla="*/ 1020426 h 1182685"/>
            <a:gd name="connsiteX42" fmla="*/ 1033191 w 1487379"/>
            <a:gd name="connsiteY42" fmla="*/ 952590 h 1182685"/>
            <a:gd name="connsiteX43" fmla="*/ 1033625 w 1487379"/>
            <a:gd name="connsiteY43" fmla="*/ 952011 h 1182685"/>
            <a:gd name="connsiteX44" fmla="*/ 1419480 w 1487379"/>
            <a:gd name="connsiteY44" fmla="*/ 829909 h 1182685"/>
            <a:gd name="connsiteX0" fmla="*/ 1246858 w 1487379"/>
            <a:gd name="connsiteY0" fmla="*/ 598864 h 1182685"/>
            <a:gd name="connsiteX1" fmla="*/ 1221205 w 1487379"/>
            <a:gd name="connsiteY1" fmla="*/ 564770 h 1182685"/>
            <a:gd name="connsiteX2" fmla="*/ 1176456 w 1487379"/>
            <a:gd name="connsiteY2" fmla="*/ 620131 h 1182685"/>
            <a:gd name="connsiteX3" fmla="*/ 990428 w 1487379"/>
            <a:gd name="connsiteY3" fmla="*/ 881712 h 1182685"/>
            <a:gd name="connsiteX4" fmla="*/ 980705 w 1487379"/>
            <a:gd name="connsiteY4" fmla="*/ 954638 h 1182685"/>
            <a:gd name="connsiteX5" fmla="*/ 874223 w 1487379"/>
            <a:gd name="connsiteY5" fmla="*/ 1102351 h 1182685"/>
            <a:gd name="connsiteX6" fmla="*/ 866423 w 1487379"/>
            <a:gd name="connsiteY6" fmla="*/ 1125936 h 1182685"/>
            <a:gd name="connsiteX7" fmla="*/ 152206 w 1487379"/>
            <a:gd name="connsiteY7" fmla="*/ 659977 h 1182685"/>
            <a:gd name="connsiteX8" fmla="*/ 149931 w 1487379"/>
            <a:gd name="connsiteY8" fmla="*/ 644274 h 1182685"/>
            <a:gd name="connsiteX9" fmla="*/ 420821 w 1487379"/>
            <a:gd name="connsiteY9" fmla="*/ 602050 h 1182685"/>
            <a:gd name="connsiteX10" fmla="*/ 722475 w 1487379"/>
            <a:gd name="connsiteY10" fmla="*/ 540978 h 1182685"/>
            <a:gd name="connsiteX11" fmla="*/ 461287 w 1487379"/>
            <a:gd name="connsiteY11" fmla="*/ 284818 h 1182685"/>
            <a:gd name="connsiteX12" fmla="*/ 31284 w 1487379"/>
            <a:gd name="connsiteY12" fmla="*/ 2921 h 1182685"/>
            <a:gd name="connsiteX13" fmla="*/ 2920 w 1487379"/>
            <a:gd name="connsiteY13" fmla="*/ 10099 h 1182685"/>
            <a:gd name="connsiteX14" fmla="*/ 10099 w 1487379"/>
            <a:gd name="connsiteY14" fmla="*/ 38463 h 1182685"/>
            <a:gd name="connsiteX15" fmla="*/ 683437 w 1487379"/>
            <a:gd name="connsiteY15" fmla="*/ 521614 h 1182685"/>
            <a:gd name="connsiteX16" fmla="*/ 416849 w 1487379"/>
            <a:gd name="connsiteY16" fmla="*/ 560922 h 1182685"/>
            <a:gd name="connsiteX17" fmla="*/ 115195 w 1487379"/>
            <a:gd name="connsiteY17" fmla="*/ 622035 h 1182685"/>
            <a:gd name="connsiteX18" fmla="*/ 113602 w 1487379"/>
            <a:gd name="connsiteY18" fmla="*/ 675058 h 1182685"/>
            <a:gd name="connsiteX19" fmla="*/ 901366 w 1487379"/>
            <a:gd name="connsiteY19" fmla="*/ 1181918 h 1182685"/>
            <a:gd name="connsiteX20" fmla="*/ 907324 w 1487379"/>
            <a:gd name="connsiteY20" fmla="*/ 1182684 h 1182685"/>
            <a:gd name="connsiteX21" fmla="*/ 911462 w 1487379"/>
            <a:gd name="connsiteY21" fmla="*/ 1182001 h 1182685"/>
            <a:gd name="connsiteX22" fmla="*/ 918289 w 1487379"/>
            <a:gd name="connsiteY22" fmla="*/ 1182684 h 1182685"/>
            <a:gd name="connsiteX23" fmla="*/ 947666 w 1487379"/>
            <a:gd name="connsiteY23" fmla="*/ 1173581 h 1182685"/>
            <a:gd name="connsiteX24" fmla="*/ 1089214 w 1487379"/>
            <a:gd name="connsiteY24" fmla="*/ 1070967 h 1182685"/>
            <a:gd name="connsiteX25" fmla="*/ 1161312 w 1487379"/>
            <a:gd name="connsiteY25" fmla="*/ 1061699 h 1182685"/>
            <a:gd name="connsiteX26" fmla="*/ 1430734 w 1487379"/>
            <a:gd name="connsiteY26" fmla="*/ 873396 h 1182685"/>
            <a:gd name="connsiteX27" fmla="*/ 1487379 w 1487379"/>
            <a:gd name="connsiteY27" fmla="*/ 829723 h 1182685"/>
            <a:gd name="connsiteX28" fmla="*/ 1461146 w 1487379"/>
            <a:gd name="connsiteY28" fmla="*/ 797884 h 1182685"/>
            <a:gd name="connsiteX29" fmla="*/ 1452540 w 1487379"/>
            <a:gd name="connsiteY29" fmla="*/ 804525 h 1182685"/>
            <a:gd name="connsiteX30" fmla="*/ 1246858 w 1487379"/>
            <a:gd name="connsiteY30" fmla="*/ 598864 h 1182685"/>
            <a:gd name="connsiteX31" fmla="*/ 924309 w 1487379"/>
            <a:gd name="connsiteY31" fmla="*/ 1139425 h 1182685"/>
            <a:gd name="connsiteX32" fmla="*/ 910737 w 1487379"/>
            <a:gd name="connsiteY32" fmla="*/ 1137997 h 1182685"/>
            <a:gd name="connsiteX33" fmla="*/ 908420 w 1487379"/>
            <a:gd name="connsiteY33" fmla="*/ 1125460 h 1182685"/>
            <a:gd name="connsiteX34" fmla="*/ 1008489 w 1487379"/>
            <a:gd name="connsiteY34" fmla="*/ 986849 h 1182685"/>
            <a:gd name="connsiteX35" fmla="*/ 1058947 w 1487379"/>
            <a:gd name="connsiteY35" fmla="*/ 1041694 h 1182685"/>
            <a:gd name="connsiteX36" fmla="*/ 924309 w 1487379"/>
            <a:gd name="connsiteY36" fmla="*/ 1139425 h 1182685"/>
            <a:gd name="connsiteX37" fmla="*/ 1033625 w 1487379"/>
            <a:gd name="connsiteY37" fmla="*/ 952011 h 1182685"/>
            <a:gd name="connsiteX38" fmla="*/ 1406364 w 1487379"/>
            <a:gd name="connsiteY38" fmla="*/ 840026 h 1182685"/>
            <a:gd name="connsiteX39" fmla="*/ 1137211 w 1487379"/>
            <a:gd name="connsiteY39" fmla="*/ 1027957 h 1182685"/>
            <a:gd name="connsiteX40" fmla="*/ 1105123 w 1487379"/>
            <a:gd name="connsiteY40" fmla="*/ 1030770 h 1182685"/>
            <a:gd name="connsiteX41" fmla="*/ 1095586 w 1487379"/>
            <a:gd name="connsiteY41" fmla="*/ 1020426 h 1182685"/>
            <a:gd name="connsiteX42" fmla="*/ 1033191 w 1487379"/>
            <a:gd name="connsiteY42" fmla="*/ 952590 h 1182685"/>
            <a:gd name="connsiteX43" fmla="*/ 1033625 w 1487379"/>
            <a:gd name="connsiteY43" fmla="*/ 952011 h 1182685"/>
            <a:gd name="connsiteX0" fmla="*/ 1246858 w 1487379"/>
            <a:gd name="connsiteY0" fmla="*/ 598864 h 1182685"/>
            <a:gd name="connsiteX1" fmla="*/ 1221205 w 1487379"/>
            <a:gd name="connsiteY1" fmla="*/ 564770 h 1182685"/>
            <a:gd name="connsiteX2" fmla="*/ 1176456 w 1487379"/>
            <a:gd name="connsiteY2" fmla="*/ 620131 h 1182685"/>
            <a:gd name="connsiteX3" fmla="*/ 990428 w 1487379"/>
            <a:gd name="connsiteY3" fmla="*/ 881712 h 1182685"/>
            <a:gd name="connsiteX4" fmla="*/ 980705 w 1487379"/>
            <a:gd name="connsiteY4" fmla="*/ 954638 h 1182685"/>
            <a:gd name="connsiteX5" fmla="*/ 874223 w 1487379"/>
            <a:gd name="connsiteY5" fmla="*/ 1102351 h 1182685"/>
            <a:gd name="connsiteX6" fmla="*/ 866423 w 1487379"/>
            <a:gd name="connsiteY6" fmla="*/ 1125936 h 1182685"/>
            <a:gd name="connsiteX7" fmla="*/ 152206 w 1487379"/>
            <a:gd name="connsiteY7" fmla="*/ 659977 h 1182685"/>
            <a:gd name="connsiteX8" fmla="*/ 149931 w 1487379"/>
            <a:gd name="connsiteY8" fmla="*/ 644274 h 1182685"/>
            <a:gd name="connsiteX9" fmla="*/ 420821 w 1487379"/>
            <a:gd name="connsiteY9" fmla="*/ 602050 h 1182685"/>
            <a:gd name="connsiteX10" fmla="*/ 722475 w 1487379"/>
            <a:gd name="connsiteY10" fmla="*/ 540978 h 1182685"/>
            <a:gd name="connsiteX11" fmla="*/ 461287 w 1487379"/>
            <a:gd name="connsiteY11" fmla="*/ 284818 h 1182685"/>
            <a:gd name="connsiteX12" fmla="*/ 31284 w 1487379"/>
            <a:gd name="connsiteY12" fmla="*/ 2921 h 1182685"/>
            <a:gd name="connsiteX13" fmla="*/ 2920 w 1487379"/>
            <a:gd name="connsiteY13" fmla="*/ 10099 h 1182685"/>
            <a:gd name="connsiteX14" fmla="*/ 10099 w 1487379"/>
            <a:gd name="connsiteY14" fmla="*/ 38463 h 1182685"/>
            <a:gd name="connsiteX15" fmla="*/ 683437 w 1487379"/>
            <a:gd name="connsiteY15" fmla="*/ 521614 h 1182685"/>
            <a:gd name="connsiteX16" fmla="*/ 416849 w 1487379"/>
            <a:gd name="connsiteY16" fmla="*/ 560922 h 1182685"/>
            <a:gd name="connsiteX17" fmla="*/ 115195 w 1487379"/>
            <a:gd name="connsiteY17" fmla="*/ 622035 h 1182685"/>
            <a:gd name="connsiteX18" fmla="*/ 113602 w 1487379"/>
            <a:gd name="connsiteY18" fmla="*/ 675058 h 1182685"/>
            <a:gd name="connsiteX19" fmla="*/ 901366 w 1487379"/>
            <a:gd name="connsiteY19" fmla="*/ 1181918 h 1182685"/>
            <a:gd name="connsiteX20" fmla="*/ 907324 w 1487379"/>
            <a:gd name="connsiteY20" fmla="*/ 1182684 h 1182685"/>
            <a:gd name="connsiteX21" fmla="*/ 911462 w 1487379"/>
            <a:gd name="connsiteY21" fmla="*/ 1182001 h 1182685"/>
            <a:gd name="connsiteX22" fmla="*/ 918289 w 1487379"/>
            <a:gd name="connsiteY22" fmla="*/ 1182684 h 1182685"/>
            <a:gd name="connsiteX23" fmla="*/ 947666 w 1487379"/>
            <a:gd name="connsiteY23" fmla="*/ 1173581 h 1182685"/>
            <a:gd name="connsiteX24" fmla="*/ 1089214 w 1487379"/>
            <a:gd name="connsiteY24" fmla="*/ 1070967 h 1182685"/>
            <a:gd name="connsiteX25" fmla="*/ 1161312 w 1487379"/>
            <a:gd name="connsiteY25" fmla="*/ 1061699 h 1182685"/>
            <a:gd name="connsiteX26" fmla="*/ 1430734 w 1487379"/>
            <a:gd name="connsiteY26" fmla="*/ 873396 h 1182685"/>
            <a:gd name="connsiteX27" fmla="*/ 1487379 w 1487379"/>
            <a:gd name="connsiteY27" fmla="*/ 829723 h 1182685"/>
            <a:gd name="connsiteX28" fmla="*/ 1461146 w 1487379"/>
            <a:gd name="connsiteY28" fmla="*/ 797884 h 1182685"/>
            <a:gd name="connsiteX29" fmla="*/ 1246858 w 1487379"/>
            <a:gd name="connsiteY29" fmla="*/ 598864 h 1182685"/>
            <a:gd name="connsiteX30" fmla="*/ 924309 w 1487379"/>
            <a:gd name="connsiteY30" fmla="*/ 1139425 h 1182685"/>
            <a:gd name="connsiteX31" fmla="*/ 910737 w 1487379"/>
            <a:gd name="connsiteY31" fmla="*/ 1137997 h 1182685"/>
            <a:gd name="connsiteX32" fmla="*/ 908420 w 1487379"/>
            <a:gd name="connsiteY32" fmla="*/ 1125460 h 1182685"/>
            <a:gd name="connsiteX33" fmla="*/ 1008489 w 1487379"/>
            <a:gd name="connsiteY33" fmla="*/ 986849 h 1182685"/>
            <a:gd name="connsiteX34" fmla="*/ 1058947 w 1487379"/>
            <a:gd name="connsiteY34" fmla="*/ 1041694 h 1182685"/>
            <a:gd name="connsiteX35" fmla="*/ 924309 w 1487379"/>
            <a:gd name="connsiteY35" fmla="*/ 1139425 h 1182685"/>
            <a:gd name="connsiteX36" fmla="*/ 1033625 w 1487379"/>
            <a:gd name="connsiteY36" fmla="*/ 952011 h 1182685"/>
            <a:gd name="connsiteX37" fmla="*/ 1406364 w 1487379"/>
            <a:gd name="connsiteY37" fmla="*/ 840026 h 1182685"/>
            <a:gd name="connsiteX38" fmla="*/ 1137211 w 1487379"/>
            <a:gd name="connsiteY38" fmla="*/ 1027957 h 1182685"/>
            <a:gd name="connsiteX39" fmla="*/ 1105123 w 1487379"/>
            <a:gd name="connsiteY39" fmla="*/ 1030770 h 1182685"/>
            <a:gd name="connsiteX40" fmla="*/ 1095586 w 1487379"/>
            <a:gd name="connsiteY40" fmla="*/ 1020426 h 1182685"/>
            <a:gd name="connsiteX41" fmla="*/ 1033191 w 1487379"/>
            <a:gd name="connsiteY41" fmla="*/ 952590 h 1182685"/>
            <a:gd name="connsiteX42" fmla="*/ 1033625 w 1487379"/>
            <a:gd name="connsiteY42" fmla="*/ 952011 h 1182685"/>
            <a:gd name="connsiteX0" fmla="*/ 1246858 w 1487379"/>
            <a:gd name="connsiteY0" fmla="*/ 598864 h 1182685"/>
            <a:gd name="connsiteX1" fmla="*/ 1221205 w 1487379"/>
            <a:gd name="connsiteY1" fmla="*/ 564770 h 1182685"/>
            <a:gd name="connsiteX2" fmla="*/ 1176456 w 1487379"/>
            <a:gd name="connsiteY2" fmla="*/ 620131 h 1182685"/>
            <a:gd name="connsiteX3" fmla="*/ 990428 w 1487379"/>
            <a:gd name="connsiteY3" fmla="*/ 881712 h 1182685"/>
            <a:gd name="connsiteX4" fmla="*/ 980705 w 1487379"/>
            <a:gd name="connsiteY4" fmla="*/ 954638 h 1182685"/>
            <a:gd name="connsiteX5" fmla="*/ 874223 w 1487379"/>
            <a:gd name="connsiteY5" fmla="*/ 1102351 h 1182685"/>
            <a:gd name="connsiteX6" fmla="*/ 866423 w 1487379"/>
            <a:gd name="connsiteY6" fmla="*/ 1125936 h 1182685"/>
            <a:gd name="connsiteX7" fmla="*/ 152206 w 1487379"/>
            <a:gd name="connsiteY7" fmla="*/ 659977 h 1182685"/>
            <a:gd name="connsiteX8" fmla="*/ 149931 w 1487379"/>
            <a:gd name="connsiteY8" fmla="*/ 644274 h 1182685"/>
            <a:gd name="connsiteX9" fmla="*/ 420821 w 1487379"/>
            <a:gd name="connsiteY9" fmla="*/ 602050 h 1182685"/>
            <a:gd name="connsiteX10" fmla="*/ 722475 w 1487379"/>
            <a:gd name="connsiteY10" fmla="*/ 540978 h 1182685"/>
            <a:gd name="connsiteX11" fmla="*/ 461287 w 1487379"/>
            <a:gd name="connsiteY11" fmla="*/ 284818 h 1182685"/>
            <a:gd name="connsiteX12" fmla="*/ 31284 w 1487379"/>
            <a:gd name="connsiteY12" fmla="*/ 2921 h 1182685"/>
            <a:gd name="connsiteX13" fmla="*/ 2920 w 1487379"/>
            <a:gd name="connsiteY13" fmla="*/ 10099 h 1182685"/>
            <a:gd name="connsiteX14" fmla="*/ 10099 w 1487379"/>
            <a:gd name="connsiteY14" fmla="*/ 38463 h 1182685"/>
            <a:gd name="connsiteX15" fmla="*/ 683437 w 1487379"/>
            <a:gd name="connsiteY15" fmla="*/ 521614 h 1182685"/>
            <a:gd name="connsiteX16" fmla="*/ 416849 w 1487379"/>
            <a:gd name="connsiteY16" fmla="*/ 560922 h 1182685"/>
            <a:gd name="connsiteX17" fmla="*/ 115195 w 1487379"/>
            <a:gd name="connsiteY17" fmla="*/ 622035 h 1182685"/>
            <a:gd name="connsiteX18" fmla="*/ 113602 w 1487379"/>
            <a:gd name="connsiteY18" fmla="*/ 675058 h 1182685"/>
            <a:gd name="connsiteX19" fmla="*/ 901366 w 1487379"/>
            <a:gd name="connsiteY19" fmla="*/ 1181918 h 1182685"/>
            <a:gd name="connsiteX20" fmla="*/ 907324 w 1487379"/>
            <a:gd name="connsiteY20" fmla="*/ 1182684 h 1182685"/>
            <a:gd name="connsiteX21" fmla="*/ 911462 w 1487379"/>
            <a:gd name="connsiteY21" fmla="*/ 1182001 h 1182685"/>
            <a:gd name="connsiteX22" fmla="*/ 918289 w 1487379"/>
            <a:gd name="connsiteY22" fmla="*/ 1182684 h 1182685"/>
            <a:gd name="connsiteX23" fmla="*/ 947666 w 1487379"/>
            <a:gd name="connsiteY23" fmla="*/ 1173581 h 1182685"/>
            <a:gd name="connsiteX24" fmla="*/ 1089214 w 1487379"/>
            <a:gd name="connsiteY24" fmla="*/ 1070967 h 1182685"/>
            <a:gd name="connsiteX25" fmla="*/ 1161312 w 1487379"/>
            <a:gd name="connsiteY25" fmla="*/ 1061699 h 1182685"/>
            <a:gd name="connsiteX26" fmla="*/ 1430734 w 1487379"/>
            <a:gd name="connsiteY26" fmla="*/ 873396 h 1182685"/>
            <a:gd name="connsiteX27" fmla="*/ 1487379 w 1487379"/>
            <a:gd name="connsiteY27" fmla="*/ 829723 h 1182685"/>
            <a:gd name="connsiteX28" fmla="*/ 1246858 w 1487379"/>
            <a:gd name="connsiteY28" fmla="*/ 598864 h 1182685"/>
            <a:gd name="connsiteX29" fmla="*/ 924309 w 1487379"/>
            <a:gd name="connsiteY29" fmla="*/ 1139425 h 1182685"/>
            <a:gd name="connsiteX30" fmla="*/ 910737 w 1487379"/>
            <a:gd name="connsiteY30" fmla="*/ 1137997 h 1182685"/>
            <a:gd name="connsiteX31" fmla="*/ 908420 w 1487379"/>
            <a:gd name="connsiteY31" fmla="*/ 1125460 h 1182685"/>
            <a:gd name="connsiteX32" fmla="*/ 1008489 w 1487379"/>
            <a:gd name="connsiteY32" fmla="*/ 986849 h 1182685"/>
            <a:gd name="connsiteX33" fmla="*/ 1058947 w 1487379"/>
            <a:gd name="connsiteY33" fmla="*/ 1041694 h 1182685"/>
            <a:gd name="connsiteX34" fmla="*/ 924309 w 1487379"/>
            <a:gd name="connsiteY34" fmla="*/ 1139425 h 1182685"/>
            <a:gd name="connsiteX35" fmla="*/ 1033625 w 1487379"/>
            <a:gd name="connsiteY35" fmla="*/ 952011 h 1182685"/>
            <a:gd name="connsiteX36" fmla="*/ 1406364 w 1487379"/>
            <a:gd name="connsiteY36" fmla="*/ 840026 h 1182685"/>
            <a:gd name="connsiteX37" fmla="*/ 1137211 w 1487379"/>
            <a:gd name="connsiteY37" fmla="*/ 1027957 h 1182685"/>
            <a:gd name="connsiteX38" fmla="*/ 1105123 w 1487379"/>
            <a:gd name="connsiteY38" fmla="*/ 1030770 h 1182685"/>
            <a:gd name="connsiteX39" fmla="*/ 1095586 w 1487379"/>
            <a:gd name="connsiteY39" fmla="*/ 1020426 h 1182685"/>
            <a:gd name="connsiteX40" fmla="*/ 1033191 w 1487379"/>
            <a:gd name="connsiteY40" fmla="*/ 952590 h 1182685"/>
            <a:gd name="connsiteX41" fmla="*/ 1033625 w 1487379"/>
            <a:gd name="connsiteY41" fmla="*/ 952011 h 1182685"/>
            <a:gd name="connsiteX0" fmla="*/ 1246858 w 1430734"/>
            <a:gd name="connsiteY0" fmla="*/ 598864 h 1182685"/>
            <a:gd name="connsiteX1" fmla="*/ 1221205 w 1430734"/>
            <a:gd name="connsiteY1" fmla="*/ 564770 h 1182685"/>
            <a:gd name="connsiteX2" fmla="*/ 1176456 w 1430734"/>
            <a:gd name="connsiteY2" fmla="*/ 620131 h 1182685"/>
            <a:gd name="connsiteX3" fmla="*/ 990428 w 1430734"/>
            <a:gd name="connsiteY3" fmla="*/ 881712 h 1182685"/>
            <a:gd name="connsiteX4" fmla="*/ 980705 w 1430734"/>
            <a:gd name="connsiteY4" fmla="*/ 954638 h 1182685"/>
            <a:gd name="connsiteX5" fmla="*/ 874223 w 1430734"/>
            <a:gd name="connsiteY5" fmla="*/ 1102351 h 1182685"/>
            <a:gd name="connsiteX6" fmla="*/ 866423 w 1430734"/>
            <a:gd name="connsiteY6" fmla="*/ 1125936 h 1182685"/>
            <a:gd name="connsiteX7" fmla="*/ 152206 w 1430734"/>
            <a:gd name="connsiteY7" fmla="*/ 659977 h 1182685"/>
            <a:gd name="connsiteX8" fmla="*/ 149931 w 1430734"/>
            <a:gd name="connsiteY8" fmla="*/ 644274 h 1182685"/>
            <a:gd name="connsiteX9" fmla="*/ 420821 w 1430734"/>
            <a:gd name="connsiteY9" fmla="*/ 602050 h 1182685"/>
            <a:gd name="connsiteX10" fmla="*/ 722475 w 1430734"/>
            <a:gd name="connsiteY10" fmla="*/ 540978 h 1182685"/>
            <a:gd name="connsiteX11" fmla="*/ 461287 w 1430734"/>
            <a:gd name="connsiteY11" fmla="*/ 284818 h 1182685"/>
            <a:gd name="connsiteX12" fmla="*/ 31284 w 1430734"/>
            <a:gd name="connsiteY12" fmla="*/ 2921 h 1182685"/>
            <a:gd name="connsiteX13" fmla="*/ 2920 w 1430734"/>
            <a:gd name="connsiteY13" fmla="*/ 10099 h 1182685"/>
            <a:gd name="connsiteX14" fmla="*/ 10099 w 1430734"/>
            <a:gd name="connsiteY14" fmla="*/ 38463 h 1182685"/>
            <a:gd name="connsiteX15" fmla="*/ 683437 w 1430734"/>
            <a:gd name="connsiteY15" fmla="*/ 521614 h 1182685"/>
            <a:gd name="connsiteX16" fmla="*/ 416849 w 1430734"/>
            <a:gd name="connsiteY16" fmla="*/ 560922 h 1182685"/>
            <a:gd name="connsiteX17" fmla="*/ 115195 w 1430734"/>
            <a:gd name="connsiteY17" fmla="*/ 622035 h 1182685"/>
            <a:gd name="connsiteX18" fmla="*/ 113602 w 1430734"/>
            <a:gd name="connsiteY18" fmla="*/ 675058 h 1182685"/>
            <a:gd name="connsiteX19" fmla="*/ 901366 w 1430734"/>
            <a:gd name="connsiteY19" fmla="*/ 1181918 h 1182685"/>
            <a:gd name="connsiteX20" fmla="*/ 907324 w 1430734"/>
            <a:gd name="connsiteY20" fmla="*/ 1182684 h 1182685"/>
            <a:gd name="connsiteX21" fmla="*/ 911462 w 1430734"/>
            <a:gd name="connsiteY21" fmla="*/ 1182001 h 1182685"/>
            <a:gd name="connsiteX22" fmla="*/ 918289 w 1430734"/>
            <a:gd name="connsiteY22" fmla="*/ 1182684 h 1182685"/>
            <a:gd name="connsiteX23" fmla="*/ 947666 w 1430734"/>
            <a:gd name="connsiteY23" fmla="*/ 1173581 h 1182685"/>
            <a:gd name="connsiteX24" fmla="*/ 1089214 w 1430734"/>
            <a:gd name="connsiteY24" fmla="*/ 1070967 h 1182685"/>
            <a:gd name="connsiteX25" fmla="*/ 1161312 w 1430734"/>
            <a:gd name="connsiteY25" fmla="*/ 1061699 h 1182685"/>
            <a:gd name="connsiteX26" fmla="*/ 1430734 w 1430734"/>
            <a:gd name="connsiteY26" fmla="*/ 873396 h 1182685"/>
            <a:gd name="connsiteX27" fmla="*/ 1246858 w 1430734"/>
            <a:gd name="connsiteY27" fmla="*/ 598864 h 1182685"/>
            <a:gd name="connsiteX28" fmla="*/ 924309 w 1430734"/>
            <a:gd name="connsiteY28" fmla="*/ 1139425 h 1182685"/>
            <a:gd name="connsiteX29" fmla="*/ 910737 w 1430734"/>
            <a:gd name="connsiteY29" fmla="*/ 1137997 h 1182685"/>
            <a:gd name="connsiteX30" fmla="*/ 908420 w 1430734"/>
            <a:gd name="connsiteY30" fmla="*/ 1125460 h 1182685"/>
            <a:gd name="connsiteX31" fmla="*/ 1008489 w 1430734"/>
            <a:gd name="connsiteY31" fmla="*/ 986849 h 1182685"/>
            <a:gd name="connsiteX32" fmla="*/ 1058947 w 1430734"/>
            <a:gd name="connsiteY32" fmla="*/ 1041694 h 1182685"/>
            <a:gd name="connsiteX33" fmla="*/ 924309 w 1430734"/>
            <a:gd name="connsiteY33" fmla="*/ 1139425 h 1182685"/>
            <a:gd name="connsiteX34" fmla="*/ 1033625 w 1430734"/>
            <a:gd name="connsiteY34" fmla="*/ 952011 h 1182685"/>
            <a:gd name="connsiteX35" fmla="*/ 1406364 w 1430734"/>
            <a:gd name="connsiteY35" fmla="*/ 840026 h 1182685"/>
            <a:gd name="connsiteX36" fmla="*/ 1137211 w 1430734"/>
            <a:gd name="connsiteY36" fmla="*/ 1027957 h 1182685"/>
            <a:gd name="connsiteX37" fmla="*/ 1105123 w 1430734"/>
            <a:gd name="connsiteY37" fmla="*/ 1030770 h 1182685"/>
            <a:gd name="connsiteX38" fmla="*/ 1095586 w 1430734"/>
            <a:gd name="connsiteY38" fmla="*/ 1020426 h 1182685"/>
            <a:gd name="connsiteX39" fmla="*/ 1033191 w 1430734"/>
            <a:gd name="connsiteY39" fmla="*/ 952590 h 1182685"/>
            <a:gd name="connsiteX40" fmla="*/ 1033625 w 1430734"/>
            <a:gd name="connsiteY40" fmla="*/ 952011 h 1182685"/>
            <a:gd name="connsiteX0" fmla="*/ 1246858 w 1430734"/>
            <a:gd name="connsiteY0" fmla="*/ 598864 h 1182685"/>
            <a:gd name="connsiteX1" fmla="*/ 1221205 w 1430734"/>
            <a:gd name="connsiteY1" fmla="*/ 564770 h 1182685"/>
            <a:gd name="connsiteX2" fmla="*/ 1176456 w 1430734"/>
            <a:gd name="connsiteY2" fmla="*/ 620131 h 1182685"/>
            <a:gd name="connsiteX3" fmla="*/ 990428 w 1430734"/>
            <a:gd name="connsiteY3" fmla="*/ 881712 h 1182685"/>
            <a:gd name="connsiteX4" fmla="*/ 980705 w 1430734"/>
            <a:gd name="connsiteY4" fmla="*/ 954638 h 1182685"/>
            <a:gd name="connsiteX5" fmla="*/ 874223 w 1430734"/>
            <a:gd name="connsiteY5" fmla="*/ 1102351 h 1182685"/>
            <a:gd name="connsiteX6" fmla="*/ 866423 w 1430734"/>
            <a:gd name="connsiteY6" fmla="*/ 1125936 h 1182685"/>
            <a:gd name="connsiteX7" fmla="*/ 152206 w 1430734"/>
            <a:gd name="connsiteY7" fmla="*/ 659977 h 1182685"/>
            <a:gd name="connsiteX8" fmla="*/ 149931 w 1430734"/>
            <a:gd name="connsiteY8" fmla="*/ 644274 h 1182685"/>
            <a:gd name="connsiteX9" fmla="*/ 420821 w 1430734"/>
            <a:gd name="connsiteY9" fmla="*/ 602050 h 1182685"/>
            <a:gd name="connsiteX10" fmla="*/ 722475 w 1430734"/>
            <a:gd name="connsiteY10" fmla="*/ 540978 h 1182685"/>
            <a:gd name="connsiteX11" fmla="*/ 461287 w 1430734"/>
            <a:gd name="connsiteY11" fmla="*/ 284818 h 1182685"/>
            <a:gd name="connsiteX12" fmla="*/ 31284 w 1430734"/>
            <a:gd name="connsiteY12" fmla="*/ 2921 h 1182685"/>
            <a:gd name="connsiteX13" fmla="*/ 2920 w 1430734"/>
            <a:gd name="connsiteY13" fmla="*/ 10099 h 1182685"/>
            <a:gd name="connsiteX14" fmla="*/ 10099 w 1430734"/>
            <a:gd name="connsiteY14" fmla="*/ 38463 h 1182685"/>
            <a:gd name="connsiteX15" fmla="*/ 683437 w 1430734"/>
            <a:gd name="connsiteY15" fmla="*/ 521614 h 1182685"/>
            <a:gd name="connsiteX16" fmla="*/ 416849 w 1430734"/>
            <a:gd name="connsiteY16" fmla="*/ 560922 h 1182685"/>
            <a:gd name="connsiteX17" fmla="*/ 115195 w 1430734"/>
            <a:gd name="connsiteY17" fmla="*/ 622035 h 1182685"/>
            <a:gd name="connsiteX18" fmla="*/ 113602 w 1430734"/>
            <a:gd name="connsiteY18" fmla="*/ 675058 h 1182685"/>
            <a:gd name="connsiteX19" fmla="*/ 901366 w 1430734"/>
            <a:gd name="connsiteY19" fmla="*/ 1181918 h 1182685"/>
            <a:gd name="connsiteX20" fmla="*/ 907324 w 1430734"/>
            <a:gd name="connsiteY20" fmla="*/ 1182684 h 1182685"/>
            <a:gd name="connsiteX21" fmla="*/ 911462 w 1430734"/>
            <a:gd name="connsiteY21" fmla="*/ 1182001 h 1182685"/>
            <a:gd name="connsiteX22" fmla="*/ 918289 w 1430734"/>
            <a:gd name="connsiteY22" fmla="*/ 1182684 h 1182685"/>
            <a:gd name="connsiteX23" fmla="*/ 947666 w 1430734"/>
            <a:gd name="connsiteY23" fmla="*/ 1173581 h 1182685"/>
            <a:gd name="connsiteX24" fmla="*/ 1089214 w 1430734"/>
            <a:gd name="connsiteY24" fmla="*/ 1070967 h 1182685"/>
            <a:gd name="connsiteX25" fmla="*/ 1161312 w 1430734"/>
            <a:gd name="connsiteY25" fmla="*/ 1061699 h 1182685"/>
            <a:gd name="connsiteX26" fmla="*/ 1430734 w 1430734"/>
            <a:gd name="connsiteY26" fmla="*/ 873396 h 1182685"/>
            <a:gd name="connsiteX27" fmla="*/ 1246858 w 1430734"/>
            <a:gd name="connsiteY27" fmla="*/ 598864 h 1182685"/>
            <a:gd name="connsiteX28" fmla="*/ 924309 w 1430734"/>
            <a:gd name="connsiteY28" fmla="*/ 1139425 h 1182685"/>
            <a:gd name="connsiteX29" fmla="*/ 910737 w 1430734"/>
            <a:gd name="connsiteY29" fmla="*/ 1137997 h 1182685"/>
            <a:gd name="connsiteX30" fmla="*/ 908420 w 1430734"/>
            <a:gd name="connsiteY30" fmla="*/ 1125460 h 1182685"/>
            <a:gd name="connsiteX31" fmla="*/ 1008489 w 1430734"/>
            <a:gd name="connsiteY31" fmla="*/ 986849 h 1182685"/>
            <a:gd name="connsiteX32" fmla="*/ 1058947 w 1430734"/>
            <a:gd name="connsiteY32" fmla="*/ 1041694 h 1182685"/>
            <a:gd name="connsiteX33" fmla="*/ 924309 w 1430734"/>
            <a:gd name="connsiteY33" fmla="*/ 1139425 h 1182685"/>
            <a:gd name="connsiteX34" fmla="*/ 1033625 w 1430734"/>
            <a:gd name="connsiteY34" fmla="*/ 952011 h 1182685"/>
            <a:gd name="connsiteX35" fmla="*/ 1137211 w 1430734"/>
            <a:gd name="connsiteY35" fmla="*/ 1027957 h 1182685"/>
            <a:gd name="connsiteX36" fmla="*/ 1105123 w 1430734"/>
            <a:gd name="connsiteY36" fmla="*/ 1030770 h 1182685"/>
            <a:gd name="connsiteX37" fmla="*/ 1095586 w 1430734"/>
            <a:gd name="connsiteY37" fmla="*/ 1020426 h 1182685"/>
            <a:gd name="connsiteX38" fmla="*/ 1033191 w 1430734"/>
            <a:gd name="connsiteY38" fmla="*/ 952590 h 1182685"/>
            <a:gd name="connsiteX39" fmla="*/ 1033625 w 1430734"/>
            <a:gd name="connsiteY39" fmla="*/ 952011 h 1182685"/>
            <a:gd name="connsiteX0" fmla="*/ 1246858 w 1246858"/>
            <a:gd name="connsiteY0" fmla="*/ 598864 h 1182685"/>
            <a:gd name="connsiteX1" fmla="*/ 1221205 w 1246858"/>
            <a:gd name="connsiteY1" fmla="*/ 564770 h 1182685"/>
            <a:gd name="connsiteX2" fmla="*/ 1176456 w 1246858"/>
            <a:gd name="connsiteY2" fmla="*/ 620131 h 1182685"/>
            <a:gd name="connsiteX3" fmla="*/ 990428 w 1246858"/>
            <a:gd name="connsiteY3" fmla="*/ 881712 h 1182685"/>
            <a:gd name="connsiteX4" fmla="*/ 980705 w 1246858"/>
            <a:gd name="connsiteY4" fmla="*/ 954638 h 1182685"/>
            <a:gd name="connsiteX5" fmla="*/ 874223 w 1246858"/>
            <a:gd name="connsiteY5" fmla="*/ 1102351 h 1182685"/>
            <a:gd name="connsiteX6" fmla="*/ 866423 w 1246858"/>
            <a:gd name="connsiteY6" fmla="*/ 1125936 h 1182685"/>
            <a:gd name="connsiteX7" fmla="*/ 152206 w 1246858"/>
            <a:gd name="connsiteY7" fmla="*/ 659977 h 1182685"/>
            <a:gd name="connsiteX8" fmla="*/ 149931 w 1246858"/>
            <a:gd name="connsiteY8" fmla="*/ 644274 h 1182685"/>
            <a:gd name="connsiteX9" fmla="*/ 420821 w 1246858"/>
            <a:gd name="connsiteY9" fmla="*/ 602050 h 1182685"/>
            <a:gd name="connsiteX10" fmla="*/ 722475 w 1246858"/>
            <a:gd name="connsiteY10" fmla="*/ 540978 h 1182685"/>
            <a:gd name="connsiteX11" fmla="*/ 461287 w 1246858"/>
            <a:gd name="connsiteY11" fmla="*/ 284818 h 1182685"/>
            <a:gd name="connsiteX12" fmla="*/ 31284 w 1246858"/>
            <a:gd name="connsiteY12" fmla="*/ 2921 h 1182685"/>
            <a:gd name="connsiteX13" fmla="*/ 2920 w 1246858"/>
            <a:gd name="connsiteY13" fmla="*/ 10099 h 1182685"/>
            <a:gd name="connsiteX14" fmla="*/ 10099 w 1246858"/>
            <a:gd name="connsiteY14" fmla="*/ 38463 h 1182685"/>
            <a:gd name="connsiteX15" fmla="*/ 683437 w 1246858"/>
            <a:gd name="connsiteY15" fmla="*/ 521614 h 1182685"/>
            <a:gd name="connsiteX16" fmla="*/ 416849 w 1246858"/>
            <a:gd name="connsiteY16" fmla="*/ 560922 h 1182685"/>
            <a:gd name="connsiteX17" fmla="*/ 115195 w 1246858"/>
            <a:gd name="connsiteY17" fmla="*/ 622035 h 1182685"/>
            <a:gd name="connsiteX18" fmla="*/ 113602 w 1246858"/>
            <a:gd name="connsiteY18" fmla="*/ 675058 h 1182685"/>
            <a:gd name="connsiteX19" fmla="*/ 901366 w 1246858"/>
            <a:gd name="connsiteY19" fmla="*/ 1181918 h 1182685"/>
            <a:gd name="connsiteX20" fmla="*/ 907324 w 1246858"/>
            <a:gd name="connsiteY20" fmla="*/ 1182684 h 1182685"/>
            <a:gd name="connsiteX21" fmla="*/ 911462 w 1246858"/>
            <a:gd name="connsiteY21" fmla="*/ 1182001 h 1182685"/>
            <a:gd name="connsiteX22" fmla="*/ 918289 w 1246858"/>
            <a:gd name="connsiteY22" fmla="*/ 1182684 h 1182685"/>
            <a:gd name="connsiteX23" fmla="*/ 947666 w 1246858"/>
            <a:gd name="connsiteY23" fmla="*/ 1173581 h 1182685"/>
            <a:gd name="connsiteX24" fmla="*/ 1089214 w 1246858"/>
            <a:gd name="connsiteY24" fmla="*/ 1070967 h 1182685"/>
            <a:gd name="connsiteX25" fmla="*/ 1161312 w 1246858"/>
            <a:gd name="connsiteY25" fmla="*/ 1061699 h 1182685"/>
            <a:gd name="connsiteX26" fmla="*/ 1246858 w 1246858"/>
            <a:gd name="connsiteY26" fmla="*/ 598864 h 1182685"/>
            <a:gd name="connsiteX27" fmla="*/ 924309 w 1246858"/>
            <a:gd name="connsiteY27" fmla="*/ 1139425 h 1182685"/>
            <a:gd name="connsiteX28" fmla="*/ 910737 w 1246858"/>
            <a:gd name="connsiteY28" fmla="*/ 1137997 h 1182685"/>
            <a:gd name="connsiteX29" fmla="*/ 908420 w 1246858"/>
            <a:gd name="connsiteY29" fmla="*/ 1125460 h 1182685"/>
            <a:gd name="connsiteX30" fmla="*/ 1008489 w 1246858"/>
            <a:gd name="connsiteY30" fmla="*/ 986849 h 1182685"/>
            <a:gd name="connsiteX31" fmla="*/ 1058947 w 1246858"/>
            <a:gd name="connsiteY31" fmla="*/ 1041694 h 1182685"/>
            <a:gd name="connsiteX32" fmla="*/ 924309 w 1246858"/>
            <a:gd name="connsiteY32" fmla="*/ 1139425 h 1182685"/>
            <a:gd name="connsiteX33" fmla="*/ 1033625 w 1246858"/>
            <a:gd name="connsiteY33" fmla="*/ 952011 h 1182685"/>
            <a:gd name="connsiteX34" fmla="*/ 1137211 w 1246858"/>
            <a:gd name="connsiteY34" fmla="*/ 1027957 h 1182685"/>
            <a:gd name="connsiteX35" fmla="*/ 1105123 w 1246858"/>
            <a:gd name="connsiteY35" fmla="*/ 1030770 h 1182685"/>
            <a:gd name="connsiteX36" fmla="*/ 1095586 w 1246858"/>
            <a:gd name="connsiteY36" fmla="*/ 1020426 h 1182685"/>
            <a:gd name="connsiteX37" fmla="*/ 1033191 w 1246858"/>
            <a:gd name="connsiteY37" fmla="*/ 952590 h 1182685"/>
            <a:gd name="connsiteX38" fmla="*/ 1033625 w 1246858"/>
            <a:gd name="connsiteY38" fmla="*/ 952011 h 1182685"/>
            <a:gd name="connsiteX0" fmla="*/ 1161312 w 1221205"/>
            <a:gd name="connsiteY0" fmla="*/ 1061699 h 1182685"/>
            <a:gd name="connsiteX1" fmla="*/ 1221205 w 1221205"/>
            <a:gd name="connsiteY1" fmla="*/ 564770 h 1182685"/>
            <a:gd name="connsiteX2" fmla="*/ 1176456 w 1221205"/>
            <a:gd name="connsiteY2" fmla="*/ 620131 h 1182685"/>
            <a:gd name="connsiteX3" fmla="*/ 990428 w 1221205"/>
            <a:gd name="connsiteY3" fmla="*/ 881712 h 1182685"/>
            <a:gd name="connsiteX4" fmla="*/ 980705 w 1221205"/>
            <a:gd name="connsiteY4" fmla="*/ 954638 h 1182685"/>
            <a:gd name="connsiteX5" fmla="*/ 874223 w 1221205"/>
            <a:gd name="connsiteY5" fmla="*/ 1102351 h 1182685"/>
            <a:gd name="connsiteX6" fmla="*/ 866423 w 1221205"/>
            <a:gd name="connsiteY6" fmla="*/ 1125936 h 1182685"/>
            <a:gd name="connsiteX7" fmla="*/ 152206 w 1221205"/>
            <a:gd name="connsiteY7" fmla="*/ 659977 h 1182685"/>
            <a:gd name="connsiteX8" fmla="*/ 149931 w 1221205"/>
            <a:gd name="connsiteY8" fmla="*/ 644274 h 1182685"/>
            <a:gd name="connsiteX9" fmla="*/ 420821 w 1221205"/>
            <a:gd name="connsiteY9" fmla="*/ 602050 h 1182685"/>
            <a:gd name="connsiteX10" fmla="*/ 722475 w 1221205"/>
            <a:gd name="connsiteY10" fmla="*/ 540978 h 1182685"/>
            <a:gd name="connsiteX11" fmla="*/ 461287 w 1221205"/>
            <a:gd name="connsiteY11" fmla="*/ 284818 h 1182685"/>
            <a:gd name="connsiteX12" fmla="*/ 31284 w 1221205"/>
            <a:gd name="connsiteY12" fmla="*/ 2921 h 1182685"/>
            <a:gd name="connsiteX13" fmla="*/ 2920 w 1221205"/>
            <a:gd name="connsiteY13" fmla="*/ 10099 h 1182685"/>
            <a:gd name="connsiteX14" fmla="*/ 10099 w 1221205"/>
            <a:gd name="connsiteY14" fmla="*/ 38463 h 1182685"/>
            <a:gd name="connsiteX15" fmla="*/ 683437 w 1221205"/>
            <a:gd name="connsiteY15" fmla="*/ 521614 h 1182685"/>
            <a:gd name="connsiteX16" fmla="*/ 416849 w 1221205"/>
            <a:gd name="connsiteY16" fmla="*/ 560922 h 1182685"/>
            <a:gd name="connsiteX17" fmla="*/ 115195 w 1221205"/>
            <a:gd name="connsiteY17" fmla="*/ 622035 h 1182685"/>
            <a:gd name="connsiteX18" fmla="*/ 113602 w 1221205"/>
            <a:gd name="connsiteY18" fmla="*/ 675058 h 1182685"/>
            <a:gd name="connsiteX19" fmla="*/ 901366 w 1221205"/>
            <a:gd name="connsiteY19" fmla="*/ 1181918 h 1182685"/>
            <a:gd name="connsiteX20" fmla="*/ 907324 w 1221205"/>
            <a:gd name="connsiteY20" fmla="*/ 1182684 h 1182685"/>
            <a:gd name="connsiteX21" fmla="*/ 911462 w 1221205"/>
            <a:gd name="connsiteY21" fmla="*/ 1182001 h 1182685"/>
            <a:gd name="connsiteX22" fmla="*/ 918289 w 1221205"/>
            <a:gd name="connsiteY22" fmla="*/ 1182684 h 1182685"/>
            <a:gd name="connsiteX23" fmla="*/ 947666 w 1221205"/>
            <a:gd name="connsiteY23" fmla="*/ 1173581 h 1182685"/>
            <a:gd name="connsiteX24" fmla="*/ 1089214 w 1221205"/>
            <a:gd name="connsiteY24" fmla="*/ 1070967 h 1182685"/>
            <a:gd name="connsiteX25" fmla="*/ 1161312 w 1221205"/>
            <a:gd name="connsiteY25" fmla="*/ 1061699 h 1182685"/>
            <a:gd name="connsiteX26" fmla="*/ 924309 w 1221205"/>
            <a:gd name="connsiteY26" fmla="*/ 1139425 h 1182685"/>
            <a:gd name="connsiteX27" fmla="*/ 910737 w 1221205"/>
            <a:gd name="connsiteY27" fmla="*/ 1137997 h 1182685"/>
            <a:gd name="connsiteX28" fmla="*/ 908420 w 1221205"/>
            <a:gd name="connsiteY28" fmla="*/ 1125460 h 1182685"/>
            <a:gd name="connsiteX29" fmla="*/ 1008489 w 1221205"/>
            <a:gd name="connsiteY29" fmla="*/ 986849 h 1182685"/>
            <a:gd name="connsiteX30" fmla="*/ 1058947 w 1221205"/>
            <a:gd name="connsiteY30" fmla="*/ 1041694 h 1182685"/>
            <a:gd name="connsiteX31" fmla="*/ 924309 w 1221205"/>
            <a:gd name="connsiteY31" fmla="*/ 1139425 h 1182685"/>
            <a:gd name="connsiteX32" fmla="*/ 1033625 w 1221205"/>
            <a:gd name="connsiteY32" fmla="*/ 952011 h 1182685"/>
            <a:gd name="connsiteX33" fmla="*/ 1137211 w 1221205"/>
            <a:gd name="connsiteY33" fmla="*/ 1027957 h 1182685"/>
            <a:gd name="connsiteX34" fmla="*/ 1105123 w 1221205"/>
            <a:gd name="connsiteY34" fmla="*/ 1030770 h 1182685"/>
            <a:gd name="connsiteX35" fmla="*/ 1095586 w 1221205"/>
            <a:gd name="connsiteY35" fmla="*/ 1020426 h 1182685"/>
            <a:gd name="connsiteX36" fmla="*/ 1033191 w 1221205"/>
            <a:gd name="connsiteY36" fmla="*/ 952590 h 1182685"/>
            <a:gd name="connsiteX37" fmla="*/ 1033625 w 1221205"/>
            <a:gd name="connsiteY37" fmla="*/ 952011 h 1182685"/>
            <a:gd name="connsiteX0" fmla="*/ 1161312 w 1176456"/>
            <a:gd name="connsiteY0" fmla="*/ 1061699 h 1182685"/>
            <a:gd name="connsiteX1" fmla="*/ 1176456 w 1176456"/>
            <a:gd name="connsiteY1" fmla="*/ 620131 h 1182685"/>
            <a:gd name="connsiteX2" fmla="*/ 990428 w 1176456"/>
            <a:gd name="connsiteY2" fmla="*/ 881712 h 1182685"/>
            <a:gd name="connsiteX3" fmla="*/ 980705 w 1176456"/>
            <a:gd name="connsiteY3" fmla="*/ 954638 h 1182685"/>
            <a:gd name="connsiteX4" fmla="*/ 874223 w 1176456"/>
            <a:gd name="connsiteY4" fmla="*/ 1102351 h 1182685"/>
            <a:gd name="connsiteX5" fmla="*/ 866423 w 1176456"/>
            <a:gd name="connsiteY5" fmla="*/ 1125936 h 1182685"/>
            <a:gd name="connsiteX6" fmla="*/ 152206 w 1176456"/>
            <a:gd name="connsiteY6" fmla="*/ 659977 h 1182685"/>
            <a:gd name="connsiteX7" fmla="*/ 149931 w 1176456"/>
            <a:gd name="connsiteY7" fmla="*/ 644274 h 1182685"/>
            <a:gd name="connsiteX8" fmla="*/ 420821 w 1176456"/>
            <a:gd name="connsiteY8" fmla="*/ 602050 h 1182685"/>
            <a:gd name="connsiteX9" fmla="*/ 722475 w 1176456"/>
            <a:gd name="connsiteY9" fmla="*/ 540978 h 1182685"/>
            <a:gd name="connsiteX10" fmla="*/ 461287 w 1176456"/>
            <a:gd name="connsiteY10" fmla="*/ 284818 h 1182685"/>
            <a:gd name="connsiteX11" fmla="*/ 31284 w 1176456"/>
            <a:gd name="connsiteY11" fmla="*/ 2921 h 1182685"/>
            <a:gd name="connsiteX12" fmla="*/ 2920 w 1176456"/>
            <a:gd name="connsiteY12" fmla="*/ 10099 h 1182685"/>
            <a:gd name="connsiteX13" fmla="*/ 10099 w 1176456"/>
            <a:gd name="connsiteY13" fmla="*/ 38463 h 1182685"/>
            <a:gd name="connsiteX14" fmla="*/ 683437 w 1176456"/>
            <a:gd name="connsiteY14" fmla="*/ 521614 h 1182685"/>
            <a:gd name="connsiteX15" fmla="*/ 416849 w 1176456"/>
            <a:gd name="connsiteY15" fmla="*/ 560922 h 1182685"/>
            <a:gd name="connsiteX16" fmla="*/ 115195 w 1176456"/>
            <a:gd name="connsiteY16" fmla="*/ 622035 h 1182685"/>
            <a:gd name="connsiteX17" fmla="*/ 113602 w 1176456"/>
            <a:gd name="connsiteY17" fmla="*/ 675058 h 1182685"/>
            <a:gd name="connsiteX18" fmla="*/ 901366 w 1176456"/>
            <a:gd name="connsiteY18" fmla="*/ 1181918 h 1182685"/>
            <a:gd name="connsiteX19" fmla="*/ 907324 w 1176456"/>
            <a:gd name="connsiteY19" fmla="*/ 1182684 h 1182685"/>
            <a:gd name="connsiteX20" fmla="*/ 911462 w 1176456"/>
            <a:gd name="connsiteY20" fmla="*/ 1182001 h 1182685"/>
            <a:gd name="connsiteX21" fmla="*/ 918289 w 1176456"/>
            <a:gd name="connsiteY21" fmla="*/ 1182684 h 1182685"/>
            <a:gd name="connsiteX22" fmla="*/ 947666 w 1176456"/>
            <a:gd name="connsiteY22" fmla="*/ 1173581 h 1182685"/>
            <a:gd name="connsiteX23" fmla="*/ 1089214 w 1176456"/>
            <a:gd name="connsiteY23" fmla="*/ 1070967 h 1182685"/>
            <a:gd name="connsiteX24" fmla="*/ 1161312 w 1176456"/>
            <a:gd name="connsiteY24" fmla="*/ 1061699 h 1182685"/>
            <a:gd name="connsiteX25" fmla="*/ 924309 w 1176456"/>
            <a:gd name="connsiteY25" fmla="*/ 1139425 h 1182685"/>
            <a:gd name="connsiteX26" fmla="*/ 910737 w 1176456"/>
            <a:gd name="connsiteY26" fmla="*/ 1137997 h 1182685"/>
            <a:gd name="connsiteX27" fmla="*/ 908420 w 1176456"/>
            <a:gd name="connsiteY27" fmla="*/ 1125460 h 1182685"/>
            <a:gd name="connsiteX28" fmla="*/ 1008489 w 1176456"/>
            <a:gd name="connsiteY28" fmla="*/ 986849 h 1182685"/>
            <a:gd name="connsiteX29" fmla="*/ 1058947 w 1176456"/>
            <a:gd name="connsiteY29" fmla="*/ 1041694 h 1182685"/>
            <a:gd name="connsiteX30" fmla="*/ 924309 w 1176456"/>
            <a:gd name="connsiteY30" fmla="*/ 1139425 h 1182685"/>
            <a:gd name="connsiteX31" fmla="*/ 1033625 w 1176456"/>
            <a:gd name="connsiteY31" fmla="*/ 952011 h 1182685"/>
            <a:gd name="connsiteX32" fmla="*/ 1137211 w 1176456"/>
            <a:gd name="connsiteY32" fmla="*/ 1027957 h 1182685"/>
            <a:gd name="connsiteX33" fmla="*/ 1105123 w 1176456"/>
            <a:gd name="connsiteY33" fmla="*/ 1030770 h 1182685"/>
            <a:gd name="connsiteX34" fmla="*/ 1095586 w 1176456"/>
            <a:gd name="connsiteY34" fmla="*/ 1020426 h 1182685"/>
            <a:gd name="connsiteX35" fmla="*/ 1033191 w 1176456"/>
            <a:gd name="connsiteY35" fmla="*/ 952590 h 1182685"/>
            <a:gd name="connsiteX36" fmla="*/ 1033625 w 1176456"/>
            <a:gd name="connsiteY36" fmla="*/ 952011 h 1182685"/>
            <a:gd name="connsiteX0" fmla="*/ 1161312 w 1161312"/>
            <a:gd name="connsiteY0" fmla="*/ 1061699 h 1182685"/>
            <a:gd name="connsiteX1" fmla="*/ 990428 w 1161312"/>
            <a:gd name="connsiteY1" fmla="*/ 881712 h 1182685"/>
            <a:gd name="connsiteX2" fmla="*/ 980705 w 1161312"/>
            <a:gd name="connsiteY2" fmla="*/ 954638 h 1182685"/>
            <a:gd name="connsiteX3" fmla="*/ 874223 w 1161312"/>
            <a:gd name="connsiteY3" fmla="*/ 1102351 h 1182685"/>
            <a:gd name="connsiteX4" fmla="*/ 866423 w 1161312"/>
            <a:gd name="connsiteY4" fmla="*/ 1125936 h 1182685"/>
            <a:gd name="connsiteX5" fmla="*/ 152206 w 1161312"/>
            <a:gd name="connsiteY5" fmla="*/ 659977 h 1182685"/>
            <a:gd name="connsiteX6" fmla="*/ 149931 w 1161312"/>
            <a:gd name="connsiteY6" fmla="*/ 644274 h 1182685"/>
            <a:gd name="connsiteX7" fmla="*/ 420821 w 1161312"/>
            <a:gd name="connsiteY7" fmla="*/ 602050 h 1182685"/>
            <a:gd name="connsiteX8" fmla="*/ 722475 w 1161312"/>
            <a:gd name="connsiteY8" fmla="*/ 540978 h 1182685"/>
            <a:gd name="connsiteX9" fmla="*/ 461287 w 1161312"/>
            <a:gd name="connsiteY9" fmla="*/ 284818 h 1182685"/>
            <a:gd name="connsiteX10" fmla="*/ 31284 w 1161312"/>
            <a:gd name="connsiteY10" fmla="*/ 2921 h 1182685"/>
            <a:gd name="connsiteX11" fmla="*/ 2920 w 1161312"/>
            <a:gd name="connsiteY11" fmla="*/ 10099 h 1182685"/>
            <a:gd name="connsiteX12" fmla="*/ 10099 w 1161312"/>
            <a:gd name="connsiteY12" fmla="*/ 38463 h 1182685"/>
            <a:gd name="connsiteX13" fmla="*/ 683437 w 1161312"/>
            <a:gd name="connsiteY13" fmla="*/ 521614 h 1182685"/>
            <a:gd name="connsiteX14" fmla="*/ 416849 w 1161312"/>
            <a:gd name="connsiteY14" fmla="*/ 560922 h 1182685"/>
            <a:gd name="connsiteX15" fmla="*/ 115195 w 1161312"/>
            <a:gd name="connsiteY15" fmla="*/ 622035 h 1182685"/>
            <a:gd name="connsiteX16" fmla="*/ 113602 w 1161312"/>
            <a:gd name="connsiteY16" fmla="*/ 675058 h 1182685"/>
            <a:gd name="connsiteX17" fmla="*/ 901366 w 1161312"/>
            <a:gd name="connsiteY17" fmla="*/ 1181918 h 1182685"/>
            <a:gd name="connsiteX18" fmla="*/ 907324 w 1161312"/>
            <a:gd name="connsiteY18" fmla="*/ 1182684 h 1182685"/>
            <a:gd name="connsiteX19" fmla="*/ 911462 w 1161312"/>
            <a:gd name="connsiteY19" fmla="*/ 1182001 h 1182685"/>
            <a:gd name="connsiteX20" fmla="*/ 918289 w 1161312"/>
            <a:gd name="connsiteY20" fmla="*/ 1182684 h 1182685"/>
            <a:gd name="connsiteX21" fmla="*/ 947666 w 1161312"/>
            <a:gd name="connsiteY21" fmla="*/ 1173581 h 1182685"/>
            <a:gd name="connsiteX22" fmla="*/ 1089214 w 1161312"/>
            <a:gd name="connsiteY22" fmla="*/ 1070967 h 1182685"/>
            <a:gd name="connsiteX23" fmla="*/ 1161312 w 1161312"/>
            <a:gd name="connsiteY23" fmla="*/ 1061699 h 1182685"/>
            <a:gd name="connsiteX24" fmla="*/ 924309 w 1161312"/>
            <a:gd name="connsiteY24" fmla="*/ 1139425 h 1182685"/>
            <a:gd name="connsiteX25" fmla="*/ 910737 w 1161312"/>
            <a:gd name="connsiteY25" fmla="*/ 1137997 h 1182685"/>
            <a:gd name="connsiteX26" fmla="*/ 908420 w 1161312"/>
            <a:gd name="connsiteY26" fmla="*/ 1125460 h 1182685"/>
            <a:gd name="connsiteX27" fmla="*/ 1008489 w 1161312"/>
            <a:gd name="connsiteY27" fmla="*/ 986849 h 1182685"/>
            <a:gd name="connsiteX28" fmla="*/ 1058947 w 1161312"/>
            <a:gd name="connsiteY28" fmla="*/ 1041694 h 1182685"/>
            <a:gd name="connsiteX29" fmla="*/ 924309 w 1161312"/>
            <a:gd name="connsiteY29" fmla="*/ 1139425 h 1182685"/>
            <a:gd name="connsiteX30" fmla="*/ 1033625 w 1161312"/>
            <a:gd name="connsiteY30" fmla="*/ 952011 h 1182685"/>
            <a:gd name="connsiteX31" fmla="*/ 1137211 w 1161312"/>
            <a:gd name="connsiteY31" fmla="*/ 1027957 h 1182685"/>
            <a:gd name="connsiteX32" fmla="*/ 1105123 w 1161312"/>
            <a:gd name="connsiteY32" fmla="*/ 1030770 h 1182685"/>
            <a:gd name="connsiteX33" fmla="*/ 1095586 w 1161312"/>
            <a:gd name="connsiteY33" fmla="*/ 1020426 h 1182685"/>
            <a:gd name="connsiteX34" fmla="*/ 1033191 w 1161312"/>
            <a:gd name="connsiteY34" fmla="*/ 952590 h 1182685"/>
            <a:gd name="connsiteX35" fmla="*/ 1033625 w 1161312"/>
            <a:gd name="connsiteY35" fmla="*/ 952011 h 1182685"/>
            <a:gd name="connsiteX0" fmla="*/ 1161312 w 1161312"/>
            <a:gd name="connsiteY0" fmla="*/ 1061699 h 1182685"/>
            <a:gd name="connsiteX1" fmla="*/ 990428 w 1161312"/>
            <a:gd name="connsiteY1" fmla="*/ 881712 h 1182685"/>
            <a:gd name="connsiteX2" fmla="*/ 980705 w 1161312"/>
            <a:gd name="connsiteY2" fmla="*/ 954638 h 1182685"/>
            <a:gd name="connsiteX3" fmla="*/ 874223 w 1161312"/>
            <a:gd name="connsiteY3" fmla="*/ 1102351 h 1182685"/>
            <a:gd name="connsiteX4" fmla="*/ 866423 w 1161312"/>
            <a:gd name="connsiteY4" fmla="*/ 1125936 h 1182685"/>
            <a:gd name="connsiteX5" fmla="*/ 152206 w 1161312"/>
            <a:gd name="connsiteY5" fmla="*/ 659977 h 1182685"/>
            <a:gd name="connsiteX6" fmla="*/ 149931 w 1161312"/>
            <a:gd name="connsiteY6" fmla="*/ 644274 h 1182685"/>
            <a:gd name="connsiteX7" fmla="*/ 420821 w 1161312"/>
            <a:gd name="connsiteY7" fmla="*/ 602050 h 1182685"/>
            <a:gd name="connsiteX8" fmla="*/ 722475 w 1161312"/>
            <a:gd name="connsiteY8" fmla="*/ 540978 h 1182685"/>
            <a:gd name="connsiteX9" fmla="*/ 461287 w 1161312"/>
            <a:gd name="connsiteY9" fmla="*/ 284818 h 1182685"/>
            <a:gd name="connsiteX10" fmla="*/ 31284 w 1161312"/>
            <a:gd name="connsiteY10" fmla="*/ 2921 h 1182685"/>
            <a:gd name="connsiteX11" fmla="*/ 2920 w 1161312"/>
            <a:gd name="connsiteY11" fmla="*/ 10099 h 1182685"/>
            <a:gd name="connsiteX12" fmla="*/ 10099 w 1161312"/>
            <a:gd name="connsiteY12" fmla="*/ 38463 h 1182685"/>
            <a:gd name="connsiteX13" fmla="*/ 683437 w 1161312"/>
            <a:gd name="connsiteY13" fmla="*/ 521614 h 1182685"/>
            <a:gd name="connsiteX14" fmla="*/ 416849 w 1161312"/>
            <a:gd name="connsiteY14" fmla="*/ 560922 h 1182685"/>
            <a:gd name="connsiteX15" fmla="*/ 115195 w 1161312"/>
            <a:gd name="connsiteY15" fmla="*/ 622035 h 1182685"/>
            <a:gd name="connsiteX16" fmla="*/ 113602 w 1161312"/>
            <a:gd name="connsiteY16" fmla="*/ 675058 h 1182685"/>
            <a:gd name="connsiteX17" fmla="*/ 901366 w 1161312"/>
            <a:gd name="connsiteY17" fmla="*/ 1181918 h 1182685"/>
            <a:gd name="connsiteX18" fmla="*/ 907324 w 1161312"/>
            <a:gd name="connsiteY18" fmla="*/ 1182684 h 1182685"/>
            <a:gd name="connsiteX19" fmla="*/ 911462 w 1161312"/>
            <a:gd name="connsiteY19" fmla="*/ 1182001 h 1182685"/>
            <a:gd name="connsiteX20" fmla="*/ 918289 w 1161312"/>
            <a:gd name="connsiteY20" fmla="*/ 1182684 h 1182685"/>
            <a:gd name="connsiteX21" fmla="*/ 947666 w 1161312"/>
            <a:gd name="connsiteY21" fmla="*/ 1173581 h 1182685"/>
            <a:gd name="connsiteX22" fmla="*/ 1089214 w 1161312"/>
            <a:gd name="connsiteY22" fmla="*/ 1070967 h 1182685"/>
            <a:gd name="connsiteX23" fmla="*/ 1161312 w 1161312"/>
            <a:gd name="connsiteY23" fmla="*/ 1061699 h 1182685"/>
            <a:gd name="connsiteX24" fmla="*/ 924309 w 1161312"/>
            <a:gd name="connsiteY24" fmla="*/ 1139425 h 1182685"/>
            <a:gd name="connsiteX25" fmla="*/ 910737 w 1161312"/>
            <a:gd name="connsiteY25" fmla="*/ 1137997 h 1182685"/>
            <a:gd name="connsiteX26" fmla="*/ 908420 w 1161312"/>
            <a:gd name="connsiteY26" fmla="*/ 1125460 h 1182685"/>
            <a:gd name="connsiteX27" fmla="*/ 1008489 w 1161312"/>
            <a:gd name="connsiteY27" fmla="*/ 986849 h 1182685"/>
            <a:gd name="connsiteX28" fmla="*/ 1058947 w 1161312"/>
            <a:gd name="connsiteY28" fmla="*/ 1041694 h 1182685"/>
            <a:gd name="connsiteX29" fmla="*/ 924309 w 1161312"/>
            <a:gd name="connsiteY29" fmla="*/ 1139425 h 1182685"/>
            <a:gd name="connsiteX30" fmla="*/ 1033191 w 1161312"/>
            <a:gd name="connsiteY30" fmla="*/ 952590 h 1182685"/>
            <a:gd name="connsiteX31" fmla="*/ 1137211 w 1161312"/>
            <a:gd name="connsiteY31" fmla="*/ 1027957 h 1182685"/>
            <a:gd name="connsiteX32" fmla="*/ 1105123 w 1161312"/>
            <a:gd name="connsiteY32" fmla="*/ 1030770 h 1182685"/>
            <a:gd name="connsiteX33" fmla="*/ 1095586 w 1161312"/>
            <a:gd name="connsiteY33" fmla="*/ 1020426 h 1182685"/>
            <a:gd name="connsiteX34" fmla="*/ 1033191 w 1161312"/>
            <a:gd name="connsiteY34" fmla="*/ 952590 h 1182685"/>
            <a:gd name="connsiteX0" fmla="*/ 1161312 w 1161312"/>
            <a:gd name="connsiteY0" fmla="*/ 1061699 h 1182685"/>
            <a:gd name="connsiteX1" fmla="*/ 990428 w 1161312"/>
            <a:gd name="connsiteY1" fmla="*/ 881712 h 1182685"/>
            <a:gd name="connsiteX2" fmla="*/ 980705 w 1161312"/>
            <a:gd name="connsiteY2" fmla="*/ 954638 h 1182685"/>
            <a:gd name="connsiteX3" fmla="*/ 874223 w 1161312"/>
            <a:gd name="connsiteY3" fmla="*/ 1102351 h 1182685"/>
            <a:gd name="connsiteX4" fmla="*/ 866423 w 1161312"/>
            <a:gd name="connsiteY4" fmla="*/ 1125936 h 1182685"/>
            <a:gd name="connsiteX5" fmla="*/ 152206 w 1161312"/>
            <a:gd name="connsiteY5" fmla="*/ 659977 h 1182685"/>
            <a:gd name="connsiteX6" fmla="*/ 149931 w 1161312"/>
            <a:gd name="connsiteY6" fmla="*/ 644274 h 1182685"/>
            <a:gd name="connsiteX7" fmla="*/ 420821 w 1161312"/>
            <a:gd name="connsiteY7" fmla="*/ 602050 h 1182685"/>
            <a:gd name="connsiteX8" fmla="*/ 722475 w 1161312"/>
            <a:gd name="connsiteY8" fmla="*/ 540978 h 1182685"/>
            <a:gd name="connsiteX9" fmla="*/ 461287 w 1161312"/>
            <a:gd name="connsiteY9" fmla="*/ 284818 h 1182685"/>
            <a:gd name="connsiteX10" fmla="*/ 31284 w 1161312"/>
            <a:gd name="connsiteY10" fmla="*/ 2921 h 1182685"/>
            <a:gd name="connsiteX11" fmla="*/ 2920 w 1161312"/>
            <a:gd name="connsiteY11" fmla="*/ 10099 h 1182685"/>
            <a:gd name="connsiteX12" fmla="*/ 10099 w 1161312"/>
            <a:gd name="connsiteY12" fmla="*/ 38463 h 1182685"/>
            <a:gd name="connsiteX13" fmla="*/ 683437 w 1161312"/>
            <a:gd name="connsiteY13" fmla="*/ 521614 h 1182685"/>
            <a:gd name="connsiteX14" fmla="*/ 416849 w 1161312"/>
            <a:gd name="connsiteY14" fmla="*/ 560922 h 1182685"/>
            <a:gd name="connsiteX15" fmla="*/ 115195 w 1161312"/>
            <a:gd name="connsiteY15" fmla="*/ 622035 h 1182685"/>
            <a:gd name="connsiteX16" fmla="*/ 113602 w 1161312"/>
            <a:gd name="connsiteY16" fmla="*/ 675058 h 1182685"/>
            <a:gd name="connsiteX17" fmla="*/ 901366 w 1161312"/>
            <a:gd name="connsiteY17" fmla="*/ 1181918 h 1182685"/>
            <a:gd name="connsiteX18" fmla="*/ 907324 w 1161312"/>
            <a:gd name="connsiteY18" fmla="*/ 1182684 h 1182685"/>
            <a:gd name="connsiteX19" fmla="*/ 911462 w 1161312"/>
            <a:gd name="connsiteY19" fmla="*/ 1182001 h 1182685"/>
            <a:gd name="connsiteX20" fmla="*/ 918289 w 1161312"/>
            <a:gd name="connsiteY20" fmla="*/ 1182684 h 1182685"/>
            <a:gd name="connsiteX21" fmla="*/ 947666 w 1161312"/>
            <a:gd name="connsiteY21" fmla="*/ 1173581 h 1182685"/>
            <a:gd name="connsiteX22" fmla="*/ 1089214 w 1161312"/>
            <a:gd name="connsiteY22" fmla="*/ 1070967 h 1182685"/>
            <a:gd name="connsiteX23" fmla="*/ 1161312 w 1161312"/>
            <a:gd name="connsiteY23" fmla="*/ 1061699 h 1182685"/>
            <a:gd name="connsiteX24" fmla="*/ 924309 w 1161312"/>
            <a:gd name="connsiteY24" fmla="*/ 1139425 h 1182685"/>
            <a:gd name="connsiteX25" fmla="*/ 910737 w 1161312"/>
            <a:gd name="connsiteY25" fmla="*/ 1137997 h 1182685"/>
            <a:gd name="connsiteX26" fmla="*/ 908420 w 1161312"/>
            <a:gd name="connsiteY26" fmla="*/ 1125460 h 1182685"/>
            <a:gd name="connsiteX27" fmla="*/ 1008489 w 1161312"/>
            <a:gd name="connsiteY27" fmla="*/ 986849 h 1182685"/>
            <a:gd name="connsiteX28" fmla="*/ 1058947 w 1161312"/>
            <a:gd name="connsiteY28" fmla="*/ 1041694 h 1182685"/>
            <a:gd name="connsiteX29" fmla="*/ 924309 w 1161312"/>
            <a:gd name="connsiteY29" fmla="*/ 1139425 h 1182685"/>
            <a:gd name="connsiteX30" fmla="*/ 1033191 w 1161312"/>
            <a:gd name="connsiteY30" fmla="*/ 952590 h 1182685"/>
            <a:gd name="connsiteX31" fmla="*/ 1137211 w 1161312"/>
            <a:gd name="connsiteY31" fmla="*/ 1027957 h 1182685"/>
            <a:gd name="connsiteX32" fmla="*/ 1105123 w 1161312"/>
            <a:gd name="connsiteY32" fmla="*/ 1030770 h 1182685"/>
            <a:gd name="connsiteX33" fmla="*/ 1033191 w 1161312"/>
            <a:gd name="connsiteY33" fmla="*/ 952590 h 1182685"/>
            <a:gd name="connsiteX0" fmla="*/ 1161312 w 1161312"/>
            <a:gd name="connsiteY0" fmla="*/ 1061699 h 1182685"/>
            <a:gd name="connsiteX1" fmla="*/ 990428 w 1161312"/>
            <a:gd name="connsiteY1" fmla="*/ 881712 h 1182685"/>
            <a:gd name="connsiteX2" fmla="*/ 980705 w 1161312"/>
            <a:gd name="connsiteY2" fmla="*/ 954638 h 1182685"/>
            <a:gd name="connsiteX3" fmla="*/ 874223 w 1161312"/>
            <a:gd name="connsiteY3" fmla="*/ 1102351 h 1182685"/>
            <a:gd name="connsiteX4" fmla="*/ 866423 w 1161312"/>
            <a:gd name="connsiteY4" fmla="*/ 1125936 h 1182685"/>
            <a:gd name="connsiteX5" fmla="*/ 152206 w 1161312"/>
            <a:gd name="connsiteY5" fmla="*/ 659977 h 1182685"/>
            <a:gd name="connsiteX6" fmla="*/ 149931 w 1161312"/>
            <a:gd name="connsiteY6" fmla="*/ 644274 h 1182685"/>
            <a:gd name="connsiteX7" fmla="*/ 420821 w 1161312"/>
            <a:gd name="connsiteY7" fmla="*/ 602050 h 1182685"/>
            <a:gd name="connsiteX8" fmla="*/ 722475 w 1161312"/>
            <a:gd name="connsiteY8" fmla="*/ 540978 h 1182685"/>
            <a:gd name="connsiteX9" fmla="*/ 461287 w 1161312"/>
            <a:gd name="connsiteY9" fmla="*/ 284818 h 1182685"/>
            <a:gd name="connsiteX10" fmla="*/ 31284 w 1161312"/>
            <a:gd name="connsiteY10" fmla="*/ 2921 h 1182685"/>
            <a:gd name="connsiteX11" fmla="*/ 2920 w 1161312"/>
            <a:gd name="connsiteY11" fmla="*/ 10099 h 1182685"/>
            <a:gd name="connsiteX12" fmla="*/ 10099 w 1161312"/>
            <a:gd name="connsiteY12" fmla="*/ 38463 h 1182685"/>
            <a:gd name="connsiteX13" fmla="*/ 683437 w 1161312"/>
            <a:gd name="connsiteY13" fmla="*/ 521614 h 1182685"/>
            <a:gd name="connsiteX14" fmla="*/ 416849 w 1161312"/>
            <a:gd name="connsiteY14" fmla="*/ 560922 h 1182685"/>
            <a:gd name="connsiteX15" fmla="*/ 115195 w 1161312"/>
            <a:gd name="connsiteY15" fmla="*/ 622035 h 1182685"/>
            <a:gd name="connsiteX16" fmla="*/ 113602 w 1161312"/>
            <a:gd name="connsiteY16" fmla="*/ 675058 h 1182685"/>
            <a:gd name="connsiteX17" fmla="*/ 901366 w 1161312"/>
            <a:gd name="connsiteY17" fmla="*/ 1181918 h 1182685"/>
            <a:gd name="connsiteX18" fmla="*/ 907324 w 1161312"/>
            <a:gd name="connsiteY18" fmla="*/ 1182684 h 1182685"/>
            <a:gd name="connsiteX19" fmla="*/ 911462 w 1161312"/>
            <a:gd name="connsiteY19" fmla="*/ 1182001 h 1182685"/>
            <a:gd name="connsiteX20" fmla="*/ 918289 w 1161312"/>
            <a:gd name="connsiteY20" fmla="*/ 1182684 h 1182685"/>
            <a:gd name="connsiteX21" fmla="*/ 947666 w 1161312"/>
            <a:gd name="connsiteY21" fmla="*/ 1173581 h 1182685"/>
            <a:gd name="connsiteX22" fmla="*/ 1089214 w 1161312"/>
            <a:gd name="connsiteY22" fmla="*/ 1070967 h 1182685"/>
            <a:gd name="connsiteX23" fmla="*/ 1161312 w 1161312"/>
            <a:gd name="connsiteY23" fmla="*/ 1061699 h 1182685"/>
            <a:gd name="connsiteX24" fmla="*/ 924309 w 1161312"/>
            <a:gd name="connsiteY24" fmla="*/ 1139425 h 1182685"/>
            <a:gd name="connsiteX25" fmla="*/ 910737 w 1161312"/>
            <a:gd name="connsiteY25" fmla="*/ 1137997 h 1182685"/>
            <a:gd name="connsiteX26" fmla="*/ 908420 w 1161312"/>
            <a:gd name="connsiteY26" fmla="*/ 1125460 h 1182685"/>
            <a:gd name="connsiteX27" fmla="*/ 1008489 w 1161312"/>
            <a:gd name="connsiteY27" fmla="*/ 986849 h 1182685"/>
            <a:gd name="connsiteX28" fmla="*/ 1058947 w 1161312"/>
            <a:gd name="connsiteY28" fmla="*/ 1041694 h 1182685"/>
            <a:gd name="connsiteX29" fmla="*/ 924309 w 1161312"/>
            <a:gd name="connsiteY29" fmla="*/ 1139425 h 1182685"/>
            <a:gd name="connsiteX30" fmla="*/ 1033191 w 1161312"/>
            <a:gd name="connsiteY30" fmla="*/ 952590 h 1182685"/>
            <a:gd name="connsiteX31" fmla="*/ 1105123 w 1161312"/>
            <a:gd name="connsiteY31" fmla="*/ 1030770 h 1182685"/>
            <a:gd name="connsiteX32" fmla="*/ 1033191 w 1161312"/>
            <a:gd name="connsiteY32" fmla="*/ 952590 h 1182685"/>
            <a:gd name="connsiteX0" fmla="*/ 1161312 w 1161312"/>
            <a:gd name="connsiteY0" fmla="*/ 1061699 h 1182685"/>
            <a:gd name="connsiteX1" fmla="*/ 990428 w 1161312"/>
            <a:gd name="connsiteY1" fmla="*/ 881712 h 1182685"/>
            <a:gd name="connsiteX2" fmla="*/ 980705 w 1161312"/>
            <a:gd name="connsiteY2" fmla="*/ 954638 h 1182685"/>
            <a:gd name="connsiteX3" fmla="*/ 874223 w 1161312"/>
            <a:gd name="connsiteY3" fmla="*/ 1102351 h 1182685"/>
            <a:gd name="connsiteX4" fmla="*/ 866423 w 1161312"/>
            <a:gd name="connsiteY4" fmla="*/ 1125936 h 1182685"/>
            <a:gd name="connsiteX5" fmla="*/ 152206 w 1161312"/>
            <a:gd name="connsiteY5" fmla="*/ 659977 h 1182685"/>
            <a:gd name="connsiteX6" fmla="*/ 149931 w 1161312"/>
            <a:gd name="connsiteY6" fmla="*/ 644274 h 1182685"/>
            <a:gd name="connsiteX7" fmla="*/ 420821 w 1161312"/>
            <a:gd name="connsiteY7" fmla="*/ 602050 h 1182685"/>
            <a:gd name="connsiteX8" fmla="*/ 722475 w 1161312"/>
            <a:gd name="connsiteY8" fmla="*/ 540978 h 1182685"/>
            <a:gd name="connsiteX9" fmla="*/ 461287 w 1161312"/>
            <a:gd name="connsiteY9" fmla="*/ 284818 h 1182685"/>
            <a:gd name="connsiteX10" fmla="*/ 31284 w 1161312"/>
            <a:gd name="connsiteY10" fmla="*/ 2921 h 1182685"/>
            <a:gd name="connsiteX11" fmla="*/ 2920 w 1161312"/>
            <a:gd name="connsiteY11" fmla="*/ 10099 h 1182685"/>
            <a:gd name="connsiteX12" fmla="*/ 10099 w 1161312"/>
            <a:gd name="connsiteY12" fmla="*/ 38463 h 1182685"/>
            <a:gd name="connsiteX13" fmla="*/ 683437 w 1161312"/>
            <a:gd name="connsiteY13" fmla="*/ 521614 h 1182685"/>
            <a:gd name="connsiteX14" fmla="*/ 416849 w 1161312"/>
            <a:gd name="connsiteY14" fmla="*/ 560922 h 1182685"/>
            <a:gd name="connsiteX15" fmla="*/ 115195 w 1161312"/>
            <a:gd name="connsiteY15" fmla="*/ 622035 h 1182685"/>
            <a:gd name="connsiteX16" fmla="*/ 113602 w 1161312"/>
            <a:gd name="connsiteY16" fmla="*/ 675058 h 1182685"/>
            <a:gd name="connsiteX17" fmla="*/ 901366 w 1161312"/>
            <a:gd name="connsiteY17" fmla="*/ 1181918 h 1182685"/>
            <a:gd name="connsiteX18" fmla="*/ 907324 w 1161312"/>
            <a:gd name="connsiteY18" fmla="*/ 1182684 h 1182685"/>
            <a:gd name="connsiteX19" fmla="*/ 911462 w 1161312"/>
            <a:gd name="connsiteY19" fmla="*/ 1182001 h 1182685"/>
            <a:gd name="connsiteX20" fmla="*/ 918289 w 1161312"/>
            <a:gd name="connsiteY20" fmla="*/ 1182684 h 1182685"/>
            <a:gd name="connsiteX21" fmla="*/ 947666 w 1161312"/>
            <a:gd name="connsiteY21" fmla="*/ 1173581 h 1182685"/>
            <a:gd name="connsiteX22" fmla="*/ 1089214 w 1161312"/>
            <a:gd name="connsiteY22" fmla="*/ 1070967 h 1182685"/>
            <a:gd name="connsiteX23" fmla="*/ 1161312 w 1161312"/>
            <a:gd name="connsiteY23" fmla="*/ 1061699 h 1182685"/>
            <a:gd name="connsiteX24" fmla="*/ 924309 w 1161312"/>
            <a:gd name="connsiteY24" fmla="*/ 1139425 h 1182685"/>
            <a:gd name="connsiteX25" fmla="*/ 910737 w 1161312"/>
            <a:gd name="connsiteY25" fmla="*/ 1137997 h 1182685"/>
            <a:gd name="connsiteX26" fmla="*/ 908420 w 1161312"/>
            <a:gd name="connsiteY26" fmla="*/ 1125460 h 1182685"/>
            <a:gd name="connsiteX27" fmla="*/ 1008489 w 1161312"/>
            <a:gd name="connsiteY27" fmla="*/ 986849 h 1182685"/>
            <a:gd name="connsiteX28" fmla="*/ 1058947 w 1161312"/>
            <a:gd name="connsiteY28" fmla="*/ 1041694 h 1182685"/>
            <a:gd name="connsiteX29" fmla="*/ 924309 w 1161312"/>
            <a:gd name="connsiteY29" fmla="*/ 1139425 h 1182685"/>
            <a:gd name="connsiteX0" fmla="*/ 1161312 w 1161312"/>
            <a:gd name="connsiteY0" fmla="*/ 1061699 h 1182685"/>
            <a:gd name="connsiteX1" fmla="*/ 990428 w 1161312"/>
            <a:gd name="connsiteY1" fmla="*/ 881712 h 1182685"/>
            <a:gd name="connsiteX2" fmla="*/ 980705 w 1161312"/>
            <a:gd name="connsiteY2" fmla="*/ 954638 h 1182685"/>
            <a:gd name="connsiteX3" fmla="*/ 874223 w 1161312"/>
            <a:gd name="connsiteY3" fmla="*/ 1102351 h 1182685"/>
            <a:gd name="connsiteX4" fmla="*/ 866423 w 1161312"/>
            <a:gd name="connsiteY4" fmla="*/ 1125936 h 1182685"/>
            <a:gd name="connsiteX5" fmla="*/ 152206 w 1161312"/>
            <a:gd name="connsiteY5" fmla="*/ 659977 h 1182685"/>
            <a:gd name="connsiteX6" fmla="*/ 149931 w 1161312"/>
            <a:gd name="connsiteY6" fmla="*/ 644274 h 1182685"/>
            <a:gd name="connsiteX7" fmla="*/ 420821 w 1161312"/>
            <a:gd name="connsiteY7" fmla="*/ 602050 h 1182685"/>
            <a:gd name="connsiteX8" fmla="*/ 722475 w 1161312"/>
            <a:gd name="connsiteY8" fmla="*/ 540978 h 1182685"/>
            <a:gd name="connsiteX9" fmla="*/ 461287 w 1161312"/>
            <a:gd name="connsiteY9" fmla="*/ 284818 h 1182685"/>
            <a:gd name="connsiteX10" fmla="*/ 31284 w 1161312"/>
            <a:gd name="connsiteY10" fmla="*/ 2921 h 1182685"/>
            <a:gd name="connsiteX11" fmla="*/ 2920 w 1161312"/>
            <a:gd name="connsiteY11" fmla="*/ 10099 h 1182685"/>
            <a:gd name="connsiteX12" fmla="*/ 10099 w 1161312"/>
            <a:gd name="connsiteY12" fmla="*/ 38463 h 1182685"/>
            <a:gd name="connsiteX13" fmla="*/ 683437 w 1161312"/>
            <a:gd name="connsiteY13" fmla="*/ 521614 h 1182685"/>
            <a:gd name="connsiteX14" fmla="*/ 416849 w 1161312"/>
            <a:gd name="connsiteY14" fmla="*/ 560922 h 1182685"/>
            <a:gd name="connsiteX15" fmla="*/ 115195 w 1161312"/>
            <a:gd name="connsiteY15" fmla="*/ 622035 h 1182685"/>
            <a:gd name="connsiteX16" fmla="*/ 113602 w 1161312"/>
            <a:gd name="connsiteY16" fmla="*/ 675058 h 1182685"/>
            <a:gd name="connsiteX17" fmla="*/ 901366 w 1161312"/>
            <a:gd name="connsiteY17" fmla="*/ 1181918 h 1182685"/>
            <a:gd name="connsiteX18" fmla="*/ 907324 w 1161312"/>
            <a:gd name="connsiteY18" fmla="*/ 1182684 h 1182685"/>
            <a:gd name="connsiteX19" fmla="*/ 911462 w 1161312"/>
            <a:gd name="connsiteY19" fmla="*/ 1182001 h 1182685"/>
            <a:gd name="connsiteX20" fmla="*/ 918289 w 1161312"/>
            <a:gd name="connsiteY20" fmla="*/ 1182684 h 1182685"/>
            <a:gd name="connsiteX21" fmla="*/ 947666 w 1161312"/>
            <a:gd name="connsiteY21" fmla="*/ 1173581 h 1182685"/>
            <a:gd name="connsiteX22" fmla="*/ 1089214 w 1161312"/>
            <a:gd name="connsiteY22" fmla="*/ 1070967 h 1182685"/>
            <a:gd name="connsiteX23" fmla="*/ 1161312 w 1161312"/>
            <a:gd name="connsiteY23" fmla="*/ 1061699 h 1182685"/>
            <a:gd name="connsiteX24" fmla="*/ 924309 w 1161312"/>
            <a:gd name="connsiteY24" fmla="*/ 1139425 h 1182685"/>
            <a:gd name="connsiteX25" fmla="*/ 910737 w 1161312"/>
            <a:gd name="connsiteY25" fmla="*/ 1137997 h 1182685"/>
            <a:gd name="connsiteX26" fmla="*/ 908420 w 1161312"/>
            <a:gd name="connsiteY26" fmla="*/ 1125460 h 1182685"/>
            <a:gd name="connsiteX27" fmla="*/ 1008489 w 1161312"/>
            <a:gd name="connsiteY27" fmla="*/ 986849 h 1182685"/>
            <a:gd name="connsiteX28" fmla="*/ 924309 w 1161312"/>
            <a:gd name="connsiteY28" fmla="*/ 1139425 h 1182685"/>
            <a:gd name="connsiteX0" fmla="*/ 1161312 w 1161312"/>
            <a:gd name="connsiteY0" fmla="*/ 1061699 h 1182685"/>
            <a:gd name="connsiteX1" fmla="*/ 990428 w 1161312"/>
            <a:gd name="connsiteY1" fmla="*/ 881712 h 1182685"/>
            <a:gd name="connsiteX2" fmla="*/ 980705 w 1161312"/>
            <a:gd name="connsiteY2" fmla="*/ 954638 h 1182685"/>
            <a:gd name="connsiteX3" fmla="*/ 874223 w 1161312"/>
            <a:gd name="connsiteY3" fmla="*/ 1102351 h 1182685"/>
            <a:gd name="connsiteX4" fmla="*/ 866423 w 1161312"/>
            <a:gd name="connsiteY4" fmla="*/ 1125936 h 1182685"/>
            <a:gd name="connsiteX5" fmla="*/ 152206 w 1161312"/>
            <a:gd name="connsiteY5" fmla="*/ 659977 h 1182685"/>
            <a:gd name="connsiteX6" fmla="*/ 149931 w 1161312"/>
            <a:gd name="connsiteY6" fmla="*/ 644274 h 1182685"/>
            <a:gd name="connsiteX7" fmla="*/ 420821 w 1161312"/>
            <a:gd name="connsiteY7" fmla="*/ 602050 h 1182685"/>
            <a:gd name="connsiteX8" fmla="*/ 722475 w 1161312"/>
            <a:gd name="connsiteY8" fmla="*/ 540978 h 1182685"/>
            <a:gd name="connsiteX9" fmla="*/ 461287 w 1161312"/>
            <a:gd name="connsiteY9" fmla="*/ 284818 h 1182685"/>
            <a:gd name="connsiteX10" fmla="*/ 31284 w 1161312"/>
            <a:gd name="connsiteY10" fmla="*/ 2921 h 1182685"/>
            <a:gd name="connsiteX11" fmla="*/ 2920 w 1161312"/>
            <a:gd name="connsiteY11" fmla="*/ 10099 h 1182685"/>
            <a:gd name="connsiteX12" fmla="*/ 10099 w 1161312"/>
            <a:gd name="connsiteY12" fmla="*/ 38463 h 1182685"/>
            <a:gd name="connsiteX13" fmla="*/ 683437 w 1161312"/>
            <a:gd name="connsiteY13" fmla="*/ 521614 h 1182685"/>
            <a:gd name="connsiteX14" fmla="*/ 416849 w 1161312"/>
            <a:gd name="connsiteY14" fmla="*/ 560922 h 1182685"/>
            <a:gd name="connsiteX15" fmla="*/ 115195 w 1161312"/>
            <a:gd name="connsiteY15" fmla="*/ 622035 h 1182685"/>
            <a:gd name="connsiteX16" fmla="*/ 113602 w 1161312"/>
            <a:gd name="connsiteY16" fmla="*/ 675058 h 1182685"/>
            <a:gd name="connsiteX17" fmla="*/ 901366 w 1161312"/>
            <a:gd name="connsiteY17" fmla="*/ 1181918 h 1182685"/>
            <a:gd name="connsiteX18" fmla="*/ 907324 w 1161312"/>
            <a:gd name="connsiteY18" fmla="*/ 1182684 h 1182685"/>
            <a:gd name="connsiteX19" fmla="*/ 911462 w 1161312"/>
            <a:gd name="connsiteY19" fmla="*/ 1182001 h 1182685"/>
            <a:gd name="connsiteX20" fmla="*/ 918289 w 1161312"/>
            <a:gd name="connsiteY20" fmla="*/ 1182684 h 1182685"/>
            <a:gd name="connsiteX21" fmla="*/ 947666 w 1161312"/>
            <a:gd name="connsiteY21" fmla="*/ 1173581 h 1182685"/>
            <a:gd name="connsiteX22" fmla="*/ 1161312 w 1161312"/>
            <a:gd name="connsiteY22" fmla="*/ 1061699 h 1182685"/>
            <a:gd name="connsiteX23" fmla="*/ 924309 w 1161312"/>
            <a:gd name="connsiteY23" fmla="*/ 1139425 h 1182685"/>
            <a:gd name="connsiteX24" fmla="*/ 910737 w 1161312"/>
            <a:gd name="connsiteY24" fmla="*/ 1137997 h 1182685"/>
            <a:gd name="connsiteX25" fmla="*/ 908420 w 1161312"/>
            <a:gd name="connsiteY25" fmla="*/ 1125460 h 1182685"/>
            <a:gd name="connsiteX26" fmla="*/ 1008489 w 1161312"/>
            <a:gd name="connsiteY26" fmla="*/ 986849 h 1182685"/>
            <a:gd name="connsiteX27" fmla="*/ 924309 w 1161312"/>
            <a:gd name="connsiteY27" fmla="*/ 1139425 h 1182685"/>
            <a:gd name="connsiteX0" fmla="*/ 1161312 w 1161312"/>
            <a:gd name="connsiteY0" fmla="*/ 1061699 h 1182685"/>
            <a:gd name="connsiteX1" fmla="*/ 990428 w 1161312"/>
            <a:gd name="connsiteY1" fmla="*/ 881712 h 1182685"/>
            <a:gd name="connsiteX2" fmla="*/ 980705 w 1161312"/>
            <a:gd name="connsiteY2" fmla="*/ 954638 h 1182685"/>
            <a:gd name="connsiteX3" fmla="*/ 874223 w 1161312"/>
            <a:gd name="connsiteY3" fmla="*/ 1102351 h 1182685"/>
            <a:gd name="connsiteX4" fmla="*/ 866423 w 1161312"/>
            <a:gd name="connsiteY4" fmla="*/ 1125936 h 1182685"/>
            <a:gd name="connsiteX5" fmla="*/ 152206 w 1161312"/>
            <a:gd name="connsiteY5" fmla="*/ 659977 h 1182685"/>
            <a:gd name="connsiteX6" fmla="*/ 149931 w 1161312"/>
            <a:gd name="connsiteY6" fmla="*/ 644274 h 1182685"/>
            <a:gd name="connsiteX7" fmla="*/ 420821 w 1161312"/>
            <a:gd name="connsiteY7" fmla="*/ 602050 h 1182685"/>
            <a:gd name="connsiteX8" fmla="*/ 722475 w 1161312"/>
            <a:gd name="connsiteY8" fmla="*/ 540978 h 1182685"/>
            <a:gd name="connsiteX9" fmla="*/ 461287 w 1161312"/>
            <a:gd name="connsiteY9" fmla="*/ 284818 h 1182685"/>
            <a:gd name="connsiteX10" fmla="*/ 31284 w 1161312"/>
            <a:gd name="connsiteY10" fmla="*/ 2921 h 1182685"/>
            <a:gd name="connsiteX11" fmla="*/ 2920 w 1161312"/>
            <a:gd name="connsiteY11" fmla="*/ 10099 h 1182685"/>
            <a:gd name="connsiteX12" fmla="*/ 10099 w 1161312"/>
            <a:gd name="connsiteY12" fmla="*/ 38463 h 1182685"/>
            <a:gd name="connsiteX13" fmla="*/ 683437 w 1161312"/>
            <a:gd name="connsiteY13" fmla="*/ 521614 h 1182685"/>
            <a:gd name="connsiteX14" fmla="*/ 416849 w 1161312"/>
            <a:gd name="connsiteY14" fmla="*/ 560922 h 1182685"/>
            <a:gd name="connsiteX15" fmla="*/ 115195 w 1161312"/>
            <a:gd name="connsiteY15" fmla="*/ 622035 h 1182685"/>
            <a:gd name="connsiteX16" fmla="*/ 113602 w 1161312"/>
            <a:gd name="connsiteY16" fmla="*/ 675058 h 1182685"/>
            <a:gd name="connsiteX17" fmla="*/ 901366 w 1161312"/>
            <a:gd name="connsiteY17" fmla="*/ 1181918 h 1182685"/>
            <a:gd name="connsiteX18" fmla="*/ 907324 w 1161312"/>
            <a:gd name="connsiteY18" fmla="*/ 1182684 h 1182685"/>
            <a:gd name="connsiteX19" fmla="*/ 911462 w 1161312"/>
            <a:gd name="connsiteY19" fmla="*/ 1182001 h 1182685"/>
            <a:gd name="connsiteX20" fmla="*/ 918289 w 1161312"/>
            <a:gd name="connsiteY20" fmla="*/ 1182684 h 1182685"/>
            <a:gd name="connsiteX21" fmla="*/ 947666 w 1161312"/>
            <a:gd name="connsiteY21" fmla="*/ 1173581 h 1182685"/>
            <a:gd name="connsiteX22" fmla="*/ 1161312 w 1161312"/>
            <a:gd name="connsiteY22" fmla="*/ 1061699 h 1182685"/>
            <a:gd name="connsiteX23" fmla="*/ 924309 w 1161312"/>
            <a:gd name="connsiteY23" fmla="*/ 1139425 h 1182685"/>
            <a:gd name="connsiteX24" fmla="*/ 910737 w 1161312"/>
            <a:gd name="connsiteY24" fmla="*/ 1137997 h 1182685"/>
            <a:gd name="connsiteX25" fmla="*/ 908420 w 1161312"/>
            <a:gd name="connsiteY25" fmla="*/ 1125460 h 1182685"/>
            <a:gd name="connsiteX26" fmla="*/ 924309 w 1161312"/>
            <a:gd name="connsiteY26" fmla="*/ 1139425 h 1182685"/>
            <a:gd name="connsiteX0" fmla="*/ 1161312 w 1161312"/>
            <a:gd name="connsiteY0" fmla="*/ 1061699 h 1182685"/>
            <a:gd name="connsiteX1" fmla="*/ 980705 w 1161312"/>
            <a:gd name="connsiteY1" fmla="*/ 954638 h 1182685"/>
            <a:gd name="connsiteX2" fmla="*/ 874223 w 1161312"/>
            <a:gd name="connsiteY2" fmla="*/ 1102351 h 1182685"/>
            <a:gd name="connsiteX3" fmla="*/ 866423 w 1161312"/>
            <a:gd name="connsiteY3" fmla="*/ 1125936 h 1182685"/>
            <a:gd name="connsiteX4" fmla="*/ 152206 w 1161312"/>
            <a:gd name="connsiteY4" fmla="*/ 659977 h 1182685"/>
            <a:gd name="connsiteX5" fmla="*/ 149931 w 1161312"/>
            <a:gd name="connsiteY5" fmla="*/ 644274 h 1182685"/>
            <a:gd name="connsiteX6" fmla="*/ 420821 w 1161312"/>
            <a:gd name="connsiteY6" fmla="*/ 602050 h 1182685"/>
            <a:gd name="connsiteX7" fmla="*/ 722475 w 1161312"/>
            <a:gd name="connsiteY7" fmla="*/ 540978 h 1182685"/>
            <a:gd name="connsiteX8" fmla="*/ 461287 w 1161312"/>
            <a:gd name="connsiteY8" fmla="*/ 284818 h 1182685"/>
            <a:gd name="connsiteX9" fmla="*/ 31284 w 1161312"/>
            <a:gd name="connsiteY9" fmla="*/ 2921 h 1182685"/>
            <a:gd name="connsiteX10" fmla="*/ 2920 w 1161312"/>
            <a:gd name="connsiteY10" fmla="*/ 10099 h 1182685"/>
            <a:gd name="connsiteX11" fmla="*/ 10099 w 1161312"/>
            <a:gd name="connsiteY11" fmla="*/ 38463 h 1182685"/>
            <a:gd name="connsiteX12" fmla="*/ 683437 w 1161312"/>
            <a:gd name="connsiteY12" fmla="*/ 521614 h 1182685"/>
            <a:gd name="connsiteX13" fmla="*/ 416849 w 1161312"/>
            <a:gd name="connsiteY13" fmla="*/ 560922 h 1182685"/>
            <a:gd name="connsiteX14" fmla="*/ 115195 w 1161312"/>
            <a:gd name="connsiteY14" fmla="*/ 622035 h 1182685"/>
            <a:gd name="connsiteX15" fmla="*/ 113602 w 1161312"/>
            <a:gd name="connsiteY15" fmla="*/ 675058 h 1182685"/>
            <a:gd name="connsiteX16" fmla="*/ 901366 w 1161312"/>
            <a:gd name="connsiteY16" fmla="*/ 1181918 h 1182685"/>
            <a:gd name="connsiteX17" fmla="*/ 907324 w 1161312"/>
            <a:gd name="connsiteY17" fmla="*/ 1182684 h 1182685"/>
            <a:gd name="connsiteX18" fmla="*/ 911462 w 1161312"/>
            <a:gd name="connsiteY18" fmla="*/ 1182001 h 1182685"/>
            <a:gd name="connsiteX19" fmla="*/ 918289 w 1161312"/>
            <a:gd name="connsiteY19" fmla="*/ 1182684 h 1182685"/>
            <a:gd name="connsiteX20" fmla="*/ 947666 w 1161312"/>
            <a:gd name="connsiteY20" fmla="*/ 1173581 h 1182685"/>
            <a:gd name="connsiteX21" fmla="*/ 1161312 w 1161312"/>
            <a:gd name="connsiteY21" fmla="*/ 1061699 h 1182685"/>
            <a:gd name="connsiteX22" fmla="*/ 924309 w 1161312"/>
            <a:gd name="connsiteY22" fmla="*/ 1139425 h 1182685"/>
            <a:gd name="connsiteX23" fmla="*/ 910737 w 1161312"/>
            <a:gd name="connsiteY23" fmla="*/ 1137997 h 1182685"/>
            <a:gd name="connsiteX24" fmla="*/ 908420 w 1161312"/>
            <a:gd name="connsiteY24" fmla="*/ 1125460 h 1182685"/>
            <a:gd name="connsiteX25" fmla="*/ 924309 w 1161312"/>
            <a:gd name="connsiteY25" fmla="*/ 1139425 h 1182685"/>
            <a:gd name="connsiteX0" fmla="*/ 947666 w 980705"/>
            <a:gd name="connsiteY0" fmla="*/ 1173581 h 1182685"/>
            <a:gd name="connsiteX1" fmla="*/ 980705 w 980705"/>
            <a:gd name="connsiteY1" fmla="*/ 954638 h 1182685"/>
            <a:gd name="connsiteX2" fmla="*/ 874223 w 980705"/>
            <a:gd name="connsiteY2" fmla="*/ 1102351 h 1182685"/>
            <a:gd name="connsiteX3" fmla="*/ 866423 w 980705"/>
            <a:gd name="connsiteY3" fmla="*/ 1125936 h 1182685"/>
            <a:gd name="connsiteX4" fmla="*/ 152206 w 980705"/>
            <a:gd name="connsiteY4" fmla="*/ 659977 h 1182685"/>
            <a:gd name="connsiteX5" fmla="*/ 149931 w 980705"/>
            <a:gd name="connsiteY5" fmla="*/ 644274 h 1182685"/>
            <a:gd name="connsiteX6" fmla="*/ 420821 w 980705"/>
            <a:gd name="connsiteY6" fmla="*/ 602050 h 1182685"/>
            <a:gd name="connsiteX7" fmla="*/ 722475 w 980705"/>
            <a:gd name="connsiteY7" fmla="*/ 540978 h 1182685"/>
            <a:gd name="connsiteX8" fmla="*/ 461287 w 980705"/>
            <a:gd name="connsiteY8" fmla="*/ 284818 h 1182685"/>
            <a:gd name="connsiteX9" fmla="*/ 31284 w 980705"/>
            <a:gd name="connsiteY9" fmla="*/ 2921 h 1182685"/>
            <a:gd name="connsiteX10" fmla="*/ 2920 w 980705"/>
            <a:gd name="connsiteY10" fmla="*/ 10099 h 1182685"/>
            <a:gd name="connsiteX11" fmla="*/ 10099 w 980705"/>
            <a:gd name="connsiteY11" fmla="*/ 38463 h 1182685"/>
            <a:gd name="connsiteX12" fmla="*/ 683437 w 980705"/>
            <a:gd name="connsiteY12" fmla="*/ 521614 h 1182685"/>
            <a:gd name="connsiteX13" fmla="*/ 416849 w 980705"/>
            <a:gd name="connsiteY13" fmla="*/ 560922 h 1182685"/>
            <a:gd name="connsiteX14" fmla="*/ 115195 w 980705"/>
            <a:gd name="connsiteY14" fmla="*/ 622035 h 1182685"/>
            <a:gd name="connsiteX15" fmla="*/ 113602 w 980705"/>
            <a:gd name="connsiteY15" fmla="*/ 675058 h 1182685"/>
            <a:gd name="connsiteX16" fmla="*/ 901366 w 980705"/>
            <a:gd name="connsiteY16" fmla="*/ 1181918 h 1182685"/>
            <a:gd name="connsiteX17" fmla="*/ 907324 w 980705"/>
            <a:gd name="connsiteY17" fmla="*/ 1182684 h 1182685"/>
            <a:gd name="connsiteX18" fmla="*/ 911462 w 980705"/>
            <a:gd name="connsiteY18" fmla="*/ 1182001 h 1182685"/>
            <a:gd name="connsiteX19" fmla="*/ 918289 w 980705"/>
            <a:gd name="connsiteY19" fmla="*/ 1182684 h 1182685"/>
            <a:gd name="connsiteX20" fmla="*/ 947666 w 980705"/>
            <a:gd name="connsiteY20" fmla="*/ 1173581 h 1182685"/>
            <a:gd name="connsiteX21" fmla="*/ 924309 w 980705"/>
            <a:gd name="connsiteY21" fmla="*/ 1139425 h 1182685"/>
            <a:gd name="connsiteX22" fmla="*/ 910737 w 980705"/>
            <a:gd name="connsiteY22" fmla="*/ 1137997 h 1182685"/>
            <a:gd name="connsiteX23" fmla="*/ 908420 w 980705"/>
            <a:gd name="connsiteY23" fmla="*/ 1125460 h 1182685"/>
            <a:gd name="connsiteX24" fmla="*/ 924309 w 980705"/>
            <a:gd name="connsiteY24" fmla="*/ 1139425 h 1182685"/>
            <a:gd name="connsiteX0" fmla="*/ 947666 w 947666"/>
            <a:gd name="connsiteY0" fmla="*/ 1173581 h 1182685"/>
            <a:gd name="connsiteX1" fmla="*/ 874223 w 947666"/>
            <a:gd name="connsiteY1" fmla="*/ 1102351 h 1182685"/>
            <a:gd name="connsiteX2" fmla="*/ 866423 w 947666"/>
            <a:gd name="connsiteY2" fmla="*/ 1125936 h 1182685"/>
            <a:gd name="connsiteX3" fmla="*/ 152206 w 947666"/>
            <a:gd name="connsiteY3" fmla="*/ 659977 h 1182685"/>
            <a:gd name="connsiteX4" fmla="*/ 149931 w 947666"/>
            <a:gd name="connsiteY4" fmla="*/ 644274 h 1182685"/>
            <a:gd name="connsiteX5" fmla="*/ 420821 w 947666"/>
            <a:gd name="connsiteY5" fmla="*/ 602050 h 1182685"/>
            <a:gd name="connsiteX6" fmla="*/ 722475 w 947666"/>
            <a:gd name="connsiteY6" fmla="*/ 540978 h 1182685"/>
            <a:gd name="connsiteX7" fmla="*/ 461287 w 947666"/>
            <a:gd name="connsiteY7" fmla="*/ 284818 h 1182685"/>
            <a:gd name="connsiteX8" fmla="*/ 31284 w 947666"/>
            <a:gd name="connsiteY8" fmla="*/ 2921 h 1182685"/>
            <a:gd name="connsiteX9" fmla="*/ 2920 w 947666"/>
            <a:gd name="connsiteY9" fmla="*/ 10099 h 1182685"/>
            <a:gd name="connsiteX10" fmla="*/ 10099 w 947666"/>
            <a:gd name="connsiteY10" fmla="*/ 38463 h 1182685"/>
            <a:gd name="connsiteX11" fmla="*/ 683437 w 947666"/>
            <a:gd name="connsiteY11" fmla="*/ 521614 h 1182685"/>
            <a:gd name="connsiteX12" fmla="*/ 416849 w 947666"/>
            <a:gd name="connsiteY12" fmla="*/ 560922 h 1182685"/>
            <a:gd name="connsiteX13" fmla="*/ 115195 w 947666"/>
            <a:gd name="connsiteY13" fmla="*/ 622035 h 1182685"/>
            <a:gd name="connsiteX14" fmla="*/ 113602 w 947666"/>
            <a:gd name="connsiteY14" fmla="*/ 675058 h 1182685"/>
            <a:gd name="connsiteX15" fmla="*/ 901366 w 947666"/>
            <a:gd name="connsiteY15" fmla="*/ 1181918 h 1182685"/>
            <a:gd name="connsiteX16" fmla="*/ 907324 w 947666"/>
            <a:gd name="connsiteY16" fmla="*/ 1182684 h 1182685"/>
            <a:gd name="connsiteX17" fmla="*/ 911462 w 947666"/>
            <a:gd name="connsiteY17" fmla="*/ 1182001 h 1182685"/>
            <a:gd name="connsiteX18" fmla="*/ 918289 w 947666"/>
            <a:gd name="connsiteY18" fmla="*/ 1182684 h 1182685"/>
            <a:gd name="connsiteX19" fmla="*/ 947666 w 947666"/>
            <a:gd name="connsiteY19" fmla="*/ 1173581 h 1182685"/>
            <a:gd name="connsiteX20" fmla="*/ 924309 w 947666"/>
            <a:gd name="connsiteY20" fmla="*/ 1139425 h 1182685"/>
            <a:gd name="connsiteX21" fmla="*/ 910737 w 947666"/>
            <a:gd name="connsiteY21" fmla="*/ 1137997 h 1182685"/>
            <a:gd name="connsiteX22" fmla="*/ 908420 w 947666"/>
            <a:gd name="connsiteY22" fmla="*/ 1125460 h 1182685"/>
            <a:gd name="connsiteX23" fmla="*/ 924309 w 947666"/>
            <a:gd name="connsiteY23" fmla="*/ 1139425 h 1182685"/>
            <a:gd name="connsiteX0" fmla="*/ 947666 w 947666"/>
            <a:gd name="connsiteY0" fmla="*/ 1173581 h 1182685"/>
            <a:gd name="connsiteX1" fmla="*/ 874223 w 947666"/>
            <a:gd name="connsiteY1" fmla="*/ 1102351 h 1182685"/>
            <a:gd name="connsiteX2" fmla="*/ 866423 w 947666"/>
            <a:gd name="connsiteY2" fmla="*/ 1125936 h 1182685"/>
            <a:gd name="connsiteX3" fmla="*/ 152206 w 947666"/>
            <a:gd name="connsiteY3" fmla="*/ 659977 h 1182685"/>
            <a:gd name="connsiteX4" fmla="*/ 149931 w 947666"/>
            <a:gd name="connsiteY4" fmla="*/ 644274 h 1182685"/>
            <a:gd name="connsiteX5" fmla="*/ 420821 w 947666"/>
            <a:gd name="connsiteY5" fmla="*/ 602050 h 1182685"/>
            <a:gd name="connsiteX6" fmla="*/ 722475 w 947666"/>
            <a:gd name="connsiteY6" fmla="*/ 540978 h 1182685"/>
            <a:gd name="connsiteX7" fmla="*/ 461287 w 947666"/>
            <a:gd name="connsiteY7" fmla="*/ 284818 h 1182685"/>
            <a:gd name="connsiteX8" fmla="*/ 31284 w 947666"/>
            <a:gd name="connsiteY8" fmla="*/ 2921 h 1182685"/>
            <a:gd name="connsiteX9" fmla="*/ 2920 w 947666"/>
            <a:gd name="connsiteY9" fmla="*/ 10099 h 1182685"/>
            <a:gd name="connsiteX10" fmla="*/ 10099 w 947666"/>
            <a:gd name="connsiteY10" fmla="*/ 38463 h 1182685"/>
            <a:gd name="connsiteX11" fmla="*/ 683437 w 947666"/>
            <a:gd name="connsiteY11" fmla="*/ 521614 h 1182685"/>
            <a:gd name="connsiteX12" fmla="*/ 416849 w 947666"/>
            <a:gd name="connsiteY12" fmla="*/ 560922 h 1182685"/>
            <a:gd name="connsiteX13" fmla="*/ 115195 w 947666"/>
            <a:gd name="connsiteY13" fmla="*/ 622035 h 1182685"/>
            <a:gd name="connsiteX14" fmla="*/ 113602 w 947666"/>
            <a:gd name="connsiteY14" fmla="*/ 675058 h 1182685"/>
            <a:gd name="connsiteX15" fmla="*/ 901366 w 947666"/>
            <a:gd name="connsiteY15" fmla="*/ 1181918 h 1182685"/>
            <a:gd name="connsiteX16" fmla="*/ 907324 w 947666"/>
            <a:gd name="connsiteY16" fmla="*/ 1182684 h 1182685"/>
            <a:gd name="connsiteX17" fmla="*/ 911462 w 947666"/>
            <a:gd name="connsiteY17" fmla="*/ 1182001 h 1182685"/>
            <a:gd name="connsiteX18" fmla="*/ 918289 w 947666"/>
            <a:gd name="connsiteY18" fmla="*/ 1182684 h 1182685"/>
            <a:gd name="connsiteX19" fmla="*/ 947666 w 947666"/>
            <a:gd name="connsiteY19" fmla="*/ 1173581 h 1182685"/>
            <a:gd name="connsiteX20" fmla="*/ 908420 w 947666"/>
            <a:gd name="connsiteY20" fmla="*/ 1125460 h 1182685"/>
            <a:gd name="connsiteX21" fmla="*/ 910737 w 947666"/>
            <a:gd name="connsiteY21" fmla="*/ 1137997 h 1182685"/>
            <a:gd name="connsiteX22" fmla="*/ 908420 w 947666"/>
            <a:gd name="connsiteY22" fmla="*/ 1125460 h 1182685"/>
            <a:gd name="connsiteX0" fmla="*/ 947666 w 947666"/>
            <a:gd name="connsiteY0" fmla="*/ 1173581 h 1182685"/>
            <a:gd name="connsiteX1" fmla="*/ 874223 w 947666"/>
            <a:gd name="connsiteY1" fmla="*/ 1102351 h 1182685"/>
            <a:gd name="connsiteX2" fmla="*/ 866423 w 947666"/>
            <a:gd name="connsiteY2" fmla="*/ 1125936 h 1182685"/>
            <a:gd name="connsiteX3" fmla="*/ 152206 w 947666"/>
            <a:gd name="connsiteY3" fmla="*/ 659977 h 1182685"/>
            <a:gd name="connsiteX4" fmla="*/ 149931 w 947666"/>
            <a:gd name="connsiteY4" fmla="*/ 644274 h 1182685"/>
            <a:gd name="connsiteX5" fmla="*/ 420821 w 947666"/>
            <a:gd name="connsiteY5" fmla="*/ 602050 h 1182685"/>
            <a:gd name="connsiteX6" fmla="*/ 722475 w 947666"/>
            <a:gd name="connsiteY6" fmla="*/ 540978 h 1182685"/>
            <a:gd name="connsiteX7" fmla="*/ 461287 w 947666"/>
            <a:gd name="connsiteY7" fmla="*/ 284818 h 1182685"/>
            <a:gd name="connsiteX8" fmla="*/ 31284 w 947666"/>
            <a:gd name="connsiteY8" fmla="*/ 2921 h 1182685"/>
            <a:gd name="connsiteX9" fmla="*/ 2920 w 947666"/>
            <a:gd name="connsiteY9" fmla="*/ 10099 h 1182685"/>
            <a:gd name="connsiteX10" fmla="*/ 10099 w 947666"/>
            <a:gd name="connsiteY10" fmla="*/ 38463 h 1182685"/>
            <a:gd name="connsiteX11" fmla="*/ 683437 w 947666"/>
            <a:gd name="connsiteY11" fmla="*/ 521614 h 1182685"/>
            <a:gd name="connsiteX12" fmla="*/ 416849 w 947666"/>
            <a:gd name="connsiteY12" fmla="*/ 560922 h 1182685"/>
            <a:gd name="connsiteX13" fmla="*/ 115195 w 947666"/>
            <a:gd name="connsiteY13" fmla="*/ 622035 h 1182685"/>
            <a:gd name="connsiteX14" fmla="*/ 113602 w 947666"/>
            <a:gd name="connsiteY14" fmla="*/ 675058 h 1182685"/>
            <a:gd name="connsiteX15" fmla="*/ 901366 w 947666"/>
            <a:gd name="connsiteY15" fmla="*/ 1181918 h 1182685"/>
            <a:gd name="connsiteX16" fmla="*/ 907324 w 947666"/>
            <a:gd name="connsiteY16" fmla="*/ 1182684 h 1182685"/>
            <a:gd name="connsiteX17" fmla="*/ 911462 w 947666"/>
            <a:gd name="connsiteY17" fmla="*/ 1182001 h 1182685"/>
            <a:gd name="connsiteX18" fmla="*/ 918289 w 947666"/>
            <a:gd name="connsiteY18" fmla="*/ 1182684 h 1182685"/>
            <a:gd name="connsiteX19" fmla="*/ 947666 w 947666"/>
            <a:gd name="connsiteY19" fmla="*/ 1173581 h 1182685"/>
            <a:gd name="connsiteX0" fmla="*/ 947666 w 947666"/>
            <a:gd name="connsiteY0" fmla="*/ 1173581 h 1182685"/>
            <a:gd name="connsiteX1" fmla="*/ 866423 w 947666"/>
            <a:gd name="connsiteY1" fmla="*/ 1125936 h 1182685"/>
            <a:gd name="connsiteX2" fmla="*/ 152206 w 947666"/>
            <a:gd name="connsiteY2" fmla="*/ 659977 h 1182685"/>
            <a:gd name="connsiteX3" fmla="*/ 149931 w 947666"/>
            <a:gd name="connsiteY3" fmla="*/ 644274 h 1182685"/>
            <a:gd name="connsiteX4" fmla="*/ 420821 w 947666"/>
            <a:gd name="connsiteY4" fmla="*/ 602050 h 1182685"/>
            <a:gd name="connsiteX5" fmla="*/ 722475 w 947666"/>
            <a:gd name="connsiteY5" fmla="*/ 540978 h 1182685"/>
            <a:gd name="connsiteX6" fmla="*/ 461287 w 947666"/>
            <a:gd name="connsiteY6" fmla="*/ 284818 h 1182685"/>
            <a:gd name="connsiteX7" fmla="*/ 31284 w 947666"/>
            <a:gd name="connsiteY7" fmla="*/ 2921 h 1182685"/>
            <a:gd name="connsiteX8" fmla="*/ 2920 w 947666"/>
            <a:gd name="connsiteY8" fmla="*/ 10099 h 1182685"/>
            <a:gd name="connsiteX9" fmla="*/ 10099 w 947666"/>
            <a:gd name="connsiteY9" fmla="*/ 38463 h 1182685"/>
            <a:gd name="connsiteX10" fmla="*/ 683437 w 947666"/>
            <a:gd name="connsiteY10" fmla="*/ 521614 h 1182685"/>
            <a:gd name="connsiteX11" fmla="*/ 416849 w 947666"/>
            <a:gd name="connsiteY11" fmla="*/ 560922 h 1182685"/>
            <a:gd name="connsiteX12" fmla="*/ 115195 w 947666"/>
            <a:gd name="connsiteY12" fmla="*/ 622035 h 1182685"/>
            <a:gd name="connsiteX13" fmla="*/ 113602 w 947666"/>
            <a:gd name="connsiteY13" fmla="*/ 675058 h 1182685"/>
            <a:gd name="connsiteX14" fmla="*/ 901366 w 947666"/>
            <a:gd name="connsiteY14" fmla="*/ 1181918 h 1182685"/>
            <a:gd name="connsiteX15" fmla="*/ 907324 w 947666"/>
            <a:gd name="connsiteY15" fmla="*/ 1182684 h 1182685"/>
            <a:gd name="connsiteX16" fmla="*/ 911462 w 947666"/>
            <a:gd name="connsiteY16" fmla="*/ 1182001 h 1182685"/>
            <a:gd name="connsiteX17" fmla="*/ 918289 w 947666"/>
            <a:gd name="connsiteY17" fmla="*/ 1182684 h 1182685"/>
            <a:gd name="connsiteX18" fmla="*/ 947666 w 947666"/>
            <a:gd name="connsiteY18" fmla="*/ 1173581 h 1182685"/>
            <a:gd name="connsiteX0" fmla="*/ 918289 w 938124"/>
            <a:gd name="connsiteY0" fmla="*/ 1182684 h 1186747"/>
            <a:gd name="connsiteX1" fmla="*/ 866423 w 938124"/>
            <a:gd name="connsiteY1" fmla="*/ 1125936 h 1186747"/>
            <a:gd name="connsiteX2" fmla="*/ 152206 w 938124"/>
            <a:gd name="connsiteY2" fmla="*/ 659977 h 1186747"/>
            <a:gd name="connsiteX3" fmla="*/ 149931 w 938124"/>
            <a:gd name="connsiteY3" fmla="*/ 644274 h 1186747"/>
            <a:gd name="connsiteX4" fmla="*/ 420821 w 938124"/>
            <a:gd name="connsiteY4" fmla="*/ 602050 h 1186747"/>
            <a:gd name="connsiteX5" fmla="*/ 722475 w 938124"/>
            <a:gd name="connsiteY5" fmla="*/ 540978 h 1186747"/>
            <a:gd name="connsiteX6" fmla="*/ 461287 w 938124"/>
            <a:gd name="connsiteY6" fmla="*/ 284818 h 1186747"/>
            <a:gd name="connsiteX7" fmla="*/ 31284 w 938124"/>
            <a:gd name="connsiteY7" fmla="*/ 2921 h 1186747"/>
            <a:gd name="connsiteX8" fmla="*/ 2920 w 938124"/>
            <a:gd name="connsiteY8" fmla="*/ 10099 h 1186747"/>
            <a:gd name="connsiteX9" fmla="*/ 10099 w 938124"/>
            <a:gd name="connsiteY9" fmla="*/ 38463 h 1186747"/>
            <a:gd name="connsiteX10" fmla="*/ 683437 w 938124"/>
            <a:gd name="connsiteY10" fmla="*/ 521614 h 1186747"/>
            <a:gd name="connsiteX11" fmla="*/ 416849 w 938124"/>
            <a:gd name="connsiteY11" fmla="*/ 560922 h 1186747"/>
            <a:gd name="connsiteX12" fmla="*/ 115195 w 938124"/>
            <a:gd name="connsiteY12" fmla="*/ 622035 h 1186747"/>
            <a:gd name="connsiteX13" fmla="*/ 113602 w 938124"/>
            <a:gd name="connsiteY13" fmla="*/ 675058 h 1186747"/>
            <a:gd name="connsiteX14" fmla="*/ 901366 w 938124"/>
            <a:gd name="connsiteY14" fmla="*/ 1181918 h 1186747"/>
            <a:gd name="connsiteX15" fmla="*/ 907324 w 938124"/>
            <a:gd name="connsiteY15" fmla="*/ 1182684 h 1186747"/>
            <a:gd name="connsiteX16" fmla="*/ 911462 w 938124"/>
            <a:gd name="connsiteY16" fmla="*/ 1182001 h 1186747"/>
            <a:gd name="connsiteX17" fmla="*/ 918289 w 938124"/>
            <a:gd name="connsiteY17" fmla="*/ 1182684 h 1186747"/>
            <a:gd name="connsiteX0" fmla="*/ 911462 w 935133"/>
            <a:gd name="connsiteY0" fmla="*/ 1182001 h 1183373"/>
            <a:gd name="connsiteX1" fmla="*/ 866423 w 935133"/>
            <a:gd name="connsiteY1" fmla="*/ 1125936 h 1183373"/>
            <a:gd name="connsiteX2" fmla="*/ 152206 w 935133"/>
            <a:gd name="connsiteY2" fmla="*/ 659977 h 1183373"/>
            <a:gd name="connsiteX3" fmla="*/ 149931 w 935133"/>
            <a:gd name="connsiteY3" fmla="*/ 644274 h 1183373"/>
            <a:gd name="connsiteX4" fmla="*/ 420821 w 935133"/>
            <a:gd name="connsiteY4" fmla="*/ 602050 h 1183373"/>
            <a:gd name="connsiteX5" fmla="*/ 722475 w 935133"/>
            <a:gd name="connsiteY5" fmla="*/ 540978 h 1183373"/>
            <a:gd name="connsiteX6" fmla="*/ 461287 w 935133"/>
            <a:gd name="connsiteY6" fmla="*/ 284818 h 1183373"/>
            <a:gd name="connsiteX7" fmla="*/ 31284 w 935133"/>
            <a:gd name="connsiteY7" fmla="*/ 2921 h 1183373"/>
            <a:gd name="connsiteX8" fmla="*/ 2920 w 935133"/>
            <a:gd name="connsiteY8" fmla="*/ 10099 h 1183373"/>
            <a:gd name="connsiteX9" fmla="*/ 10099 w 935133"/>
            <a:gd name="connsiteY9" fmla="*/ 38463 h 1183373"/>
            <a:gd name="connsiteX10" fmla="*/ 683437 w 935133"/>
            <a:gd name="connsiteY10" fmla="*/ 521614 h 1183373"/>
            <a:gd name="connsiteX11" fmla="*/ 416849 w 935133"/>
            <a:gd name="connsiteY11" fmla="*/ 560922 h 1183373"/>
            <a:gd name="connsiteX12" fmla="*/ 115195 w 935133"/>
            <a:gd name="connsiteY12" fmla="*/ 622035 h 1183373"/>
            <a:gd name="connsiteX13" fmla="*/ 113602 w 935133"/>
            <a:gd name="connsiteY13" fmla="*/ 675058 h 1183373"/>
            <a:gd name="connsiteX14" fmla="*/ 901366 w 935133"/>
            <a:gd name="connsiteY14" fmla="*/ 1181918 h 1183373"/>
            <a:gd name="connsiteX15" fmla="*/ 907324 w 935133"/>
            <a:gd name="connsiteY15" fmla="*/ 1182684 h 1183373"/>
            <a:gd name="connsiteX16" fmla="*/ 911462 w 935133"/>
            <a:gd name="connsiteY16" fmla="*/ 1182001 h 1183373"/>
            <a:gd name="connsiteX0" fmla="*/ 907324 w 933570"/>
            <a:gd name="connsiteY0" fmla="*/ 1182684 h 1183866"/>
            <a:gd name="connsiteX1" fmla="*/ 866423 w 933570"/>
            <a:gd name="connsiteY1" fmla="*/ 1125936 h 1183866"/>
            <a:gd name="connsiteX2" fmla="*/ 152206 w 933570"/>
            <a:gd name="connsiteY2" fmla="*/ 659977 h 1183866"/>
            <a:gd name="connsiteX3" fmla="*/ 149931 w 933570"/>
            <a:gd name="connsiteY3" fmla="*/ 644274 h 1183866"/>
            <a:gd name="connsiteX4" fmla="*/ 420821 w 933570"/>
            <a:gd name="connsiteY4" fmla="*/ 602050 h 1183866"/>
            <a:gd name="connsiteX5" fmla="*/ 722475 w 933570"/>
            <a:gd name="connsiteY5" fmla="*/ 540978 h 1183866"/>
            <a:gd name="connsiteX6" fmla="*/ 461287 w 933570"/>
            <a:gd name="connsiteY6" fmla="*/ 284818 h 1183866"/>
            <a:gd name="connsiteX7" fmla="*/ 31284 w 933570"/>
            <a:gd name="connsiteY7" fmla="*/ 2921 h 1183866"/>
            <a:gd name="connsiteX8" fmla="*/ 2920 w 933570"/>
            <a:gd name="connsiteY8" fmla="*/ 10099 h 1183866"/>
            <a:gd name="connsiteX9" fmla="*/ 10099 w 933570"/>
            <a:gd name="connsiteY9" fmla="*/ 38463 h 1183866"/>
            <a:gd name="connsiteX10" fmla="*/ 683437 w 933570"/>
            <a:gd name="connsiteY10" fmla="*/ 521614 h 1183866"/>
            <a:gd name="connsiteX11" fmla="*/ 416849 w 933570"/>
            <a:gd name="connsiteY11" fmla="*/ 560922 h 1183866"/>
            <a:gd name="connsiteX12" fmla="*/ 115195 w 933570"/>
            <a:gd name="connsiteY12" fmla="*/ 622035 h 1183866"/>
            <a:gd name="connsiteX13" fmla="*/ 113602 w 933570"/>
            <a:gd name="connsiteY13" fmla="*/ 675058 h 1183866"/>
            <a:gd name="connsiteX14" fmla="*/ 901366 w 933570"/>
            <a:gd name="connsiteY14" fmla="*/ 1181918 h 1183866"/>
            <a:gd name="connsiteX15" fmla="*/ 907324 w 933570"/>
            <a:gd name="connsiteY15" fmla="*/ 1182684 h 11838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933570" h="1183866">
              <a:moveTo>
                <a:pt x="907324" y="1182684"/>
              </a:moveTo>
              <a:cubicBezTo>
                <a:pt x="901500" y="1173354"/>
                <a:pt x="992276" y="1213054"/>
                <a:pt x="866423" y="1125936"/>
              </a:cubicBezTo>
              <a:cubicBezTo>
                <a:pt x="640447" y="1039935"/>
                <a:pt x="196644" y="774465"/>
                <a:pt x="152206" y="659977"/>
              </a:cubicBezTo>
              <a:cubicBezTo>
                <a:pt x="149742" y="655136"/>
                <a:pt x="148942" y="649616"/>
                <a:pt x="149931" y="644274"/>
              </a:cubicBezTo>
              <a:cubicBezTo>
                <a:pt x="168839" y="626172"/>
                <a:pt x="320484" y="611649"/>
                <a:pt x="420821" y="602050"/>
              </a:cubicBezTo>
              <a:cubicBezTo>
                <a:pt x="620731" y="582934"/>
                <a:pt x="703980" y="572031"/>
                <a:pt x="722475" y="540978"/>
              </a:cubicBezTo>
              <a:cubicBezTo>
                <a:pt x="734971" y="519959"/>
                <a:pt x="752163" y="491141"/>
                <a:pt x="461287" y="284818"/>
              </a:cubicBezTo>
              <a:cubicBezTo>
                <a:pt x="313574" y="179887"/>
                <a:pt x="133132" y="63599"/>
                <a:pt x="31284" y="2921"/>
              </a:cubicBezTo>
              <a:cubicBezTo>
                <a:pt x="21469" y="-2930"/>
                <a:pt x="8770" y="285"/>
                <a:pt x="2920" y="10099"/>
              </a:cubicBezTo>
              <a:cubicBezTo>
                <a:pt x="-2930" y="19914"/>
                <a:pt x="285" y="32612"/>
                <a:pt x="10099" y="38463"/>
              </a:cubicBezTo>
              <a:cubicBezTo>
                <a:pt x="255006" y="184397"/>
                <a:pt x="650791" y="457336"/>
                <a:pt x="683437" y="521614"/>
              </a:cubicBezTo>
              <a:cubicBezTo>
                <a:pt x="652280" y="538330"/>
                <a:pt x="511725" y="551798"/>
                <a:pt x="416849" y="560922"/>
              </a:cubicBezTo>
              <a:cubicBezTo>
                <a:pt x="216960" y="579975"/>
                <a:pt x="133690" y="590878"/>
                <a:pt x="115195" y="622035"/>
              </a:cubicBezTo>
              <a:cubicBezTo>
                <a:pt x="106188" y="638430"/>
                <a:pt x="105595" y="658152"/>
                <a:pt x="113602" y="675058"/>
              </a:cubicBezTo>
              <a:cubicBezTo>
                <a:pt x="170184" y="820744"/>
                <a:pt x="701932" y="1121923"/>
                <a:pt x="901366" y="1181918"/>
              </a:cubicBezTo>
              <a:cubicBezTo>
                <a:pt x="903306" y="1182454"/>
                <a:pt x="905311" y="1182710"/>
                <a:pt x="907324" y="1182684"/>
              </a:cubicBezTo>
              <a:close/>
            </a:path>
          </a:pathLst>
        </a:custGeom>
        <a:solidFill>
          <a:srgbClr val="000000"/>
        </a:solidFill>
        <a:ln w="20638" cap="flat">
          <a:noFill/>
          <a:prstDash val="solid"/>
          <a:miter/>
        </a:ln>
      </xdr:spPr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7</xdr:col>
      <xdr:colOff>1131693</xdr:colOff>
      <xdr:row>2</xdr:row>
      <xdr:rowOff>169334</xdr:rowOff>
    </xdr:from>
    <xdr:to>
      <xdr:col>7</xdr:col>
      <xdr:colOff>2349902</xdr:colOff>
      <xdr:row>2</xdr:row>
      <xdr:rowOff>441477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894CCB2-7335-DE43-93A1-B133A7CDE34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0961493" y="626534"/>
          <a:ext cx="1119149" cy="272143"/>
          <a:chOff x="15289984" y="599889"/>
          <a:chExt cx="1218209" cy="272143"/>
        </a:xfrm>
      </xdr:grpSpPr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33AF9739-A185-ACD0-71F8-8360A1FA3288}"/>
              </a:ext>
            </a:extLst>
          </xdr:cNvPr>
          <xdr:cNvSpPr/>
        </xdr:nvSpPr>
        <xdr:spPr>
          <a:xfrm>
            <a:off x="15289984" y="599889"/>
            <a:ext cx="272143" cy="272143"/>
          </a:xfrm>
          <a:prstGeom prst="ellipse">
            <a:avLst/>
          </a:prstGeom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AE77FB28-869C-9264-AE77-62CC939A22C1}"/>
              </a:ext>
            </a:extLst>
          </xdr:cNvPr>
          <xdr:cNvSpPr/>
        </xdr:nvSpPr>
        <xdr:spPr>
          <a:xfrm>
            <a:off x="16236050" y="599889"/>
            <a:ext cx="272143" cy="272143"/>
          </a:xfrm>
          <a:prstGeom prst="ellipse">
            <a:avLst/>
          </a:prstGeom>
          <a:solidFill>
            <a:schemeClr val="bg2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ED710C2D-FFDE-068C-720C-5150E22F3A16}"/>
              </a:ext>
            </a:extLst>
          </xdr:cNvPr>
          <xdr:cNvSpPr/>
        </xdr:nvSpPr>
        <xdr:spPr>
          <a:xfrm>
            <a:off x="15761130" y="599889"/>
            <a:ext cx="275916" cy="272143"/>
          </a:xfrm>
          <a:prstGeom prst="ellipse">
            <a:avLst/>
          </a:prstGeom>
          <a:solidFill>
            <a:schemeClr val="accent2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617481</xdr:colOff>
      <xdr:row>6</xdr:row>
      <xdr:rowOff>369404</xdr:rowOff>
    </xdr:from>
    <xdr:to>
      <xdr:col>5</xdr:col>
      <xdr:colOff>1729331</xdr:colOff>
      <xdr:row>10</xdr:row>
      <xdr:rowOff>419763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DF78A97-1A8D-27A6-8FE2-F1C74460E2E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8259959" y="2684625"/>
          <a:ext cx="2797691" cy="1893545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795290</xdr:colOff>
      <xdr:row>7</xdr:row>
      <xdr:rowOff>79559</xdr:rowOff>
    </xdr:from>
    <xdr:to>
      <xdr:col>5</xdr:col>
      <xdr:colOff>1606623</xdr:colOff>
      <xdr:row>10</xdr:row>
      <xdr:rowOff>244242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A035BC3-FBEB-A897-8A1B-E3286E1CEF1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8437768" y="2855577"/>
          <a:ext cx="2497174" cy="154707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1541651</xdr:colOff>
      <xdr:row>7</xdr:row>
      <xdr:rowOff>417811</xdr:rowOff>
    </xdr:from>
    <xdr:to>
      <xdr:col>5</xdr:col>
      <xdr:colOff>769929</xdr:colOff>
      <xdr:row>9</xdr:row>
      <xdr:rowOff>416928</xdr:rowOff>
    </xdr:to>
    <xdr:pic>
      <xdr:nvPicPr>
        <xdr:cNvPr id="20" name="Graphic 19" descr="Smiling face with solid fill with solid fill">
          <a:extLst>
            <a:ext uri="{FF2B5EF4-FFF2-40B4-BE49-F238E27FC236}">
              <a16:creationId xmlns:a16="http://schemas.microsoft.com/office/drawing/2014/main" id="{782D7AE7-C76D-3FE0-113C-5B3E74819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184129" y="3193829"/>
          <a:ext cx="914119" cy="920710"/>
        </a:xfrm>
        <a:prstGeom prst="rect">
          <a:avLst/>
        </a:prstGeom>
      </xdr:spPr>
    </xdr:pic>
    <xdr:clientData/>
  </xdr:twoCellAnchor>
  <xdr:twoCellAnchor editAs="oneCell">
    <xdr:from>
      <xdr:col>4</xdr:col>
      <xdr:colOff>1227747</xdr:colOff>
      <xdr:row>9</xdr:row>
      <xdr:rowOff>10015</xdr:rowOff>
    </xdr:from>
    <xdr:to>
      <xdr:col>5</xdr:col>
      <xdr:colOff>151874</xdr:colOff>
      <xdr:row>10</xdr:row>
      <xdr:rowOff>155311</xdr:rowOff>
    </xdr:to>
    <xdr:pic>
      <xdr:nvPicPr>
        <xdr:cNvPr id="17" name="Graphic 16" descr="Cursor with solid fill">
          <a:extLst>
            <a:ext uri="{FF2B5EF4-FFF2-40B4-BE49-F238E27FC236}">
              <a16:creationId xmlns:a16="http://schemas.microsoft.com/office/drawing/2014/main" id="{8F7F5861-AE22-C397-69B3-D84B61E7F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8872163" y="3705688"/>
          <a:ext cx="606092" cy="609968"/>
        </a:xfrm>
        <a:prstGeom prst="rect">
          <a:avLst/>
        </a:prstGeom>
      </xdr:spPr>
    </xdr:pic>
    <xdr:clientData/>
  </xdr:twoCellAnchor>
  <xdr:twoCellAnchor editAs="oneCell">
    <xdr:from>
      <xdr:col>4</xdr:col>
      <xdr:colOff>277994</xdr:colOff>
      <xdr:row>5</xdr:row>
      <xdr:rowOff>394194</xdr:rowOff>
    </xdr:from>
    <xdr:to>
      <xdr:col>7</xdr:col>
      <xdr:colOff>77272</xdr:colOff>
      <xdr:row>13</xdr:row>
      <xdr:rowOff>156205</xdr:rowOff>
    </xdr:to>
    <xdr:pic>
      <xdr:nvPicPr>
        <xdr:cNvPr id="15" name="Graphic 14" descr="Monitor outline">
          <a:extLst>
            <a:ext uri="{FF2B5EF4-FFF2-40B4-BE49-F238E27FC236}">
              <a16:creationId xmlns:a16="http://schemas.microsoft.com/office/drawing/2014/main" id="{03D6B556-2051-A5C2-9E94-EB533CC20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920472" y="2124990"/>
          <a:ext cx="3496888" cy="3450091"/>
        </a:xfrm>
        <a:prstGeom prst="rect">
          <a:avLst/>
        </a:prstGeom>
      </xdr:spPr>
    </xdr:pic>
    <xdr:clientData/>
  </xdr:twoCellAnchor>
  <xdr:twoCellAnchor>
    <xdr:from>
      <xdr:col>5</xdr:col>
      <xdr:colOff>254000</xdr:colOff>
      <xdr:row>2</xdr:row>
      <xdr:rowOff>165100</xdr:rowOff>
    </xdr:from>
    <xdr:to>
      <xdr:col>5</xdr:col>
      <xdr:colOff>1472209</xdr:colOff>
      <xdr:row>2</xdr:row>
      <xdr:rowOff>437243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F0AF0B3-C3E7-A341-8217-24530F0DB26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8636000" y="622300"/>
          <a:ext cx="1218209" cy="272143"/>
          <a:chOff x="15289984" y="599889"/>
          <a:chExt cx="1218209" cy="272143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A60A8C12-DEA5-CEF5-9FF4-5795FBEE3D94}"/>
              </a:ext>
            </a:extLst>
          </xdr:cNvPr>
          <xdr:cNvSpPr/>
        </xdr:nvSpPr>
        <xdr:spPr>
          <a:xfrm>
            <a:off x="15289984" y="599889"/>
            <a:ext cx="272143" cy="272143"/>
          </a:xfrm>
          <a:prstGeom prst="ellipse">
            <a:avLst/>
          </a:prstGeom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EAE9594F-B616-E3A8-823B-B13B6328CB4D}"/>
              </a:ext>
            </a:extLst>
          </xdr:cNvPr>
          <xdr:cNvSpPr/>
        </xdr:nvSpPr>
        <xdr:spPr>
          <a:xfrm>
            <a:off x="16236050" y="599889"/>
            <a:ext cx="272143" cy="272143"/>
          </a:xfrm>
          <a:prstGeom prst="ellipse">
            <a:avLst/>
          </a:prstGeom>
          <a:solidFill>
            <a:schemeClr val="bg2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F2A17CA0-115D-73FD-F78C-3BC9BB71428D}"/>
              </a:ext>
            </a:extLst>
          </xdr:cNvPr>
          <xdr:cNvSpPr/>
        </xdr:nvSpPr>
        <xdr:spPr>
          <a:xfrm>
            <a:off x="15761130" y="599889"/>
            <a:ext cx="275916" cy="272143"/>
          </a:xfrm>
          <a:prstGeom prst="ellipse">
            <a:avLst/>
          </a:prstGeom>
          <a:solidFill>
            <a:schemeClr val="accent2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162027</xdr:colOff>
      <xdr:row>2</xdr:row>
      <xdr:rowOff>97029</xdr:rowOff>
    </xdr:from>
    <xdr:to>
      <xdr:col>15</xdr:col>
      <xdr:colOff>588528</xdr:colOff>
      <xdr:row>2</xdr:row>
      <xdr:rowOff>532769</xdr:rowOff>
    </xdr:to>
    <xdr:pic>
      <xdr:nvPicPr>
        <xdr:cNvPr id="16" name="Graphic 15" descr="Close with solid fill">
          <a:extLst>
            <a:ext uri="{FF2B5EF4-FFF2-40B4-BE49-F238E27FC236}">
              <a16:creationId xmlns:a16="http://schemas.microsoft.com/office/drawing/2014/main" id="{552A05C6-410B-83CE-7EF2-1A45960A0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655527" y="554229"/>
          <a:ext cx="426501" cy="435740"/>
        </a:xfrm>
        <a:prstGeom prst="rect">
          <a:avLst/>
        </a:prstGeom>
      </xdr:spPr>
    </xdr:pic>
    <xdr:clientData/>
  </xdr:twoCellAnchor>
</xdr:wsDr>
</file>

<file path=xl/pivotCache/_rels/pivotCacheDefinition1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1.xml" Id="rId1" /></Relationships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95.646265046293" createdVersion="6" refreshedVersion="8" minRefreshableVersion="3" recordCount="6" xr:uid="{00000000-000A-0000-FFFF-FFFF23000000}">
  <cacheSource type="worksheet">
    <worksheetSource name="Table_ClassList"/>
  </cacheSource>
  <cacheFields count="9">
    <cacheField name="Course ID" numFmtId="0">
      <sharedItems/>
    </cacheField>
    <cacheField name="Course Name" numFmtId="0">
      <sharedItems count="4">
        <s v="Intro to Computer Applications"/>
        <s v="Writing Composition"/>
        <s v="Public Speaking"/>
        <s v="Basic Psychology"/>
      </sharedItems>
    </cacheField>
    <cacheField name="Instructor" numFmtId="0">
      <sharedItems/>
    </cacheField>
    <cacheField name="Day" numFmtId="0">
      <sharedItems count="5">
        <s v="Monday"/>
        <s v="Tuesday"/>
        <s v="Thursday"/>
        <s v="Wednesday"/>
        <s v="Friday"/>
      </sharedItems>
    </cacheField>
    <cacheField name="Year" numFmtId="0">
      <sharedItems containsSemiMixedTypes="0" containsString="0" containsNumber="1" containsInteger="1" minValue="2022" maxValue="2022"/>
    </cacheField>
    <cacheField name="Semester" numFmtId="0">
      <sharedItems/>
    </cacheField>
    <cacheField name="Time Start" numFmtId="165">
      <sharedItems containsSemiMixedTypes="0" containsNonDate="0" containsDate="1" containsString="0" minDate="1899-12-30T10:00:00" maxDate="1899-12-30T17:00:00" count="4">
        <d v="1899-12-30T14:00:00"/>
        <d v="1899-12-30T10:00:00"/>
        <d v="1899-12-30T11:00:00"/>
        <d v="1899-12-30T17:00:00" u="1"/>
      </sharedItems>
    </cacheField>
    <cacheField name="Time End" numFmtId="165">
      <sharedItems containsSemiMixedTypes="0" containsNonDate="0" containsDate="1" containsString="0" minDate="1899-12-30T11:00:00" maxDate="1899-12-30T15:30:00"/>
    </cacheField>
    <cacheField name="Duration" numFmtId="164">
      <sharedItems containsSemiMixedTypes="0" containsNonDate="0" containsDate="1" containsString="0" minDate="1899-12-30T01:00:00" maxDate="1899-12-30T01:3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CS 120"/>
    <x v="0"/>
    <s v="Instructor 1"/>
    <x v="0"/>
    <n v="2022"/>
    <s v="Spring"/>
    <x v="0"/>
    <d v="1899-12-30T15:30:00"/>
    <d v="1899-12-30T01:30:00"/>
  </r>
  <r>
    <s v="WR 121"/>
    <x v="1"/>
    <s v="Instructor 2"/>
    <x v="1"/>
    <n v="2022"/>
    <s v="Spring"/>
    <x v="1"/>
    <d v="1899-12-30T11:30:00"/>
    <d v="1899-12-30T01:30:00"/>
  </r>
  <r>
    <s v="WR 121"/>
    <x v="1"/>
    <s v="Instructor 2"/>
    <x v="2"/>
    <n v="2022"/>
    <s v="Spring"/>
    <x v="1"/>
    <d v="1899-12-30T11:30:00"/>
    <d v="1899-12-30T01:30:00"/>
  </r>
  <r>
    <s v="SP 111"/>
    <x v="2"/>
    <s v="Instructor 3"/>
    <x v="0"/>
    <n v="2022"/>
    <s v="Spring"/>
    <x v="2"/>
    <d v="1899-12-30T12:00:00"/>
    <d v="1899-12-30T01:00:00"/>
  </r>
  <r>
    <s v="SP 111"/>
    <x v="2"/>
    <s v="Instructor 3"/>
    <x v="3"/>
    <n v="2022"/>
    <s v="Spring"/>
    <x v="2"/>
    <d v="1899-12-30T12:00:00"/>
    <d v="1899-12-30T01:00:00"/>
  </r>
  <r>
    <s v="PSY 101"/>
    <x v="3"/>
    <s v="Instructor 4"/>
    <x v="4"/>
    <n v="2022"/>
    <s v="Spring"/>
    <x v="1"/>
    <d v="1899-12-30T11:00:00"/>
    <d v="1899-12-30T01:00:00"/>
  </r>
</pivotCacheRecord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1.xml" Id="rId1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_WeeklySchedule" cacheId="0" applyNumberFormats="0" applyBorderFormats="0" applyFontFormats="0" applyPatternFormats="0" applyAlignmentFormats="0" applyWidthHeightFormats="1" dataCaption="Values" updatedVersion="8" minRefreshableVersion="3" showDrill="0" rowGrandTotals="0" colGrandTotals="0" itemPrintTitles="1" createdVersion="6" indent="0" compact="0" compactData="0" multipleFieldFilters="0">
  <location ref="B6:D12" firstHeaderRow="1" firstDataRow="1" firstDataCol="3"/>
  <pivotFields count="9">
    <pivotField compact="0" outline="0" showAll="0" defaultSubtotal="0"/>
    <pivotField axis="axisRow" compact="0" outline="0" showAll="0" defaultSubtotal="0">
      <items count="4">
        <item x="3"/>
        <item x="0"/>
        <item x="2"/>
        <item x="1"/>
      </items>
    </pivotField>
    <pivotField compact="0" outline="0" showAll="0" defaultSubtotal="0"/>
    <pivotField axis="axisRow" compact="0" outline="0" showAll="0" defaultSubtotal="0">
      <items count="5">
        <item x="0"/>
        <item x="1"/>
        <item x="3"/>
        <item x="2"/>
        <item x="4"/>
      </items>
    </pivotField>
    <pivotField compact="0" outline="0" showAll="0" defaultSubtotal="0"/>
    <pivotField compact="0" outline="0" showAll="0" defaultSubtotal="0"/>
    <pivotField axis="axisRow" compact="0" numFmtId="165" outline="0" showAll="0" defaultSubtotal="0">
      <items count="4">
        <item x="0"/>
        <item x="1"/>
        <item x="2"/>
        <item m="1" x="3"/>
      </items>
    </pivotField>
    <pivotField compact="0" numFmtId="165" outline="0" showAll="0" defaultSubtotal="0"/>
    <pivotField compact="0" numFmtId="164" outline="0" showAll="0" defaultSubtotal="0"/>
  </pivotFields>
  <rowFields count="3">
    <field x="3"/>
    <field x="6"/>
    <field x="1"/>
  </rowFields>
  <rowItems count="6">
    <i>
      <x/>
      <x/>
      <x v="1"/>
    </i>
    <i r="1">
      <x v="2"/>
      <x v="2"/>
    </i>
    <i>
      <x v="1"/>
      <x v="1"/>
      <x v="3"/>
    </i>
    <i>
      <x v="2"/>
      <x v="2"/>
      <x v="2"/>
    </i>
    <i>
      <x v="3"/>
      <x v="1"/>
      <x v="3"/>
    </i>
    <i>
      <x v="4"/>
      <x v="1"/>
      <x/>
    </i>
  </rowItems>
  <colItems count="1">
    <i/>
  </colItems>
  <formats count="48">
    <format dxfId="57">
      <pivotArea field="3" type="button" dataOnly="0" labelOnly="1" outline="0" axis="axisRow" fieldPosition="0"/>
    </format>
    <format dxfId="56">
      <pivotArea field="6" type="button" dataOnly="0" labelOnly="1" outline="0" axis="axisRow" fieldPosition="1"/>
    </format>
    <format dxfId="55">
      <pivotArea field="1" type="button" dataOnly="0" labelOnly="1" outline="0" axis="axisRow" fieldPosition="2"/>
    </format>
    <format dxfId="54">
      <pivotArea dataOnly="0" labelOnly="1" outline="0" fieldPosition="0">
        <references count="1">
          <reference field="3" count="0"/>
        </references>
      </pivotArea>
    </format>
    <format dxfId="53">
      <pivotArea field="3" type="button" dataOnly="0" labelOnly="1" outline="0" axis="axisRow" fieldPosition="0"/>
    </format>
    <format dxfId="52">
      <pivotArea field="3" type="button" dataOnly="0" labelOnly="1" outline="0" axis="axisRow" fieldPosition="0"/>
    </format>
    <format dxfId="51">
      <pivotArea dataOnly="0" labelOnly="1" outline="0" fieldPosition="0">
        <references count="1">
          <reference field="3" count="0"/>
        </references>
      </pivotArea>
    </format>
    <format dxfId="50">
      <pivotArea dataOnly="0" labelOnly="1" outline="0" fieldPosition="0">
        <references count="1">
          <reference field="3" count="0"/>
        </references>
      </pivotArea>
    </format>
    <format dxfId="49">
      <pivotArea dataOnly="0" labelOnly="1" outline="0" fieldPosition="0">
        <references count="1">
          <reference field="6" count="0"/>
        </references>
      </pivotArea>
    </format>
    <format dxfId="48">
      <pivotArea field="6" type="button" dataOnly="0" labelOnly="1" outline="0" axis="axisRow" fieldPosition="1"/>
    </format>
    <format dxfId="47">
      <pivotArea field="1" type="button" dataOnly="0" labelOnly="1" outline="0" axis="axisRow" fieldPosition="2"/>
    </format>
    <format dxfId="46">
      <pivotArea dataOnly="0" labelOnly="1" outline="0" fieldPosition="0">
        <references count="3">
          <reference field="1" count="1">
            <x v="1"/>
          </reference>
          <reference field="3" count="1" selected="0">
            <x v="0"/>
          </reference>
          <reference field="6" count="1" selected="0">
            <x v="0"/>
          </reference>
        </references>
      </pivotArea>
    </format>
    <format dxfId="45">
      <pivotArea dataOnly="0" labelOnly="1" outline="0" fieldPosition="0">
        <references count="3">
          <reference field="1" count="1">
            <x v="2"/>
          </reference>
          <reference field="3" count="1" selected="0">
            <x v="0"/>
          </reference>
          <reference field="6" count="1" selected="0">
            <x v="2"/>
          </reference>
        </references>
      </pivotArea>
    </format>
    <format dxfId="44">
      <pivotArea dataOnly="0" labelOnly="1" outline="0" fieldPosition="0">
        <references count="3">
          <reference field="1" count="1">
            <x v="3"/>
          </reference>
          <reference field="3" count="1" selected="0">
            <x v="1"/>
          </reference>
          <reference field="6" count="1" selected="0">
            <x v="1"/>
          </reference>
        </references>
      </pivotArea>
    </format>
    <format dxfId="43">
      <pivotArea dataOnly="0" labelOnly="1" outline="0" fieldPosition="0">
        <references count="3">
          <reference field="1" count="1">
            <x v="2"/>
          </reference>
          <reference field="3" count="1" selected="0">
            <x v="2"/>
          </reference>
          <reference field="6" count="1" selected="0">
            <x v="2"/>
          </reference>
        </references>
      </pivotArea>
    </format>
    <format dxfId="42">
      <pivotArea dataOnly="0" labelOnly="1" outline="0" fieldPosition="0">
        <references count="3">
          <reference field="1" count="1">
            <x v="3"/>
          </reference>
          <reference field="3" count="1" selected="0">
            <x v="3"/>
          </reference>
          <reference field="6" count="1" selected="0">
            <x v="1"/>
          </reference>
        </references>
      </pivotArea>
    </format>
    <format dxfId="41">
      <pivotArea dataOnly="0" labelOnly="1" outline="0" fieldPosition="0">
        <references count="3">
          <reference field="1" count="1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format>
    <format dxfId="40">
      <pivotArea dataOnly="0" labelOnly="1" outline="0" fieldPosition="0">
        <references count="1">
          <reference field="3" count="0"/>
        </references>
      </pivotArea>
    </format>
    <format dxfId="39">
      <pivotArea field="3" type="button" dataOnly="0" labelOnly="1" outline="0" axis="axisRow" fieldPosition="0"/>
    </format>
    <format dxfId="38">
      <pivotArea field="3" type="button" dataOnly="0" labelOnly="1" outline="0" axis="axisRow" fieldPosition="0"/>
    </format>
    <format dxfId="37">
      <pivotArea field="6" type="button" dataOnly="0" labelOnly="1" outline="0" axis="axisRow" fieldPosition="1"/>
    </format>
    <format dxfId="36">
      <pivotArea field="1" type="button" dataOnly="0" labelOnly="1" outline="0" axis="axisRow" fieldPosition="2"/>
    </format>
    <format dxfId="35">
      <pivotArea dataOnly="0" labelOnly="1" outline="0" fieldPosition="0">
        <references count="1">
          <reference field="3" count="0"/>
        </references>
      </pivotArea>
    </format>
    <format dxfId="34">
      <pivotArea dataOnly="0" labelOnly="1" outline="0" fieldPosition="0">
        <references count="2">
          <reference field="3" count="1" selected="0">
            <x v="0"/>
          </reference>
          <reference field="6" count="2">
            <x v="0"/>
            <x v="2"/>
          </reference>
        </references>
      </pivotArea>
    </format>
    <format dxfId="33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32">
      <pivotArea dataOnly="0" labelOnly="1" outline="0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31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30">
      <pivotArea dataOnly="0" labelOnly="1" outline="0" fieldPosition="0">
        <references count="3">
          <reference field="1" count="1">
            <x v="1"/>
          </reference>
          <reference field="3" count="1" selected="0">
            <x v="0"/>
          </reference>
          <reference field="6" count="1" selected="0">
            <x v="0"/>
          </reference>
        </references>
      </pivotArea>
    </format>
    <format dxfId="29">
      <pivotArea dataOnly="0" labelOnly="1" outline="0" fieldPosition="0">
        <references count="3">
          <reference field="1" count="1">
            <x v="2"/>
          </reference>
          <reference field="3" count="1" selected="0">
            <x v="0"/>
          </reference>
          <reference field="6" count="1" selected="0">
            <x v="2"/>
          </reference>
        </references>
      </pivotArea>
    </format>
    <format dxfId="28">
      <pivotArea dataOnly="0" labelOnly="1" outline="0" fieldPosition="0">
        <references count="3">
          <reference field="1" count="1">
            <x v="3"/>
          </reference>
          <reference field="3" count="1" selected="0">
            <x v="1"/>
          </reference>
          <reference field="6" count="1" selected="0">
            <x v="1"/>
          </reference>
        </references>
      </pivotArea>
    </format>
    <format dxfId="27">
      <pivotArea dataOnly="0" labelOnly="1" outline="0" fieldPosition="0">
        <references count="3">
          <reference field="1" count="1">
            <x v="2"/>
          </reference>
          <reference field="3" count="1" selected="0">
            <x v="2"/>
          </reference>
          <reference field="6" count="1" selected="0">
            <x v="2"/>
          </reference>
        </references>
      </pivotArea>
    </format>
    <format dxfId="26">
      <pivotArea dataOnly="0" labelOnly="1" outline="0" fieldPosition="0">
        <references count="3">
          <reference field="1" count="1">
            <x v="3"/>
          </reference>
          <reference field="3" count="1" selected="0">
            <x v="3"/>
          </reference>
          <reference field="6" count="1" selected="0">
            <x v="1"/>
          </reference>
        </references>
      </pivotArea>
    </format>
    <format dxfId="25">
      <pivotArea dataOnly="0" labelOnly="1" outline="0" fieldPosition="0">
        <references count="3">
          <reference field="1" count="1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format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field="6" type="button" dataOnly="0" labelOnly="1" outline="0" axis="axisRow" fieldPosition="1"/>
    </format>
    <format dxfId="21">
      <pivotArea field="1" type="button" dataOnly="0" labelOnly="1" outline="0" axis="axisRow" fieldPosition="2"/>
    </format>
    <format dxfId="20">
      <pivotArea dataOnly="0" labelOnly="1" outline="0" fieldPosition="0">
        <references count="1">
          <reference field="3" count="0"/>
        </references>
      </pivotArea>
    </format>
    <format dxfId="19">
      <pivotArea dataOnly="0" labelOnly="1" outline="0" fieldPosition="0">
        <references count="2">
          <reference field="3" count="1" selected="0">
            <x v="0"/>
          </reference>
          <reference field="6" count="2">
            <x v="0"/>
            <x v="2"/>
          </reference>
        </references>
      </pivotArea>
    </format>
    <format dxfId="18">
      <pivotArea dataOnly="0" labelOnly="1" outline="0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2"/>
          </reference>
          <reference field="6" count="1">
            <x v="2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3"/>
          </reference>
          <reference field="6" count="1">
            <x v="1"/>
          </reference>
        </references>
      </pivotArea>
    </format>
    <format dxfId="15">
      <pivotArea dataOnly="0" labelOnly="1" outline="0" fieldPosition="0">
        <references count="3">
          <reference field="1" count="1">
            <x v="1"/>
          </reference>
          <reference field="3" count="1" selected="0">
            <x v="0"/>
          </reference>
          <reference field="6" count="1" selected="0">
            <x v="0"/>
          </reference>
        </references>
      </pivotArea>
    </format>
    <format dxfId="14">
      <pivotArea dataOnly="0" labelOnly="1" outline="0" fieldPosition="0">
        <references count="3">
          <reference field="1" count="1">
            <x v="2"/>
          </reference>
          <reference field="3" count="1" selected="0">
            <x v="0"/>
          </reference>
          <reference field="6" count="1" selected="0">
            <x v="2"/>
          </reference>
        </references>
      </pivotArea>
    </format>
    <format dxfId="13">
      <pivotArea dataOnly="0" labelOnly="1" outline="0" fieldPosition="0">
        <references count="3">
          <reference field="1" count="1">
            <x v="3"/>
          </reference>
          <reference field="3" count="1" selected="0">
            <x v="1"/>
          </reference>
          <reference field="6" count="1" selected="0">
            <x v="1"/>
          </reference>
        </references>
      </pivotArea>
    </format>
    <format dxfId="12">
      <pivotArea dataOnly="0" labelOnly="1" outline="0" fieldPosition="0">
        <references count="3">
          <reference field="1" count="1">
            <x v="2"/>
          </reference>
          <reference field="3" count="1" selected="0">
            <x v="2"/>
          </reference>
          <reference field="6" count="1" selected="0">
            <x v="2"/>
          </reference>
        </references>
      </pivotArea>
    </format>
    <format dxfId="11">
      <pivotArea dataOnly="0" labelOnly="1" outline="0" fieldPosition="0">
        <references count="3">
          <reference field="1" count="1">
            <x v="3"/>
          </reference>
          <reference field="3" count="1" selected="0">
            <x v="3"/>
          </reference>
          <reference field="6" count="1" selected="0">
            <x v="1"/>
          </reference>
        </references>
      </pivotArea>
    </format>
    <format dxfId="10">
      <pivotArea dataOnly="0" labelOnly="1" outline="0" fieldPosition="0">
        <references count="3">
          <reference field="1" count="1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format>
  </formats>
  <pivotTableStyleInfo name="PivotStyleLight1 2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lassList" displayName="Table_ClassList" ref="B6:J12" headerRowDxfId="81" dataDxfId="80">
  <tableColumns count="9">
    <tableColumn id="1" xr3:uid="{00000000-0010-0000-0000-000001000000}" name="Course ID" totalsRowLabel="Total" dataDxfId="79" totalsRowDxfId="78"/>
    <tableColumn id="2" xr3:uid="{00000000-0010-0000-0000-000002000000}" name="Course name" dataDxfId="77" totalsRowDxfId="76"/>
    <tableColumn id="3" xr3:uid="{00000000-0010-0000-0000-000003000000}" name="Instructor" dataDxfId="75"/>
    <tableColumn id="4" xr3:uid="{00000000-0010-0000-0000-000004000000}" name="Day" dataDxfId="74"/>
    <tableColumn id="5" xr3:uid="{00000000-0010-0000-0000-000005000000}" name="Year" dataDxfId="73" totalsRowDxfId="72">
      <calculatedColumnFormula>'Semester Calendar'!$P$25</calculatedColumnFormula>
    </tableColumn>
    <tableColumn id="6" xr3:uid="{00000000-0010-0000-0000-000006000000}" name="Semester" dataDxfId="71" totalsRowDxfId="70"/>
    <tableColumn id="7" xr3:uid="{00000000-0010-0000-0000-000007000000}" name="Time start" dataDxfId="69"/>
    <tableColumn id="8" xr3:uid="{00000000-0010-0000-0000-000008000000}" name="Time end" dataDxfId="68"/>
    <tableColumn id="9" xr3:uid="{00000000-0010-0000-0000-000009000000}" name="Duration" totalsRowFunction="count" dataDxfId="67" totalsRowDxfId="66">
      <calculatedColumnFormula>IFERROR(IF(AND(ISNUMBER(Table_ClassList[[#This Row],[Time end]]),ISNUMBER(Table_ClassList[[#This Row],[Time start]])),Table_ClassList[[#This Row],[Time end]]-Table_ClassList[[#This Row],[Time start]],""),"")</calculatedColumnFormula>
    </tableColumn>
  </tableColumns>
  <tableStyleInfo name="TableStyleLight1 2" showFirstColumn="1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eadlines" displayName="Table_Deadlines" ref="B6:G13" totalsRowShown="0" headerRowDxfId="65" dataDxfId="64">
  <autoFilter ref="B6:G13" xr:uid="{00000000-0009-0000-0100-000002000000}"/>
  <tableColumns count="6">
    <tableColumn id="1" xr3:uid="{00000000-0010-0000-0100-000001000000}" name="Course ID" dataDxfId="63"/>
    <tableColumn id="2" xr3:uid="{00000000-0010-0000-0100-000002000000}" name="Course name" dataDxfId="62">
      <calculatedColumnFormula>IFERROR(VLOOKUP(Table_Deadlines[[#This Row],[Course ID]],Table_ClassList[],2,0),"")</calculatedColumnFormula>
    </tableColumn>
    <tableColumn id="3" xr3:uid="{00000000-0010-0000-0100-000003000000}" name="Year" dataDxfId="61">
      <calculatedColumnFormula>'Semester Calendar'!$P$25</calculatedColumnFormula>
    </tableColumn>
    <tableColumn id="4" xr3:uid="{00000000-0010-0000-0100-000004000000}" name="Semester" dataDxfId="60"/>
    <tableColumn id="5" xr3:uid="{00000000-0010-0000-0100-000005000000}" name="Item description" dataDxfId="59"/>
    <tableColumn id="6" xr3:uid="{00000000-0010-0000-0100-000006000000}" name="Due date" dataDxfId="58"/>
  </tableColumns>
  <tableStyleInfo name="TableStyleLight1 2" showFirstColumn="0" showLastColumn="0" showRowStripes="1" showColumnStripes="0"/>
</table>
</file>

<file path=xl/theme/theme11.xml><?xml version="1.0" encoding="utf-8"?>
<a:theme xmlns:a="http://schemas.openxmlformats.org/drawingml/2006/main" name="Family Templates Theme">
  <a:themeElements>
    <a:clrScheme name="Custom 69">
      <a:dk1>
        <a:srgbClr val="000000"/>
      </a:dk1>
      <a:lt1>
        <a:srgbClr val="FFFFFF"/>
      </a:lt1>
      <a:dk2>
        <a:srgbClr val="F5EDDF"/>
      </a:dk2>
      <a:lt2>
        <a:srgbClr val="86AFD2"/>
      </a:lt2>
      <a:accent1>
        <a:srgbClr val="F1BA30"/>
      </a:accent1>
      <a:accent2>
        <a:srgbClr val="F3CAC5"/>
      </a:accent2>
      <a:accent3>
        <a:srgbClr val="F2EDE9"/>
      </a:accent3>
      <a:accent4>
        <a:srgbClr val="F07265"/>
      </a:accent4>
      <a:accent5>
        <a:srgbClr val="C0CED1"/>
      </a:accent5>
      <a:accent6>
        <a:srgbClr val="8B9B7B"/>
      </a:accent6>
      <a:hlink>
        <a:srgbClr val="F07265"/>
      </a:hlink>
      <a:folHlink>
        <a:srgbClr val="86AFD2"/>
      </a:folHlink>
    </a:clrScheme>
    <a:fontScheme name="Custom 82">
      <a:majorFont>
        <a:latin typeface="Verdana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2.xml" Id="rId3" /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31.xml" Id="rId3" /><Relationship Type="http://schemas.openxmlformats.org/officeDocument/2006/relationships/printerSettings" Target="/xl/printerSettings/printerSettings31.bin" Id="rId2" /><Relationship Type="http://schemas.openxmlformats.org/officeDocument/2006/relationships/pivotTable" Target="/xl/pivotTables/pivotTable1.xml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vmlDrawing" Target="/xl/drawings/vmlDrawing1.vml" Id="rId3" /><Relationship Type="http://schemas.openxmlformats.org/officeDocument/2006/relationships/drawing" Target="/xl/drawings/drawing44.xml" Id="rId2" /><Relationship Type="http://schemas.openxmlformats.org/officeDocument/2006/relationships/printerSettings" Target="/xl/printerSettings/printerSettings44.bin" Id="rId1" /><Relationship Type="http://schemas.openxmlformats.org/officeDocument/2006/relationships/comments" Target="/xl/comments11.xml" Id="rId4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B1:L21"/>
  <sheetViews>
    <sheetView showGridLines="0" tabSelected="1" zoomScaleNormal="100" workbookViewId="0"/>
  </sheetViews>
  <sheetFormatPr defaultColWidth="9" defaultRowHeight="27" customHeight="1" x14ac:dyDescent="0.3"/>
  <cols>
    <col min="1" max="1" width="3.77734375" style="1" customWidth="1"/>
    <col min="2" max="2" width="22" style="3" customWidth="1"/>
    <col min="3" max="3" width="38.33203125" style="3" customWidth="1"/>
    <col min="4" max="7" width="22.109375" style="3" customWidth="1"/>
    <col min="8" max="9" width="22.109375" style="4" customWidth="1"/>
    <col min="10" max="10" width="22.109375" style="5" customWidth="1"/>
    <col min="11" max="11" width="2.33203125" style="1" customWidth="1"/>
    <col min="12" max="12" width="3.77734375" style="1" customWidth="1"/>
    <col min="13" max="16384" width="9" style="1"/>
  </cols>
  <sheetData>
    <row r="1" spans="2:12" ht="27" customHeight="1" thickBot="1" x14ac:dyDescent="0.35">
      <c r="B1" s="12"/>
      <c r="D1" s="12"/>
      <c r="E1" s="12"/>
      <c r="F1" s="12"/>
      <c r="G1" s="12"/>
      <c r="I1" s="16"/>
      <c r="J1" s="15"/>
    </row>
    <row r="2" spans="2:12" ht="9" customHeight="1" thickBot="1" x14ac:dyDescent="0.35">
      <c r="B2" s="13"/>
      <c r="C2" s="14"/>
      <c r="D2" s="11"/>
      <c r="E2" s="11"/>
      <c r="F2" s="11"/>
      <c r="G2" s="11"/>
      <c r="H2" s="17"/>
      <c r="I2" s="10"/>
      <c r="J2" s="18"/>
      <c r="K2" s="19"/>
    </row>
    <row r="3" spans="2:12" ht="55.95" customHeight="1" thickBot="1" x14ac:dyDescent="0.35">
      <c r="B3" s="128" t="s">
        <v>46</v>
      </c>
      <c r="C3" s="129"/>
      <c r="D3" s="129"/>
      <c r="E3" s="129"/>
      <c r="F3" s="129"/>
      <c r="G3" s="129"/>
      <c r="H3" s="129"/>
      <c r="I3" s="129"/>
      <c r="J3" s="129"/>
      <c r="K3" s="20" t="s">
        <v>0</v>
      </c>
      <c r="L3" s="21"/>
    </row>
    <row r="4" spans="2:12" ht="13.95" customHeight="1" thickBot="1" x14ac:dyDescent="0.35">
      <c r="B4" s="6"/>
      <c r="C4" s="25"/>
      <c r="D4" s="8"/>
      <c r="E4" s="22"/>
      <c r="F4" s="22"/>
      <c r="G4" s="8"/>
      <c r="H4" s="22"/>
      <c r="I4" s="22"/>
      <c r="J4" s="22"/>
      <c r="K4" s="9"/>
      <c r="L4" s="21"/>
    </row>
    <row r="5" spans="2:12" ht="30" customHeight="1" x14ac:dyDescent="0.3">
      <c r="B5" s="6"/>
      <c r="C5" s="24"/>
      <c r="D5" s="24"/>
      <c r="E5" s="7"/>
      <c r="F5" s="7"/>
      <c r="G5" s="24"/>
      <c r="H5" s="7"/>
      <c r="I5" s="7"/>
      <c r="J5" s="7"/>
      <c r="K5" s="23"/>
    </row>
    <row r="6" spans="2:12" s="2" customFormat="1" ht="46.95" customHeight="1" x14ac:dyDescent="0.3">
      <c r="B6" s="115" t="s">
        <v>1</v>
      </c>
      <c r="C6" s="115" t="s">
        <v>2</v>
      </c>
      <c r="D6" s="115" t="s">
        <v>3</v>
      </c>
      <c r="E6" s="115" t="s">
        <v>4</v>
      </c>
      <c r="F6" s="115" t="s">
        <v>5</v>
      </c>
      <c r="G6" s="115" t="s">
        <v>6</v>
      </c>
      <c r="H6" s="116" t="s">
        <v>7</v>
      </c>
      <c r="I6" s="116" t="s">
        <v>8</v>
      </c>
      <c r="J6" s="117" t="s">
        <v>9</v>
      </c>
    </row>
    <row r="7" spans="2:12" ht="36" customHeight="1" x14ac:dyDescent="0.3">
      <c r="B7" s="118" t="s">
        <v>10</v>
      </c>
      <c r="C7" s="118" t="s">
        <v>11</v>
      </c>
      <c r="D7" s="118" t="s">
        <v>12</v>
      </c>
      <c r="E7" s="118" t="s">
        <v>13</v>
      </c>
      <c r="F7" s="118">
        <f ca="1">'Semester Calendar'!$P$25</f>
        <v>2024</v>
      </c>
      <c r="G7" s="118" t="s">
        <v>14</v>
      </c>
      <c r="H7" s="119">
        <v>0.58333333333333337</v>
      </c>
      <c r="I7" s="119">
        <v>0.64583333333333337</v>
      </c>
      <c r="J7" s="120">
        <f>IFERROR(IF(AND(ISNUMBER(Table_ClassList[[#This Row],[Time end]]),ISNUMBER(Table_ClassList[[#This Row],[Time start]])),Table_ClassList[[#This Row],[Time end]]-Table_ClassList[[#This Row],[Time start]],""),"")</f>
        <v>6.25E-2</v>
      </c>
    </row>
    <row r="8" spans="2:12" ht="36" customHeight="1" x14ac:dyDescent="0.3">
      <c r="B8" s="118" t="s">
        <v>15</v>
      </c>
      <c r="C8" s="118" t="s">
        <v>16</v>
      </c>
      <c r="D8" s="118" t="s">
        <v>17</v>
      </c>
      <c r="E8" s="118" t="s">
        <v>18</v>
      </c>
      <c r="F8" s="118">
        <f ca="1">'Semester Calendar'!$P$25</f>
        <v>2024</v>
      </c>
      <c r="G8" s="118" t="s">
        <v>14</v>
      </c>
      <c r="H8" s="119">
        <v>0.41666666666666669</v>
      </c>
      <c r="I8" s="119">
        <v>0.47916666666666669</v>
      </c>
      <c r="J8" s="120">
        <f>IFERROR(IF(AND(ISNUMBER(Table_ClassList[[#This Row],[Time end]]),ISNUMBER(Table_ClassList[[#This Row],[Time start]])),Table_ClassList[[#This Row],[Time end]]-Table_ClassList[[#This Row],[Time start]],""),"")</f>
        <v>6.25E-2</v>
      </c>
    </row>
    <row r="9" spans="2:12" ht="36" customHeight="1" x14ac:dyDescent="0.3">
      <c r="B9" s="118" t="s">
        <v>15</v>
      </c>
      <c r="C9" s="118" t="s">
        <v>16</v>
      </c>
      <c r="D9" s="118" t="s">
        <v>17</v>
      </c>
      <c r="E9" s="118" t="s">
        <v>19</v>
      </c>
      <c r="F9" s="118">
        <f ca="1">'Semester Calendar'!$P$25</f>
        <v>2024</v>
      </c>
      <c r="G9" s="118" t="s">
        <v>14</v>
      </c>
      <c r="H9" s="119">
        <v>0.41666666666666669</v>
      </c>
      <c r="I9" s="119">
        <v>0.47916666666666669</v>
      </c>
      <c r="J9" s="120">
        <f>IFERROR(IF(AND(ISNUMBER(Table_ClassList[[#This Row],[Time end]]),ISNUMBER(Table_ClassList[[#This Row],[Time start]])),Table_ClassList[[#This Row],[Time end]]-Table_ClassList[[#This Row],[Time start]],""),"")</f>
        <v>6.25E-2</v>
      </c>
    </row>
    <row r="10" spans="2:12" ht="36" customHeight="1" x14ac:dyDescent="0.3">
      <c r="B10" s="118" t="s">
        <v>20</v>
      </c>
      <c r="C10" s="118" t="s">
        <v>21</v>
      </c>
      <c r="D10" s="118" t="s">
        <v>22</v>
      </c>
      <c r="E10" s="118" t="s">
        <v>13</v>
      </c>
      <c r="F10" s="118">
        <f ca="1">'Semester Calendar'!$P$25</f>
        <v>2024</v>
      </c>
      <c r="G10" s="118" t="s">
        <v>14</v>
      </c>
      <c r="H10" s="119">
        <v>0.45833333333333331</v>
      </c>
      <c r="I10" s="119">
        <v>0.5</v>
      </c>
      <c r="J10" s="120">
        <f>IFERROR(IF(AND(ISNUMBER(Table_ClassList[[#This Row],[Time end]]),ISNUMBER(Table_ClassList[[#This Row],[Time start]])),Table_ClassList[[#This Row],[Time end]]-Table_ClassList[[#This Row],[Time start]],""),"")</f>
        <v>4.1666666666666685E-2</v>
      </c>
    </row>
    <row r="11" spans="2:12" ht="36" customHeight="1" x14ac:dyDescent="0.3">
      <c r="B11" s="118" t="s">
        <v>20</v>
      </c>
      <c r="C11" s="118" t="s">
        <v>21</v>
      </c>
      <c r="D11" s="118" t="s">
        <v>22</v>
      </c>
      <c r="E11" s="118" t="s">
        <v>23</v>
      </c>
      <c r="F11" s="118">
        <f ca="1">'Semester Calendar'!$P$25</f>
        <v>2024</v>
      </c>
      <c r="G11" s="118" t="s">
        <v>14</v>
      </c>
      <c r="H11" s="119">
        <v>0.45833333333333331</v>
      </c>
      <c r="I11" s="119">
        <v>0.5</v>
      </c>
      <c r="J11" s="120">
        <f>IFERROR(IF(AND(ISNUMBER(Table_ClassList[[#This Row],[Time end]]),ISNUMBER(Table_ClassList[[#This Row],[Time start]])),Table_ClassList[[#This Row],[Time end]]-Table_ClassList[[#This Row],[Time start]],""),"")</f>
        <v>4.1666666666666685E-2</v>
      </c>
    </row>
    <row r="12" spans="2:12" ht="36" customHeight="1" x14ac:dyDescent="0.3">
      <c r="B12" s="118" t="s">
        <v>24</v>
      </c>
      <c r="C12" s="118" t="s">
        <v>25</v>
      </c>
      <c r="D12" s="118" t="s">
        <v>26</v>
      </c>
      <c r="E12" s="118" t="s">
        <v>27</v>
      </c>
      <c r="F12" s="118">
        <f ca="1">'Semester Calendar'!$P$25</f>
        <v>2024</v>
      </c>
      <c r="G12" s="118" t="s">
        <v>14</v>
      </c>
      <c r="H12" s="119">
        <v>0.41666666666666669</v>
      </c>
      <c r="I12" s="119">
        <v>0.45833333333333331</v>
      </c>
      <c r="J12" s="120">
        <f>IFERROR(IF(AND(ISNUMBER(Table_ClassList[[#This Row],[Time end]]),ISNUMBER(Table_ClassList[[#This Row],[Time start]])),Table_ClassList[[#This Row],[Time end]]-Table_ClassList[[#This Row],[Time start]],""),"")</f>
        <v>4.166666666666663E-2</v>
      </c>
    </row>
    <row r="13" spans="2:12" ht="36" customHeight="1" x14ac:dyDescent="0.3"/>
    <row r="14" spans="2:12" ht="36" customHeight="1" x14ac:dyDescent="0.3"/>
    <row r="15" spans="2:12" ht="36" customHeight="1" thickBot="1" x14ac:dyDescent="0.35">
      <c r="B15" s="12"/>
      <c r="C15" s="12"/>
      <c r="D15" s="12"/>
      <c r="E15" s="12"/>
      <c r="F15" s="12"/>
      <c r="G15" s="12"/>
      <c r="H15" s="16"/>
      <c r="I15" s="16"/>
      <c r="J15" s="15"/>
    </row>
    <row r="16" spans="2:12" ht="36" customHeight="1" x14ac:dyDescent="0.3"/>
    <row r="17" ht="36" customHeight="1" x14ac:dyDescent="0.3"/>
    <row r="18" ht="36" customHeight="1" x14ac:dyDescent="0.3"/>
    <row r="19" ht="36" customHeight="1" x14ac:dyDescent="0.3"/>
    <row r="20" ht="36" customHeight="1" x14ac:dyDescent="0.3"/>
    <row r="21" ht="36" customHeight="1" x14ac:dyDescent="0.3"/>
  </sheetData>
  <mergeCells count="1">
    <mergeCell ref="B3:J3"/>
  </mergeCells>
  <dataValidations count="3">
    <dataValidation type="list" allowBlank="1" showInputMessage="1" showErrorMessage="1" sqref="G7:G12" xr:uid="{00000000-0002-0000-0000-000000000000}">
      <formula1>"Fall,Winter,Spring,Summer"</formula1>
    </dataValidation>
    <dataValidation type="list" allowBlank="1" showInputMessage="1" showErrorMessage="1" sqref="E7:E12" xr:uid="{00000000-0002-0000-0000-000001000000}">
      <formula1>"Monday,Tuesday,Wednesday,Thursday,Friday,Saturday,Sunday"</formula1>
    </dataValidation>
    <dataValidation allowBlank="1" showInputMessage="1" showErrorMessage="1" prompt="Enter details of your individual classes in the table below. Class Duration is automatically calculated._x000a_" sqref="A1" xr:uid="{00000000-0002-0000-0000-000002000000}"/>
  </dataValidations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B1:J21"/>
  <sheetViews>
    <sheetView zoomScaleNormal="100" workbookViewId="0"/>
  </sheetViews>
  <sheetFormatPr defaultColWidth="9" defaultRowHeight="27" customHeight="1" x14ac:dyDescent="0.3"/>
  <cols>
    <col min="1" max="1" width="3.77734375" style="3" customWidth="1"/>
    <col min="2" max="2" width="22.109375" style="3" customWidth="1"/>
    <col min="3" max="3" width="29" style="3" bestFit="1" customWidth="1"/>
    <col min="4" max="6" width="22.109375" style="3" customWidth="1"/>
    <col min="7" max="7" width="22.109375" style="28" customWidth="1"/>
    <col min="8" max="8" width="32.77734375" style="3" customWidth="1"/>
    <col min="9" max="9" width="2.44140625" style="3" customWidth="1"/>
    <col min="10" max="10" width="3.77734375" style="3" customWidth="1"/>
    <col min="11" max="16384" width="9" style="3"/>
  </cols>
  <sheetData>
    <row r="1" spans="2:10" s="1" customFormat="1" ht="27" customHeight="1" thickBot="1" x14ac:dyDescent="0.35">
      <c r="B1" s="3"/>
      <c r="C1" s="3"/>
      <c r="D1" s="12"/>
      <c r="E1" s="12"/>
      <c r="F1" s="12"/>
      <c r="G1" s="12"/>
    </row>
    <row r="2" spans="2:10" s="1" customFormat="1" ht="9" customHeight="1" thickBot="1" x14ac:dyDescent="0.35">
      <c r="B2" s="13"/>
      <c r="C2" s="14"/>
      <c r="D2" s="11"/>
      <c r="E2" s="11"/>
      <c r="F2" s="11"/>
      <c r="G2" s="14"/>
      <c r="H2" s="111"/>
      <c r="I2" s="5"/>
    </row>
    <row r="3" spans="2:10" s="1" customFormat="1" ht="55.95" customHeight="1" thickBot="1" x14ac:dyDescent="0.35">
      <c r="B3" s="128" t="s">
        <v>47</v>
      </c>
      <c r="C3" s="129"/>
      <c r="D3" s="129"/>
      <c r="E3" s="129"/>
      <c r="F3" s="129"/>
      <c r="G3" s="129"/>
      <c r="H3" s="112"/>
      <c r="I3" s="114"/>
      <c r="J3" s="1" t="s">
        <v>0</v>
      </c>
    </row>
    <row r="4" spans="2:10" s="1" customFormat="1" ht="13.95" customHeight="1" thickBot="1" x14ac:dyDescent="0.35">
      <c r="B4" s="6"/>
      <c r="C4" s="29"/>
      <c r="D4" s="30"/>
      <c r="E4" s="30"/>
      <c r="F4" s="30"/>
      <c r="G4" s="30"/>
      <c r="H4" s="31"/>
      <c r="I4" s="113"/>
    </row>
    <row r="5" spans="2:10" s="1" customFormat="1" ht="30" customHeight="1" x14ac:dyDescent="0.3">
      <c r="B5" s="3"/>
      <c r="C5" s="3"/>
      <c r="D5" s="3"/>
      <c r="E5" s="3"/>
      <c r="F5" s="3"/>
      <c r="G5" s="3"/>
    </row>
    <row r="6" spans="2:10" s="27" customFormat="1" ht="46.05" customHeight="1" x14ac:dyDescent="0.3">
      <c r="B6" s="122" t="s">
        <v>1</v>
      </c>
      <c r="C6" s="115" t="s">
        <v>2</v>
      </c>
      <c r="D6" s="115" t="s">
        <v>5</v>
      </c>
      <c r="E6" s="115" t="s">
        <v>6</v>
      </c>
      <c r="F6" s="123" t="s">
        <v>28</v>
      </c>
      <c r="G6" s="124" t="s">
        <v>29</v>
      </c>
    </row>
    <row r="7" spans="2:10" ht="36" customHeight="1" x14ac:dyDescent="0.3">
      <c r="B7" s="51" t="s">
        <v>15</v>
      </c>
      <c r="C7" s="118" t="str">
        <f>IFERROR(VLOOKUP(Table_Deadlines[[#This Row],[Course ID]],Table_ClassList[],2,0),"")</f>
        <v>Writing Composition</v>
      </c>
      <c r="D7" s="118">
        <f ca="1">'Semester Calendar'!$P$25</f>
        <v>2024</v>
      </c>
      <c r="E7" s="118" t="s">
        <v>14</v>
      </c>
      <c r="F7" s="118" t="s">
        <v>30</v>
      </c>
      <c r="G7" s="121">
        <f ca="1">DATE(Table_Deadlines[[#This Row],[Year]],1,19)</f>
        <v>45310</v>
      </c>
    </row>
    <row r="8" spans="2:10" ht="36" customHeight="1" x14ac:dyDescent="0.3">
      <c r="B8" s="51" t="s">
        <v>10</v>
      </c>
      <c r="C8" s="118" t="str">
        <f>IFERROR(VLOOKUP(Table_Deadlines[[#This Row],[Course ID]],Table_ClassList[],2,0),"")</f>
        <v>Intro to Computer Applications</v>
      </c>
      <c r="D8" s="118">
        <f ca="1">'Semester Calendar'!$P$25</f>
        <v>2024</v>
      </c>
      <c r="E8" s="118" t="s">
        <v>14</v>
      </c>
      <c r="F8" s="118" t="s">
        <v>31</v>
      </c>
      <c r="G8" s="121">
        <f ca="1">DATE(Table_Deadlines[[#This Row],[Year]],2,2)</f>
        <v>45324</v>
      </c>
    </row>
    <row r="9" spans="2:10" ht="36" customHeight="1" x14ac:dyDescent="0.3">
      <c r="B9" s="51" t="s">
        <v>15</v>
      </c>
      <c r="C9" s="118" t="str">
        <f>IFERROR(VLOOKUP(Table_Deadlines[[#This Row],[Course ID]],Table_ClassList[],2,0),"")</f>
        <v>Writing Composition</v>
      </c>
      <c r="D9" s="118">
        <f ca="1">'Semester Calendar'!$P$25</f>
        <v>2024</v>
      </c>
      <c r="E9" s="118" t="s">
        <v>14</v>
      </c>
      <c r="F9" s="118" t="s">
        <v>32</v>
      </c>
      <c r="G9" s="121">
        <f ca="1">DATE(Table_Deadlines[[#This Row],[Year]],2,5)</f>
        <v>45327</v>
      </c>
    </row>
    <row r="10" spans="2:10" ht="36" customHeight="1" x14ac:dyDescent="0.3">
      <c r="B10" s="51" t="s">
        <v>10</v>
      </c>
      <c r="C10" s="118" t="str">
        <f>IFERROR(VLOOKUP(Table_Deadlines[[#This Row],[Course ID]],Table_ClassList[],2,0),"")</f>
        <v>Intro to Computer Applications</v>
      </c>
      <c r="D10" s="118">
        <f ca="1">'Semester Calendar'!$P$25</f>
        <v>2024</v>
      </c>
      <c r="E10" s="118" t="s">
        <v>14</v>
      </c>
      <c r="F10" s="118" t="s">
        <v>33</v>
      </c>
      <c r="G10" s="121">
        <f ca="1">DATE(Table_Deadlines[[#This Row],[Year]],2,16)</f>
        <v>45338</v>
      </c>
    </row>
    <row r="11" spans="2:10" ht="36" customHeight="1" x14ac:dyDescent="0.3">
      <c r="B11" s="51" t="s">
        <v>10</v>
      </c>
      <c r="C11" s="118" t="str">
        <f>IFERROR(VLOOKUP(Table_Deadlines[[#This Row],[Course ID]],Table_ClassList[],2,0),"")</f>
        <v>Intro to Computer Applications</v>
      </c>
      <c r="D11" s="118">
        <f ca="1">'Semester Calendar'!$P$25</f>
        <v>2024</v>
      </c>
      <c r="E11" s="118" t="s">
        <v>14</v>
      </c>
      <c r="F11" s="118" t="s">
        <v>34</v>
      </c>
      <c r="G11" s="121">
        <f ca="1">DATE(Table_Deadlines[[#This Row],[Year]],3,14)</f>
        <v>45365</v>
      </c>
    </row>
    <row r="12" spans="2:10" ht="36" customHeight="1" x14ac:dyDescent="0.3">
      <c r="B12" s="51" t="s">
        <v>15</v>
      </c>
      <c r="C12" s="118" t="str">
        <f>IFERROR(VLOOKUP(Table_Deadlines[[#This Row],[Course ID]],Table_ClassList[],2,0),"")</f>
        <v>Writing Composition</v>
      </c>
      <c r="D12" s="118">
        <f ca="1">'Semester Calendar'!$P$25</f>
        <v>2024</v>
      </c>
      <c r="E12" s="118" t="s">
        <v>14</v>
      </c>
      <c r="F12" s="118" t="s">
        <v>31</v>
      </c>
      <c r="G12" s="121">
        <f ca="1">DATE(Table_Deadlines[[#This Row],[Year]],3,14)</f>
        <v>45365</v>
      </c>
    </row>
    <row r="13" spans="2:10" ht="36" customHeight="1" x14ac:dyDescent="0.3">
      <c r="B13" s="51" t="s">
        <v>15</v>
      </c>
      <c r="C13" s="118" t="str">
        <f>IFERROR(VLOOKUP(Table_Deadlines[[#This Row],[Course ID]],Table_ClassList[],2,0),"")</f>
        <v>Writing Composition</v>
      </c>
      <c r="D13" s="118">
        <f ca="1">'Semester Calendar'!$P$25</f>
        <v>2024</v>
      </c>
      <c r="E13" s="118" t="s">
        <v>14</v>
      </c>
      <c r="F13" s="118" t="s">
        <v>34</v>
      </c>
      <c r="G13" s="121">
        <f ca="1">DATE(Table_Deadlines[[#This Row],[Year]],4,5)</f>
        <v>45387</v>
      </c>
    </row>
    <row r="14" spans="2:10" ht="36" customHeight="1" x14ac:dyDescent="0.3"/>
    <row r="15" spans="2:10" s="1" customFormat="1" ht="36" customHeight="1" thickBot="1" x14ac:dyDescent="0.35">
      <c r="B15" s="12"/>
      <c r="C15" s="12"/>
      <c r="D15" s="12"/>
      <c r="E15" s="12"/>
      <c r="F15" s="12"/>
      <c r="G15" s="12"/>
      <c r="H15" s="16"/>
      <c r="I15" s="5"/>
    </row>
    <row r="16" spans="2:10" ht="36" customHeight="1" x14ac:dyDescent="0.3"/>
    <row r="17" ht="36" customHeight="1" x14ac:dyDescent="0.3"/>
    <row r="18" ht="36" customHeight="1" x14ac:dyDescent="0.3"/>
    <row r="19" ht="36" customHeight="1" x14ac:dyDescent="0.3"/>
    <row r="20" ht="36" customHeight="1" x14ac:dyDescent="0.3"/>
    <row r="21" ht="36" customHeight="1" x14ac:dyDescent="0.3"/>
  </sheetData>
  <mergeCells count="1">
    <mergeCell ref="B3:G3"/>
  </mergeCells>
  <phoneticPr fontId="16" type="noConversion"/>
  <dataValidations count="5">
    <dataValidation type="list" allowBlank="1" showInputMessage="1" sqref="B7:B13" xr:uid="{00000000-0002-0000-0100-000000000000}">
      <formula1>List_CourseID</formula1>
    </dataValidation>
    <dataValidation type="list" allowBlank="1" showInputMessage="1" showErrorMessage="1" sqref="E7:E13" xr:uid="{00000000-0002-0000-0100-000001000000}">
      <formula1>"Fall,Winter,Spring,Summer"</formula1>
    </dataValidation>
    <dataValidation allowBlank="1" showInputMessage="1" showErrorMessage="1" prompt="Enter course deadlines in the table below._x000a_- Select a Course ID_x000a_- Class Name is populated automatically. _x000a_- After you update the Deadlines sheet, refresh the Weekly Schedule to see those changes." sqref="A1" xr:uid="{00000000-0002-0000-0100-000002000000}"/>
    <dataValidation allowBlank="1" showInputMessage="1" showErrorMessage="1" prompt="Select a Course ID from the drop down list" sqref="B6" xr:uid="{00000000-0002-0000-0100-000003000000}"/>
    <dataValidation allowBlank="1" showInputMessage="1" showErrorMessage="1" prompt="Course Name is automatically updated from the Class List worksheet" sqref="C6" xr:uid="{00000000-0002-0000-0100-000004000000}"/>
  </dataValidations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2"/>
  </sheetPr>
  <dimension ref="B1:J42"/>
  <sheetViews>
    <sheetView zoomScaleNormal="100" workbookViewId="0"/>
  </sheetViews>
  <sheetFormatPr defaultColWidth="9" defaultRowHeight="14.4" x14ac:dyDescent="0.35"/>
  <cols>
    <col min="1" max="1" width="3.77734375" style="40" customWidth="1"/>
    <col min="2" max="2" width="22.109375" style="40" customWidth="1"/>
    <col min="3" max="3" width="22.109375" style="41" customWidth="1"/>
    <col min="4" max="4" width="52.109375" style="42" customWidth="1"/>
    <col min="5" max="5" width="22.109375" style="40" customWidth="1"/>
    <col min="6" max="6" width="24.109375" style="40" customWidth="1"/>
    <col min="7" max="7" width="2.109375" style="40" customWidth="1"/>
    <col min="8" max="8" width="3.77734375" style="40" customWidth="1"/>
    <col min="9" max="18" width="8.77734375" style="40" customWidth="1"/>
    <col min="19" max="16384" width="9" style="40"/>
  </cols>
  <sheetData>
    <row r="1" spans="2:10" s="1" customFormat="1" ht="27" customHeight="1" thickBot="1" x14ac:dyDescent="0.35">
      <c r="B1" s="3"/>
      <c r="C1" s="3"/>
      <c r="D1" s="12"/>
      <c r="E1" s="12"/>
      <c r="F1" s="12"/>
    </row>
    <row r="2" spans="2:10" s="1" customFormat="1" ht="9" customHeight="1" thickBot="1" x14ac:dyDescent="0.35">
      <c r="B2" s="13"/>
      <c r="C2" s="14"/>
      <c r="D2" s="11"/>
      <c r="E2" s="11"/>
      <c r="F2" s="33"/>
      <c r="G2" s="4"/>
      <c r="H2" s="5"/>
    </row>
    <row r="3" spans="2:10" s="1" customFormat="1" ht="55.95" customHeight="1" thickBot="1" x14ac:dyDescent="0.35">
      <c r="B3" s="128" t="s">
        <v>48</v>
      </c>
      <c r="C3" s="129"/>
      <c r="D3" s="129"/>
      <c r="E3" s="129"/>
      <c r="F3" s="129"/>
      <c r="G3" s="35"/>
      <c r="H3" s="32"/>
    </row>
    <row r="4" spans="2:10" s="1" customFormat="1" ht="13.95" customHeight="1" thickBot="1" x14ac:dyDescent="0.35">
      <c r="B4" s="6"/>
      <c r="C4" s="36"/>
      <c r="D4" s="37"/>
      <c r="E4" s="37"/>
      <c r="F4" s="37"/>
      <c r="G4" s="38"/>
      <c r="H4" s="34"/>
    </row>
    <row r="5" spans="2:10" ht="36" customHeight="1" x14ac:dyDescent="0.35">
      <c r="C5" s="49"/>
      <c r="D5" s="50"/>
    </row>
    <row r="6" spans="2:10" s="27" customFormat="1" ht="36" customHeight="1" x14ac:dyDescent="0.3">
      <c r="B6" s="115" t="s">
        <v>4</v>
      </c>
      <c r="C6" s="116" t="s">
        <v>35</v>
      </c>
      <c r="D6" s="116" t="s">
        <v>36</v>
      </c>
      <c r="E6" s="76"/>
      <c r="F6" s="77"/>
    </row>
    <row r="7" spans="2:10" ht="36" customHeight="1" x14ac:dyDescent="0.35">
      <c r="B7" s="125" t="s">
        <v>13</v>
      </c>
      <c r="C7" s="119">
        <v>0.58333333333333337</v>
      </c>
      <c r="D7" s="118" t="s">
        <v>11</v>
      </c>
      <c r="E7" s="78"/>
      <c r="F7" s="79"/>
    </row>
    <row r="8" spans="2:10" ht="36" customHeight="1" x14ac:dyDescent="0.35">
      <c r="B8" s="125"/>
      <c r="C8" s="119">
        <v>0.45833333333333331</v>
      </c>
      <c r="D8" s="118" t="s">
        <v>21</v>
      </c>
      <c r="E8" s="78"/>
      <c r="F8" s="79"/>
    </row>
    <row r="9" spans="2:10" ht="36" customHeight="1" x14ac:dyDescent="0.35">
      <c r="B9" s="125" t="s">
        <v>18</v>
      </c>
      <c r="C9" s="119">
        <v>0.41666666666666669</v>
      </c>
      <c r="D9" s="118" t="s">
        <v>16</v>
      </c>
      <c r="E9" s="78"/>
      <c r="F9" s="79"/>
    </row>
    <row r="10" spans="2:10" ht="36" customHeight="1" x14ac:dyDescent="0.35">
      <c r="B10" s="125" t="s">
        <v>23</v>
      </c>
      <c r="C10" s="119">
        <v>0.45833333333333331</v>
      </c>
      <c r="D10" s="118" t="s">
        <v>21</v>
      </c>
      <c r="E10" s="78"/>
      <c r="F10" s="79"/>
    </row>
    <row r="11" spans="2:10" ht="36" customHeight="1" x14ac:dyDescent="0.35">
      <c r="B11" s="125" t="s">
        <v>19</v>
      </c>
      <c r="C11" s="119">
        <v>0.41666666666666669</v>
      </c>
      <c r="D11" s="118" t="s">
        <v>16</v>
      </c>
      <c r="E11" s="78"/>
      <c r="F11" s="79"/>
    </row>
    <row r="12" spans="2:10" ht="36" customHeight="1" x14ac:dyDescent="0.35">
      <c r="B12" s="125" t="s">
        <v>27</v>
      </c>
      <c r="C12" s="119">
        <v>0.41666666666666669</v>
      </c>
      <c r="D12" s="118" t="s">
        <v>25</v>
      </c>
      <c r="E12" s="78"/>
      <c r="F12" s="80"/>
    </row>
    <row r="13" spans="2:10" ht="36" customHeight="1" x14ac:dyDescent="0.35">
      <c r="B13" s="43"/>
      <c r="C13" s="44"/>
      <c r="D13" s="45"/>
    </row>
    <row r="14" spans="2:10" s="1" customFormat="1" ht="36" customHeight="1" thickBot="1" x14ac:dyDescent="0.35">
      <c r="B14" s="12"/>
      <c r="C14" s="12"/>
      <c r="D14" s="12"/>
      <c r="E14" s="12"/>
      <c r="F14" s="12"/>
      <c r="G14" s="3"/>
      <c r="H14" s="4"/>
      <c r="I14" s="4"/>
      <c r="J14" s="5"/>
    </row>
    <row r="15" spans="2:10" ht="36" customHeight="1" x14ac:dyDescent="0.35">
      <c r="B15" s="46"/>
      <c r="C15" s="46"/>
      <c r="D15" s="46"/>
      <c r="E15" s="48"/>
    </row>
    <row r="16" spans="2:10" ht="36" customHeight="1" x14ac:dyDescent="0.35">
      <c r="B16" s="46"/>
      <c r="C16" s="46"/>
      <c r="D16" s="46"/>
      <c r="E16" s="48"/>
    </row>
    <row r="17" spans="2:6" ht="36" customHeight="1" x14ac:dyDescent="0.35">
      <c r="B17" s="46"/>
      <c r="C17" s="46"/>
      <c r="D17" s="43"/>
      <c r="E17" s="43"/>
      <c r="F17" s="43"/>
    </row>
    <row r="18" spans="2:6" ht="36" customHeight="1" x14ac:dyDescent="0.35">
      <c r="B18" s="46"/>
      <c r="C18" s="46"/>
      <c r="D18" s="43"/>
      <c r="E18" s="43"/>
      <c r="F18" s="43"/>
    </row>
    <row r="19" spans="2:6" ht="36" customHeight="1" x14ac:dyDescent="0.35">
      <c r="B19" s="46"/>
      <c r="C19" s="46"/>
      <c r="D19" s="43"/>
      <c r="E19" s="43"/>
      <c r="F19" s="43"/>
    </row>
    <row r="20" spans="2:6" ht="36" customHeight="1" x14ac:dyDescent="0.35">
      <c r="B20" s="46"/>
      <c r="C20" s="46"/>
      <c r="D20" s="43"/>
      <c r="E20" s="43"/>
      <c r="F20" s="43"/>
    </row>
    <row r="21" spans="2:6" ht="36" customHeight="1" x14ac:dyDescent="0.35">
      <c r="B21" s="46"/>
      <c r="C21" s="46"/>
      <c r="D21" s="43"/>
      <c r="E21" s="43"/>
      <c r="F21" s="43"/>
    </row>
    <row r="22" spans="2:6" ht="36" customHeight="1" x14ac:dyDescent="0.35">
      <c r="B22" s="46"/>
      <c r="C22" s="47"/>
      <c r="D22" s="43"/>
      <c r="E22" s="43"/>
      <c r="F22" s="43"/>
    </row>
    <row r="23" spans="2:6" ht="36" customHeight="1" x14ac:dyDescent="0.35">
      <c r="D23" s="43"/>
      <c r="E23" s="43"/>
      <c r="F23" s="43"/>
    </row>
    <row r="24" spans="2:6" ht="36" customHeight="1" x14ac:dyDescent="0.35"/>
    <row r="25" spans="2:6" ht="36" customHeight="1" x14ac:dyDescent="0.35"/>
    <row r="26" spans="2:6" ht="36" customHeight="1" x14ac:dyDescent="0.35"/>
    <row r="27" spans="2:6" ht="36" customHeight="1" x14ac:dyDescent="0.35"/>
    <row r="28" spans="2:6" ht="36" customHeight="1" x14ac:dyDescent="0.35"/>
    <row r="29" spans="2:6" ht="36" customHeight="1" x14ac:dyDescent="0.35"/>
    <row r="30" spans="2:6" ht="36" customHeight="1" x14ac:dyDescent="0.35"/>
    <row r="31" spans="2:6" ht="36" customHeight="1" x14ac:dyDescent="0.35"/>
    <row r="32" spans="2:6" ht="36" customHeight="1" x14ac:dyDescent="0.35"/>
    <row r="33" ht="36" customHeight="1" x14ac:dyDescent="0.35"/>
    <row r="34" ht="36" customHeight="1" x14ac:dyDescent="0.35"/>
    <row r="35" ht="36" customHeight="1" x14ac:dyDescent="0.35"/>
    <row r="36" ht="36" customHeight="1" x14ac:dyDescent="0.35"/>
    <row r="37" ht="36" customHeight="1" x14ac:dyDescent="0.35"/>
    <row r="38" ht="36" customHeight="1" x14ac:dyDescent="0.35"/>
    <row r="39" ht="36" customHeight="1" x14ac:dyDescent="0.35"/>
    <row r="40" ht="36" customHeight="1" x14ac:dyDescent="0.35"/>
    <row r="41" ht="36" customHeight="1" x14ac:dyDescent="0.35"/>
    <row r="42" ht="27" customHeight="1" x14ac:dyDescent="0.35"/>
  </sheetData>
  <mergeCells count="1">
    <mergeCell ref="B3:F3"/>
  </mergeCells>
  <dataValidations count="1">
    <dataValidation allowBlank="1" showInputMessage="1" showErrorMessage="1" prompt="To update your weekly schedule, refresh the Pivot Table._x000a_" sqref="A1" xr:uid="{19E2B963-C050-49D4-971D-4631FF9AB922}"/>
  </dataValidations>
  <pageMargins left="0.7" right="0.7" top="0.75" bottom="0.75" header="0.3" footer="0.3"/>
  <pageSetup orientation="landscape" r:id="rId2"/>
  <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1"/>
    <pageSetUpPr autoPageBreaks="0"/>
  </sheetPr>
  <dimension ref="B1:Y33"/>
  <sheetViews>
    <sheetView zoomScaleNormal="100" workbookViewId="0"/>
  </sheetViews>
  <sheetFormatPr defaultColWidth="9" defaultRowHeight="30" customHeight="1" x14ac:dyDescent="0.3"/>
  <cols>
    <col min="1" max="1" width="3.77734375" style="52" customWidth="1"/>
    <col min="2" max="15" width="10.44140625" style="52" customWidth="1"/>
    <col min="16" max="16" width="12.77734375" style="52" customWidth="1"/>
    <col min="17" max="17" width="2.109375" style="52" customWidth="1"/>
    <col min="18" max="18" width="3.77734375" style="52" customWidth="1"/>
    <col min="19" max="25" width="8.77734375" style="52" customWidth="1"/>
    <col min="26" max="16384" width="9" style="52"/>
  </cols>
  <sheetData>
    <row r="1" spans="2:25" s="1" customFormat="1" ht="27" customHeight="1" thickBot="1" x14ac:dyDescent="0.35">
      <c r="B1" s="12"/>
      <c r="C1" s="3"/>
      <c r="D1" s="12"/>
      <c r="E1" s="12"/>
      <c r="F1" s="12"/>
      <c r="G1" s="12"/>
      <c r="H1" s="4"/>
      <c r="I1" s="16"/>
      <c r="J1" s="15"/>
      <c r="M1" s="26"/>
      <c r="N1" s="26"/>
      <c r="O1" s="26"/>
    </row>
    <row r="2" spans="2:25" s="1" customFormat="1" ht="9" customHeight="1" thickBot="1" x14ac:dyDescent="0.35">
      <c r="B2" s="13"/>
      <c r="C2" s="14"/>
      <c r="D2" s="11"/>
      <c r="E2" s="11"/>
      <c r="F2" s="11"/>
      <c r="G2" s="11"/>
      <c r="H2" s="17"/>
      <c r="I2" s="10"/>
      <c r="J2" s="18"/>
      <c r="K2" s="66"/>
      <c r="L2" s="66"/>
      <c r="M2" s="39"/>
      <c r="N2" s="39"/>
      <c r="O2" s="39"/>
      <c r="P2" s="65"/>
      <c r="Q2" s="19"/>
    </row>
    <row r="3" spans="2:25" s="1" customFormat="1" ht="55.95" customHeight="1" thickBot="1" x14ac:dyDescent="0.35">
      <c r="B3" s="128" t="s">
        <v>49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38"/>
      <c r="Q3" s="64"/>
      <c r="R3" s="21"/>
    </row>
    <row r="4" spans="2:25" s="1" customFormat="1" ht="13.95" customHeight="1" thickBot="1" x14ac:dyDescent="0.35">
      <c r="B4" s="6"/>
      <c r="C4" s="59"/>
      <c r="D4" s="60"/>
      <c r="E4" s="61"/>
      <c r="F4" s="61"/>
      <c r="G4" s="60"/>
      <c r="H4" s="61"/>
      <c r="I4" s="61"/>
      <c r="J4" s="61"/>
      <c r="K4" s="62"/>
      <c r="L4" s="63"/>
      <c r="M4" s="68"/>
      <c r="N4" s="63"/>
      <c r="O4" s="63"/>
      <c r="P4" s="68"/>
      <c r="Q4" s="67"/>
    </row>
    <row r="5" spans="2:25" s="1" customFormat="1" ht="30" customHeight="1" x14ac:dyDescent="0.3">
      <c r="B5" s="6"/>
      <c r="C5" s="24"/>
      <c r="D5" s="24"/>
      <c r="E5" s="7"/>
      <c r="F5" s="7"/>
      <c r="G5" s="24"/>
      <c r="H5" s="7"/>
      <c r="I5" s="7"/>
      <c r="J5" s="7"/>
      <c r="K5" s="23"/>
      <c r="L5" s="23"/>
      <c r="N5" s="23"/>
      <c r="O5" s="23"/>
    </row>
    <row r="6" spans="2:25" ht="35.25" customHeight="1" x14ac:dyDescent="0.3">
      <c r="B6" s="137">
        <f ca="1">ScheduleStart</f>
        <v>45301</v>
      </c>
      <c r="C6" s="137"/>
      <c r="D6" s="81">
        <f ca="1">DAY(DATE(YEAR(ScheduleStart),MONTH(ScheduleStart)+1,1)-1)</f>
        <v>31</v>
      </c>
      <c r="E6" s="82">
        <f ca="1">WEEKDAY(DATE(YEAR(ScheduleStart),MONTH(ScheduleStart),1),1)</f>
        <v>2</v>
      </c>
      <c r="F6" s="58"/>
      <c r="G6" s="58"/>
      <c r="H6" s="58"/>
      <c r="I6" s="53"/>
      <c r="J6" s="137">
        <f ca="1">DATE(ScheduleYear,MONTH(ScheduleStart)+1,1)</f>
        <v>32</v>
      </c>
      <c r="K6" s="137"/>
      <c r="L6" s="81">
        <f ca="1">DAY(DATE(YEAR(ScheduleStart),MONTH(ScheduleStart)+2,1)-1)</f>
        <v>29</v>
      </c>
      <c r="M6" s="82">
        <f ca="1">WEEKDAY(DATE(YEAR(ScheduleStart),MONTH(ScheduleStart)+1,1),1)</f>
        <v>5</v>
      </c>
      <c r="N6" s="58"/>
      <c r="O6" s="58"/>
      <c r="P6" s="58"/>
      <c r="R6" s="54"/>
    </row>
    <row r="7" spans="2:25" s="1" customFormat="1" ht="13.05" customHeight="1" thickBot="1" x14ac:dyDescent="0.35">
      <c r="B7" s="6"/>
      <c r="C7" s="7"/>
      <c r="D7" s="7"/>
      <c r="E7" s="7"/>
      <c r="F7" s="7"/>
      <c r="G7" s="7"/>
      <c r="H7" s="7"/>
      <c r="I7" s="7"/>
      <c r="J7" s="7"/>
    </row>
    <row r="8" spans="2:25" ht="52.05" customHeight="1" thickBot="1" x14ac:dyDescent="0.35">
      <c r="B8" s="98" t="s">
        <v>37</v>
      </c>
      <c r="C8" s="99" t="s">
        <v>38</v>
      </c>
      <c r="D8" s="99" t="s">
        <v>39</v>
      </c>
      <c r="E8" s="99" t="s">
        <v>40</v>
      </c>
      <c r="F8" s="99" t="s">
        <v>41</v>
      </c>
      <c r="G8" s="99" t="s">
        <v>42</v>
      </c>
      <c r="H8" s="100" t="s">
        <v>43</v>
      </c>
      <c r="J8" s="95" t="s">
        <v>37</v>
      </c>
      <c r="K8" s="96" t="s">
        <v>38</v>
      </c>
      <c r="L8" s="96" t="s">
        <v>39</v>
      </c>
      <c r="M8" s="96" t="s">
        <v>40</v>
      </c>
      <c r="N8" s="96" t="s">
        <v>41</v>
      </c>
      <c r="O8" s="96" t="s">
        <v>42</v>
      </c>
      <c r="P8" s="97" t="s">
        <v>43</v>
      </c>
      <c r="R8" s="75"/>
    </row>
    <row r="9" spans="2:25" ht="52.05" customHeight="1" x14ac:dyDescent="0.3">
      <c r="B9" s="85" t="str">
        <f ca="1">IF($E$6=COLUMN(A$6),1,IF(A9&gt;0,A9+1,""))</f>
        <v/>
      </c>
      <c r="C9" s="86">
        <f t="shared" ref="C9:H9" ca="1" si="0">IF($E$6=COLUMN(B$6),1,IF(AND(B9&gt;0,B9&lt;&gt;""),B9+1,""))</f>
        <v>1</v>
      </c>
      <c r="D9" s="86">
        <f t="shared" ca="1" si="0"/>
        <v>2</v>
      </c>
      <c r="E9" s="86">
        <f t="shared" ca="1" si="0"/>
        <v>3</v>
      </c>
      <c r="F9" s="86">
        <f t="shared" ca="1" si="0"/>
        <v>4</v>
      </c>
      <c r="G9" s="86">
        <f t="shared" ca="1" si="0"/>
        <v>5</v>
      </c>
      <c r="H9" s="101">
        <f t="shared" ca="1" si="0"/>
        <v>6</v>
      </c>
      <c r="J9" s="93" t="str">
        <f ca="1">IF(M$6=COLUMN(A$6),1,IF(I9&gt;0,I9+1,""))</f>
        <v/>
      </c>
      <c r="K9" s="94" t="str">
        <f ca="1">IF(M$6=COLUMN(B$6),1,IF(AND(J9&gt;0,J9&lt;&gt;""),J9+1,""))</f>
        <v/>
      </c>
      <c r="L9" s="86" t="str">
        <f ca="1">IF(M$6=COLUMN(C$6),1,IF(AND(K9&gt;0,K9&lt;&gt;""),K9+1,""))</f>
        <v/>
      </c>
      <c r="M9" s="86" t="str">
        <f ca="1">IF(M$6=COLUMN(D$6),1,IF(AND(L9&gt;0,L9&lt;&gt;""),L9+1,""))</f>
        <v/>
      </c>
      <c r="N9" s="94">
        <f ca="1">IF(M$6=COLUMN(E$6),1,IF(AND(M9&gt;0,M9&lt;&gt;""),M9+1,""))</f>
        <v>1</v>
      </c>
      <c r="O9" s="74">
        <f ca="1">IF(M$6=COLUMN(F$6),1,IF(AND(N9&gt;0,N9&lt;&gt;""),N9+1,""))</f>
        <v>2</v>
      </c>
      <c r="P9" s="89">
        <f ca="1">IF(M$6=COLUMN(G$6),1,IF(AND(O9&gt;0,O9&lt;&gt;""),O9+1,""))</f>
        <v>3</v>
      </c>
      <c r="R9" s="55"/>
    </row>
    <row r="10" spans="2:25" ht="52.05" customHeight="1" x14ac:dyDescent="0.3">
      <c r="B10" s="87">
        <f ca="1">H9+1</f>
        <v>7</v>
      </c>
      <c r="C10" s="88">
        <f ca="1">B10+1</f>
        <v>8</v>
      </c>
      <c r="D10" s="88">
        <f t="shared" ref="D10:H10" ca="1" si="1">C10+1</f>
        <v>9</v>
      </c>
      <c r="E10" s="88">
        <f t="shared" ca="1" si="1"/>
        <v>10</v>
      </c>
      <c r="F10" s="88">
        <f t="shared" ca="1" si="1"/>
        <v>11</v>
      </c>
      <c r="G10" s="88">
        <f t="shared" ca="1" si="1"/>
        <v>12</v>
      </c>
      <c r="H10" s="89">
        <f t="shared" ca="1" si="1"/>
        <v>13</v>
      </c>
      <c r="J10" s="87">
        <f ca="1">P9+1</f>
        <v>4</v>
      </c>
      <c r="K10" s="73">
        <f t="shared" ref="K10:P12" ca="1" si="2">J10+1</f>
        <v>5</v>
      </c>
      <c r="L10" s="88">
        <f t="shared" ca="1" si="2"/>
        <v>6</v>
      </c>
      <c r="M10" s="88">
        <f t="shared" ca="1" si="2"/>
        <v>7</v>
      </c>
      <c r="N10" s="88">
        <f t="shared" ca="1" si="2"/>
        <v>8</v>
      </c>
      <c r="O10" s="88">
        <f t="shared" ca="1" si="2"/>
        <v>9</v>
      </c>
      <c r="P10" s="89">
        <f t="shared" ca="1" si="2"/>
        <v>10</v>
      </c>
      <c r="R10" s="75"/>
    </row>
    <row r="11" spans="2:25" ht="52.05" customHeight="1" x14ac:dyDescent="0.3">
      <c r="B11" s="87">
        <f t="shared" ref="B11:B12" ca="1" si="3">H10+1</f>
        <v>14</v>
      </c>
      <c r="C11" s="88">
        <f t="shared" ref="C11:H12" ca="1" si="4">B11+1</f>
        <v>15</v>
      </c>
      <c r="D11" s="88">
        <f t="shared" ca="1" si="4"/>
        <v>16</v>
      </c>
      <c r="E11" s="88">
        <f t="shared" ca="1" si="4"/>
        <v>17</v>
      </c>
      <c r="F11" s="88">
        <f t="shared" ca="1" si="4"/>
        <v>18</v>
      </c>
      <c r="G11" s="73">
        <f t="shared" ca="1" si="4"/>
        <v>19</v>
      </c>
      <c r="H11" s="89">
        <f ca="1">G11+1</f>
        <v>20</v>
      </c>
      <c r="J11" s="87">
        <f ca="1">P10+1</f>
        <v>11</v>
      </c>
      <c r="K11" s="88">
        <f t="shared" ca="1" si="2"/>
        <v>12</v>
      </c>
      <c r="L11" s="88">
        <f t="shared" ca="1" si="2"/>
        <v>13</v>
      </c>
      <c r="M11" s="88">
        <f t="shared" ca="1" si="2"/>
        <v>14</v>
      </c>
      <c r="N11" s="88">
        <f t="shared" ca="1" si="2"/>
        <v>15</v>
      </c>
      <c r="O11" s="73">
        <f t="shared" ca="1" si="2"/>
        <v>16</v>
      </c>
      <c r="P11" s="89">
        <f t="shared" ca="1" si="2"/>
        <v>17</v>
      </c>
      <c r="R11" s="56"/>
      <c r="S11" s="57"/>
    </row>
    <row r="12" spans="2:25" ht="52.05" customHeight="1" x14ac:dyDescent="0.3">
      <c r="B12" s="87">
        <f t="shared" ca="1" si="3"/>
        <v>21</v>
      </c>
      <c r="C12" s="88">
        <f t="shared" ca="1" si="4"/>
        <v>22</v>
      </c>
      <c r="D12" s="88">
        <f t="shared" ca="1" si="4"/>
        <v>23</v>
      </c>
      <c r="E12" s="88">
        <f t="shared" ca="1" si="4"/>
        <v>24</v>
      </c>
      <c r="F12" s="88">
        <f t="shared" ca="1" si="4"/>
        <v>25</v>
      </c>
      <c r="G12" s="88">
        <f t="shared" ca="1" si="4"/>
        <v>26</v>
      </c>
      <c r="H12" s="89">
        <f t="shared" ca="1" si="4"/>
        <v>27</v>
      </c>
      <c r="J12" s="87">
        <f ca="1">P11+1</f>
        <v>18</v>
      </c>
      <c r="K12" s="88">
        <f t="shared" ca="1" si="2"/>
        <v>19</v>
      </c>
      <c r="L12" s="88">
        <f t="shared" ca="1" si="2"/>
        <v>20</v>
      </c>
      <c r="M12" s="88">
        <f t="shared" ca="1" si="2"/>
        <v>21</v>
      </c>
      <c r="N12" s="88">
        <f t="shared" ca="1" si="2"/>
        <v>22</v>
      </c>
      <c r="O12" s="88">
        <f t="shared" ca="1" si="2"/>
        <v>23</v>
      </c>
      <c r="P12" s="89">
        <f t="shared" ca="1" si="2"/>
        <v>24</v>
      </c>
      <c r="R12" s="53"/>
      <c r="Y12" s="69"/>
    </row>
    <row r="13" spans="2:25" ht="52.05" customHeight="1" x14ac:dyDescent="0.3">
      <c r="B13" s="87">
        <f ca="1">IFERROR(IF(H12+1&gt;$D$6,"",H12+1),"")</f>
        <v>28</v>
      </c>
      <c r="C13" s="88">
        <f t="shared" ref="C13:H14" ca="1" si="5">IFERROR(IF(B13+1&gt;$D$6,"",B13+1),"")</f>
        <v>29</v>
      </c>
      <c r="D13" s="88">
        <f t="shared" ca="1" si="5"/>
        <v>30</v>
      </c>
      <c r="E13" s="88">
        <f t="shared" ca="1" si="5"/>
        <v>31</v>
      </c>
      <c r="F13" s="88" t="str">
        <f t="shared" ca="1" si="5"/>
        <v/>
      </c>
      <c r="G13" s="88" t="str">
        <f t="shared" ca="1" si="5"/>
        <v/>
      </c>
      <c r="H13" s="89" t="str">
        <f t="shared" ca="1" si="5"/>
        <v/>
      </c>
      <c r="J13" s="87">
        <f ca="1">IFERROR(IF(P12+1&gt;L$6,"",P12+1),"")</f>
        <v>25</v>
      </c>
      <c r="K13" s="88">
        <f ca="1">IFERROR(IF(J13+1&gt;L$6,"",J13+1),"")</f>
        <v>26</v>
      </c>
      <c r="L13" s="88">
        <f ca="1">IFERROR(IF(K13+1&gt;L$6,"",K13+1),"")</f>
        <v>27</v>
      </c>
      <c r="M13" s="88">
        <f ca="1">IFERROR(IF(L13+1&gt;L$6,"",L13+1),"")</f>
        <v>28</v>
      </c>
      <c r="N13" s="88">
        <f ca="1">IFERROR(IF(M13+1&gt;L$6,"",M13+1),"")</f>
        <v>29</v>
      </c>
      <c r="O13" s="88" t="str">
        <f ca="1">IFERROR(IF(N13+L$6,"",N13+1),"")</f>
        <v/>
      </c>
      <c r="P13" s="89" t="str">
        <f ca="1">IFERROR(IF(O13+1&gt;L$6,"",O13+1),"")</f>
        <v/>
      </c>
      <c r="R13" s="53"/>
    </row>
    <row r="14" spans="2:25" ht="52.05" customHeight="1" thickBot="1" x14ac:dyDescent="0.35">
      <c r="B14" s="90" t="str">
        <f ca="1">IFERROR(IF(H13+1&gt;$D$6,"",H13+1),"")</f>
        <v/>
      </c>
      <c r="C14" s="91" t="str">
        <f t="shared" ca="1" si="5"/>
        <v/>
      </c>
      <c r="D14" s="91" t="str">
        <f t="shared" ca="1" si="5"/>
        <v/>
      </c>
      <c r="E14" s="91" t="str">
        <f t="shared" ca="1" si="5"/>
        <v/>
      </c>
      <c r="F14" s="91" t="str">
        <f t="shared" ca="1" si="5"/>
        <v/>
      </c>
      <c r="G14" s="91" t="str">
        <f t="shared" ca="1" si="5"/>
        <v/>
      </c>
      <c r="H14" s="92" t="str">
        <f t="shared" ca="1" si="5"/>
        <v/>
      </c>
      <c r="J14" s="90" t="str">
        <f ca="1">IFERROR(IF(P13+1&gt;L$6,"",P13+1),"")</f>
        <v/>
      </c>
      <c r="K14" s="91" t="str">
        <f ca="1">IFERROR(IF(J14+1&gt;L$6,"",J14+1),"")</f>
        <v/>
      </c>
      <c r="L14" s="91" t="str">
        <f ca="1">IFERROR(IF(K14+1&gt;L$6,"",K14+1),"")</f>
        <v/>
      </c>
      <c r="M14" s="91" t="str">
        <f ca="1">IFERROR(IF(L14+1&gt;L$6,"",L14+1),"")</f>
        <v/>
      </c>
      <c r="N14" s="91" t="str">
        <f ca="1">IFERROR(IF(M14+1&gt;L$6,"",M14+1),"")</f>
        <v/>
      </c>
      <c r="O14" s="91" t="str">
        <f ca="1">IFERROR(IF(N14+1&gt;L$6,"",N14+1),"")</f>
        <v/>
      </c>
      <c r="P14" s="92" t="str">
        <f ca="1">IFERROR(IF(O14+L$6,"",O14+1),"")</f>
        <v/>
      </c>
      <c r="R14" s="53"/>
    </row>
    <row r="15" spans="2:25" s="1" customFormat="1" ht="13.05" customHeight="1" x14ac:dyDescent="0.3">
      <c r="B15" s="6"/>
      <c r="C15" s="7"/>
      <c r="D15" s="7"/>
      <c r="E15" s="7"/>
      <c r="F15" s="7"/>
      <c r="G15" s="7"/>
      <c r="H15" s="7"/>
      <c r="I15" s="7"/>
      <c r="J15" s="7"/>
    </row>
    <row r="16" spans="2:25" ht="35.25" customHeight="1" x14ac:dyDescent="0.35">
      <c r="B16" s="137">
        <f ca="1">DATE(ScheduleYear,MONTH(ScheduleStart)+2,1)</f>
        <v>61</v>
      </c>
      <c r="C16" s="137"/>
      <c r="D16" s="104">
        <f ca="1">DAY(DATE(YEAR(ScheduleStart),MONTH(ScheduleStart)+3,1)-1)</f>
        <v>31</v>
      </c>
      <c r="E16" s="105">
        <f ca="1">WEEKDAY(DATE(YEAR(ScheduleStart),MONTH(ScheduleStart)+2,1),1)</f>
        <v>6</v>
      </c>
      <c r="F16" s="106"/>
      <c r="G16" s="107"/>
      <c r="H16" s="107"/>
      <c r="I16" s="108"/>
      <c r="J16" s="137">
        <f ca="1">DATE(ScheduleYear,MONTH(ScheduleStart)+3,1)</f>
        <v>92</v>
      </c>
      <c r="K16" s="137"/>
      <c r="L16" s="81">
        <f ca="1">DAY(DATE(YEAR(ScheduleStart),MONTH(ScheduleStart)+4,1)-1)</f>
        <v>30</v>
      </c>
      <c r="M16" s="82">
        <f ca="1">WEEKDAY(DATE(YEAR(ScheduleStart),MONTH(ScheduleStart)+3,1),1)</f>
        <v>2</v>
      </c>
      <c r="N16" s="58"/>
      <c r="O16" s="58"/>
      <c r="P16" s="58"/>
    </row>
    <row r="17" spans="2:25" s="1" customFormat="1" ht="13.05" customHeight="1" thickBot="1" x14ac:dyDescent="0.35">
      <c r="B17" s="6"/>
      <c r="C17" s="7"/>
      <c r="D17" s="7"/>
      <c r="E17" s="7"/>
      <c r="F17" s="7"/>
      <c r="G17" s="7"/>
      <c r="H17" s="7"/>
      <c r="I17" s="7"/>
      <c r="J17" s="7"/>
    </row>
    <row r="18" spans="2:25" ht="51" customHeight="1" x14ac:dyDescent="0.3">
      <c r="B18" s="85" t="str">
        <f ca="1">IF($E$16=COLUMN(A$6),1,IF(A18&gt;0,A18+1,""))</f>
        <v/>
      </c>
      <c r="C18" s="86" t="str">
        <f t="shared" ref="C18:H18" ca="1" si="6">IF($E$16=COLUMN(B$6),1,IF(AND(B18&gt;0,B18&lt;&gt;""),B18+1,""))</f>
        <v/>
      </c>
      <c r="D18" s="86" t="str">
        <f t="shared" ca="1" si="6"/>
        <v/>
      </c>
      <c r="E18" s="86" t="str">
        <f t="shared" ca="1" si="6"/>
        <v/>
      </c>
      <c r="F18" s="86" t="str">
        <f t="shared" ca="1" si="6"/>
        <v/>
      </c>
      <c r="G18" s="86">
        <f t="shared" ca="1" si="6"/>
        <v>1</v>
      </c>
      <c r="H18" s="101">
        <f t="shared" ca="1" si="6"/>
        <v>2</v>
      </c>
      <c r="I18" s="54"/>
      <c r="J18" s="85" t="str">
        <f ca="1">IF($M$16=COLUMN(A$6),1,IF(I18&gt;0,I18+1,""))</f>
        <v/>
      </c>
      <c r="K18" s="86">
        <f t="shared" ref="K18:P18" ca="1" si="7">IF($M$16=COLUMN(B$6),1,IF(AND(J18&gt;0,J18&lt;&gt;""),J18+1,""))</f>
        <v>1</v>
      </c>
      <c r="L18" s="86">
        <f t="shared" ca="1" si="7"/>
        <v>2</v>
      </c>
      <c r="M18" s="86">
        <f t="shared" ca="1" si="7"/>
        <v>3</v>
      </c>
      <c r="N18" s="86">
        <f t="shared" ca="1" si="7"/>
        <v>4</v>
      </c>
      <c r="O18" s="126">
        <f t="shared" ca="1" si="7"/>
        <v>5</v>
      </c>
      <c r="P18" s="127">
        <f t="shared" ca="1" si="7"/>
        <v>6</v>
      </c>
    </row>
    <row r="19" spans="2:25" ht="51" customHeight="1" x14ac:dyDescent="0.3">
      <c r="B19" s="87">
        <f ca="1">H18+1</f>
        <v>3</v>
      </c>
      <c r="C19" s="88">
        <f ca="1">B19+1</f>
        <v>4</v>
      </c>
      <c r="D19" s="88">
        <f t="shared" ref="D19:H19" ca="1" si="8">C19+1</f>
        <v>5</v>
      </c>
      <c r="E19" s="88">
        <f t="shared" ca="1" si="8"/>
        <v>6</v>
      </c>
      <c r="F19" s="88">
        <f t="shared" ca="1" si="8"/>
        <v>7</v>
      </c>
      <c r="G19" s="88">
        <f t="shared" ca="1" si="8"/>
        <v>8</v>
      </c>
      <c r="H19" s="89">
        <f t="shared" ca="1" si="8"/>
        <v>9</v>
      </c>
      <c r="J19" s="87">
        <f ca="1">P18+1</f>
        <v>7</v>
      </c>
      <c r="K19" s="88">
        <f ca="1">J19+1</f>
        <v>8</v>
      </c>
      <c r="L19" s="88">
        <f t="shared" ref="L19:P19" ca="1" si="9">K19+1</f>
        <v>9</v>
      </c>
      <c r="M19" s="88">
        <f t="shared" ca="1" si="9"/>
        <v>10</v>
      </c>
      <c r="N19" s="88">
        <f t="shared" ca="1" si="9"/>
        <v>11</v>
      </c>
      <c r="O19" s="88">
        <f t="shared" ca="1" si="9"/>
        <v>12</v>
      </c>
      <c r="P19" s="89">
        <f t="shared" ca="1" si="9"/>
        <v>13</v>
      </c>
    </row>
    <row r="20" spans="2:25" ht="51" customHeight="1" x14ac:dyDescent="0.3">
      <c r="B20" s="87">
        <f t="shared" ref="B20:B21" ca="1" si="10">H19+1</f>
        <v>10</v>
      </c>
      <c r="C20" s="88">
        <f t="shared" ref="C20:H21" ca="1" si="11">B20+1</f>
        <v>11</v>
      </c>
      <c r="D20" s="88">
        <f t="shared" ca="1" si="11"/>
        <v>12</v>
      </c>
      <c r="E20" s="88">
        <f t="shared" ca="1" si="11"/>
        <v>13</v>
      </c>
      <c r="F20" s="73">
        <f t="shared" ca="1" si="11"/>
        <v>14</v>
      </c>
      <c r="G20" s="88">
        <f t="shared" ca="1" si="11"/>
        <v>15</v>
      </c>
      <c r="H20" s="89">
        <f t="shared" ca="1" si="11"/>
        <v>16</v>
      </c>
      <c r="J20" s="87">
        <f t="shared" ref="J20:J21" ca="1" si="12">P19+1</f>
        <v>14</v>
      </c>
      <c r="K20" s="88">
        <f t="shared" ref="K20:P21" ca="1" si="13">J20+1</f>
        <v>15</v>
      </c>
      <c r="L20" s="88">
        <f t="shared" ca="1" si="13"/>
        <v>16</v>
      </c>
      <c r="M20" s="88">
        <f t="shared" ca="1" si="13"/>
        <v>17</v>
      </c>
      <c r="N20" s="88">
        <f t="shared" ca="1" si="13"/>
        <v>18</v>
      </c>
      <c r="O20" s="88">
        <f t="shared" ca="1" si="13"/>
        <v>19</v>
      </c>
      <c r="P20" s="89">
        <f t="shared" ca="1" si="13"/>
        <v>20</v>
      </c>
      <c r="T20" s="131"/>
      <c r="U20" s="131"/>
      <c r="V20" s="131"/>
      <c r="W20" s="133"/>
    </row>
    <row r="21" spans="2:25" ht="51" customHeight="1" x14ac:dyDescent="0.3">
      <c r="B21" s="87">
        <f t="shared" ca="1" si="10"/>
        <v>17</v>
      </c>
      <c r="C21" s="88">
        <f t="shared" ca="1" si="11"/>
        <v>18</v>
      </c>
      <c r="D21" s="88">
        <f t="shared" ca="1" si="11"/>
        <v>19</v>
      </c>
      <c r="E21" s="88">
        <f t="shared" ca="1" si="11"/>
        <v>20</v>
      </c>
      <c r="F21" s="88">
        <f t="shared" ca="1" si="11"/>
        <v>21</v>
      </c>
      <c r="G21" s="88">
        <f t="shared" ca="1" si="11"/>
        <v>22</v>
      </c>
      <c r="H21" s="89">
        <f t="shared" ca="1" si="11"/>
        <v>23</v>
      </c>
      <c r="J21" s="87">
        <f t="shared" ca="1" si="12"/>
        <v>21</v>
      </c>
      <c r="K21" s="88">
        <f t="shared" ca="1" si="13"/>
        <v>22</v>
      </c>
      <c r="L21" s="88">
        <f t="shared" ca="1" si="13"/>
        <v>23</v>
      </c>
      <c r="M21" s="88">
        <f t="shared" ca="1" si="13"/>
        <v>24</v>
      </c>
      <c r="N21" s="88">
        <f t="shared" ca="1" si="13"/>
        <v>25</v>
      </c>
      <c r="O21" s="88">
        <f t="shared" ca="1" si="13"/>
        <v>26</v>
      </c>
      <c r="P21" s="89">
        <f t="shared" ca="1" si="13"/>
        <v>27</v>
      </c>
      <c r="T21" s="131"/>
      <c r="U21" s="131"/>
      <c r="V21" s="131"/>
      <c r="W21" s="133"/>
    </row>
    <row r="22" spans="2:25" ht="51" customHeight="1" x14ac:dyDescent="0.3">
      <c r="B22" s="87">
        <f ca="1">IFERROR(IF(H21+1&gt;$D$16,"",H21+1),"")</f>
        <v>24</v>
      </c>
      <c r="C22" s="88">
        <f ca="1">IFERROR(IF(B22+1&gt;$D$16,"",B22+1),"")</f>
        <v>25</v>
      </c>
      <c r="D22" s="88">
        <f t="shared" ref="D22:H23" ca="1" si="14">IFERROR(IF(C22+1&gt;$D$16,"",C22+1),"")</f>
        <v>26</v>
      </c>
      <c r="E22" s="88">
        <f t="shared" ca="1" si="14"/>
        <v>27</v>
      </c>
      <c r="F22" s="88">
        <f t="shared" ca="1" si="14"/>
        <v>28</v>
      </c>
      <c r="G22" s="88">
        <f t="shared" ca="1" si="14"/>
        <v>29</v>
      </c>
      <c r="H22" s="89">
        <f t="shared" ca="1" si="14"/>
        <v>30</v>
      </c>
      <c r="J22" s="87">
        <f ca="1">IFERROR(IF(P21+1&gt;$L$16,"",P21+1),"")</f>
        <v>28</v>
      </c>
      <c r="K22" s="88">
        <f ca="1">IFERROR(IF(J22+1&gt;$L$16,"",J22+1),"")</f>
        <v>29</v>
      </c>
      <c r="L22" s="88">
        <f t="shared" ref="L22:P23" ca="1" si="15">IFERROR(IF(K22+1&gt;$L$16,"",K22+1),"")</f>
        <v>30</v>
      </c>
      <c r="M22" s="88" t="str">
        <f t="shared" ca="1" si="15"/>
        <v/>
      </c>
      <c r="N22" s="88" t="str">
        <f t="shared" ca="1" si="15"/>
        <v/>
      </c>
      <c r="O22" s="88" t="str">
        <f t="shared" ca="1" si="15"/>
        <v/>
      </c>
      <c r="P22" s="89" t="str">
        <f t="shared" ca="1" si="15"/>
        <v/>
      </c>
      <c r="T22" s="131"/>
      <c r="U22" s="131"/>
      <c r="V22" s="131"/>
      <c r="W22" s="132"/>
      <c r="X22" s="71"/>
      <c r="Y22" s="69"/>
    </row>
    <row r="23" spans="2:25" ht="51" customHeight="1" thickBot="1" x14ac:dyDescent="0.35">
      <c r="B23" s="90">
        <f ca="1">IFERROR(IF(H22+1&gt;$D$16,"",H22+1),"")</f>
        <v>31</v>
      </c>
      <c r="C23" s="91" t="str">
        <f ca="1">IFERROR(IF(B23+1&gt;$D$16,"",B23+1),"")</f>
        <v/>
      </c>
      <c r="D23" s="91" t="str">
        <f t="shared" ca="1" si="14"/>
        <v/>
      </c>
      <c r="E23" s="91" t="str">
        <f t="shared" ca="1" si="14"/>
        <v/>
      </c>
      <c r="F23" s="91" t="str">
        <f t="shared" ca="1" si="14"/>
        <v/>
      </c>
      <c r="G23" s="91" t="str">
        <f t="shared" ca="1" si="14"/>
        <v/>
      </c>
      <c r="H23" s="92" t="str">
        <f t="shared" ca="1" si="14"/>
        <v/>
      </c>
      <c r="J23" s="90" t="str">
        <f ca="1">IFERROR(IF(P22+1&gt;$L$16,"",P22+1),"")</f>
        <v/>
      </c>
      <c r="K23" s="91" t="str">
        <f ca="1">IFERROR(IF(J23+1&gt;$L$16,"",J23+1),"")</f>
        <v/>
      </c>
      <c r="L23" s="91" t="str">
        <f t="shared" ca="1" si="15"/>
        <v/>
      </c>
      <c r="M23" s="91" t="str">
        <f t="shared" ca="1" si="15"/>
        <v/>
      </c>
      <c r="N23" s="91" t="str">
        <f t="shared" ca="1" si="15"/>
        <v/>
      </c>
      <c r="O23" s="91" t="str">
        <f t="shared" ca="1" si="15"/>
        <v/>
      </c>
      <c r="P23" s="92" t="str">
        <f t="shared" ca="1" si="15"/>
        <v/>
      </c>
      <c r="T23" s="131"/>
      <c r="U23" s="131"/>
      <c r="V23" s="131"/>
      <c r="W23" s="133"/>
      <c r="X23" s="71"/>
      <c r="Y23" s="69"/>
    </row>
    <row r="24" spans="2:25" s="1" customFormat="1" ht="13.05" customHeight="1" x14ac:dyDescent="0.3">
      <c r="B24" s="6"/>
      <c r="C24" s="7"/>
      <c r="D24" s="7"/>
      <c r="E24" s="7"/>
      <c r="F24" s="7"/>
      <c r="G24" s="7"/>
      <c r="H24" s="7"/>
      <c r="I24" s="7"/>
      <c r="J24" s="7"/>
    </row>
    <row r="25" spans="2:25" ht="51" customHeight="1" x14ac:dyDescent="0.3">
      <c r="B25" s="84"/>
      <c r="C25" s="103"/>
      <c r="D25" s="141"/>
      <c r="E25" s="141"/>
      <c r="F25" s="139"/>
      <c r="G25" s="139"/>
      <c r="H25" s="83"/>
      <c r="J25" s="83"/>
      <c r="K25" s="83"/>
      <c r="L25" s="83"/>
      <c r="M25" s="83"/>
      <c r="N25" s="134" t="s">
        <v>44</v>
      </c>
      <c r="O25" s="134"/>
      <c r="P25" s="135">
        <f ca="1">IF(MONTH(TODAY())=12,YEAR(TODAY())+1,YEAR(TODAY()))</f>
        <v>2024</v>
      </c>
      <c r="Q25" s="135"/>
      <c r="T25" s="72"/>
      <c r="U25" s="72"/>
      <c r="V25" s="72"/>
      <c r="W25" s="70"/>
      <c r="X25" s="71"/>
      <c r="Y25" s="69"/>
    </row>
    <row r="26" spans="2:25" ht="51" customHeight="1" x14ac:dyDescent="0.3">
      <c r="B26" s="84"/>
      <c r="C26" s="102"/>
      <c r="D26" s="141"/>
      <c r="E26" s="141"/>
      <c r="F26" s="140"/>
      <c r="G26" s="140"/>
      <c r="N26" s="134" t="s">
        <v>45</v>
      </c>
      <c r="O26" s="134"/>
      <c r="P26" s="136">
        <f ca="1">DATE(P25,1,1)+7+CHOOSE(WEEKDAY(DATE(P25,1,1),2),2,1,0,6,5,4,3)</f>
        <v>45301</v>
      </c>
      <c r="Q26" s="136"/>
    </row>
    <row r="27" spans="2:25" s="1" customFormat="1" ht="13.05" customHeight="1" x14ac:dyDescent="0.3">
      <c r="B27" s="6"/>
      <c r="C27" s="7"/>
      <c r="D27" s="7"/>
      <c r="E27" s="7"/>
      <c r="F27" s="7"/>
      <c r="G27" s="7"/>
      <c r="H27" s="7"/>
      <c r="I27" s="7"/>
      <c r="J27" s="7"/>
    </row>
    <row r="28" spans="2:25" s="1" customFormat="1" ht="27" customHeight="1" thickBot="1" x14ac:dyDescent="0.35">
      <c r="B28" s="12"/>
      <c r="C28" s="12"/>
      <c r="D28" s="12"/>
      <c r="E28" s="12"/>
      <c r="F28" s="12"/>
      <c r="G28" s="12"/>
      <c r="H28" s="16"/>
      <c r="I28" s="16"/>
      <c r="J28" s="15"/>
      <c r="K28" s="26"/>
      <c r="L28" s="26"/>
      <c r="M28" s="26"/>
      <c r="N28" s="26"/>
      <c r="O28" s="26"/>
      <c r="P28" s="26"/>
    </row>
    <row r="29" spans="2:25" ht="51" customHeight="1" x14ac:dyDescent="0.3">
      <c r="C29" s="131"/>
      <c r="D29" s="131"/>
      <c r="E29" s="131"/>
      <c r="F29" s="131"/>
      <c r="G29" s="131"/>
      <c r="H29" s="131"/>
      <c r="I29" s="130"/>
      <c r="J29" s="130"/>
      <c r="K29" s="130"/>
    </row>
    <row r="30" spans="2:25" ht="51" customHeight="1" x14ac:dyDescent="0.3">
      <c r="C30" s="131"/>
      <c r="D30" s="131"/>
      <c r="E30" s="131"/>
      <c r="F30" s="131"/>
      <c r="G30" s="131"/>
      <c r="H30" s="131"/>
      <c r="I30" s="130"/>
      <c r="J30" s="130"/>
      <c r="K30" s="130"/>
    </row>
    <row r="31" spans="2:25" ht="51" customHeight="1" x14ac:dyDescent="0.3">
      <c r="C31" s="72"/>
      <c r="D31" s="72"/>
      <c r="E31" s="72"/>
      <c r="F31" s="72"/>
      <c r="G31" s="72"/>
      <c r="H31" s="72"/>
      <c r="I31" s="109"/>
      <c r="J31" s="109"/>
      <c r="K31" s="109"/>
      <c r="L31" s="110"/>
    </row>
    <row r="32" spans="2:25" ht="30" customHeight="1" x14ac:dyDescent="0.3">
      <c r="C32" s="72"/>
      <c r="D32" s="72"/>
      <c r="E32" s="72"/>
      <c r="F32" s="72"/>
      <c r="G32" s="72"/>
      <c r="H32" s="72"/>
      <c r="I32" s="110"/>
      <c r="J32" s="110"/>
      <c r="K32" s="110"/>
      <c r="L32" s="110"/>
    </row>
    <row r="33" spans="3:12" ht="30" customHeight="1" x14ac:dyDescent="0.3">
      <c r="C33" s="72"/>
      <c r="D33" s="72"/>
      <c r="E33" s="72"/>
      <c r="F33" s="72"/>
      <c r="G33" s="72"/>
      <c r="H33" s="72"/>
      <c r="I33" s="110"/>
      <c r="J33" s="110"/>
      <c r="K33" s="110"/>
      <c r="L33" s="110"/>
    </row>
  </sheetData>
  <mergeCells count="20">
    <mergeCell ref="B3:P3"/>
    <mergeCell ref="F25:G25"/>
    <mergeCell ref="F26:G26"/>
    <mergeCell ref="D25:E25"/>
    <mergeCell ref="D26:E26"/>
    <mergeCell ref="T20:V21"/>
    <mergeCell ref="W20:W21"/>
    <mergeCell ref="B6:C6"/>
    <mergeCell ref="J6:K6"/>
    <mergeCell ref="B16:C16"/>
    <mergeCell ref="J16:K16"/>
    <mergeCell ref="I29:K30"/>
    <mergeCell ref="C29:E30"/>
    <mergeCell ref="F29:H30"/>
    <mergeCell ref="T22:V23"/>
    <mergeCell ref="W22:W23"/>
    <mergeCell ref="N25:O25"/>
    <mergeCell ref="P25:Q25"/>
    <mergeCell ref="N26:O26"/>
    <mergeCell ref="P26:Q26"/>
  </mergeCells>
  <dataValidations xWindow="89" yWindow="333" count="4">
    <dataValidation allowBlank="1" showInputMessage="1" showErrorMessage="1" prompt="Formula for generating weeks in a month is in this cell. Do Not Delete this content" sqref="M6 M16 E16 E6" xr:uid="{00000000-0002-0000-0300-000000000000}"/>
    <dataValidation allowBlank="1" showInputMessage="1" showErrorMessage="1" prompt="Formula for generating certain days in a month is in this cell. Do Not Delete this content" sqref="L6 L16 D16 D6" xr:uid="{00000000-0002-0000-0300-000001000000}"/>
    <dataValidation allowBlank="1" showInputMessage="1" showErrorMessage="1" prompt="Enter details of your individual classes in below table. Class Duration is automatically calculated._x000a_" sqref="A15 A27 A17 A24" xr:uid="{DEAFB4EF-A78C-184C-93B7-86365681DA7C}"/>
    <dataValidation allowBlank="1" showInputMessage="1" showErrorMessage="1" prompt="Create a Semester Calendar in this worksheet. Enter year in cell P25 and Start Date in cell P26. A four month calendar is automatically generated._x000a__x000a_Dates with corresponding deadlines are highlighted._x000a_" sqref="A1" xr:uid="{778DDAA6-D9FD-47DC-B960-CC61AC8A3B85}"/>
  </dataValidations>
  <printOptions horizontalCentered="1"/>
  <pageMargins left="0.7" right="0.7" top="0.75" bottom="0.75" header="0.3" footer="0.3"/>
  <pageSetup orientation="landscape" r:id="rId1"/>
  <headerFooter differentFirst="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ADD798F-EEED-4E92-96B7-3D864818ACDC}">
            <xm:f>(B9&lt;&gt;"")*(MATCH(DATE(YEAR($B$6),MONTH($B$6),B9),Deadlines!$G:$G,0))</xm:f>
            <x14:dxf>
              <font>
                <color theme="0"/>
              </font>
              <fill>
                <patternFill>
                  <bgColor theme="1"/>
                </patternFill>
              </fill>
            </x14:dxf>
          </x14:cfRule>
          <xm:sqref>B9:H14</xm:sqref>
        </x14:conditionalFormatting>
        <x14:conditionalFormatting xmlns:xm="http://schemas.microsoft.com/office/excel/2006/main">
          <x14:cfRule type="expression" priority="2" id="{133E27BE-1BAF-46AA-9805-49DCC4CF288E}">
            <xm:f>(B18&lt;&gt;"")*(MATCH(DATE(YEAR($B$16),MONTH($B$16),B18),Deadlines!$G:$G,0)&gt;0)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B18:H23 H25</xm:sqref>
        </x14:conditionalFormatting>
        <x14:conditionalFormatting xmlns:xm="http://schemas.microsoft.com/office/excel/2006/main">
          <x14:cfRule type="expression" priority="3" id="{0FCCDF6C-00EB-4A1E-A125-22CACB259F66}">
            <xm:f>(J18&lt;&gt;"")*(MATCH(DATE(YEAR($J$16),MONTH($J$16),J18),Deadlines!$G:$G,0)&gt;0)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J18:O18 J19:P23 J25:M25</xm:sqref>
        </x14:conditionalFormatting>
        <x14:conditionalFormatting xmlns:xm="http://schemas.microsoft.com/office/excel/2006/main">
          <x14:cfRule type="expression" priority="5" id="{6C6D27D1-7978-466C-8D0A-1715C168E1BB}">
            <xm:f>(J9&lt;&gt;"")*(MATCH(DATE(YEAR($J$6),MONTH($J$6),J9),Deadlines!$G:$G,0)&gt;0)</xm:f>
            <x14:dxf>
              <fill>
                <patternFill patternType="none">
                  <bgColor auto="1"/>
                </patternFill>
              </fill>
            </x14:dxf>
          </x14:cfRule>
          <xm:sqref>J9:P14</xm:sqref>
        </x14:conditionalFormatting>
        <x14:conditionalFormatting xmlns:xm="http://schemas.microsoft.com/office/excel/2006/main">
          <x14:cfRule type="expression" priority="1" id="{2B7E6082-098C-40E7-99ED-14B1A585E54E}">
            <xm:f>(P18&lt;&gt;"")*(MATCH(DATE(YEAR($J$6),MONTH($J$6),P18),Deadlines!$G:$G,0)&gt;0)</xm:f>
            <x14:dxf>
              <fill>
                <patternFill patternType="none">
                  <bgColor auto="1"/>
                </patternFill>
              </fill>
            </x14:dxf>
          </x14:cfRule>
          <xm:sqref>P18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3EBB0510-F433-4EEE-B839-6F7BB0E54948}">
  <ds:schemaRefs>
    <ds:schemaRef ds:uri="http://schemas.microsoft.com/sharepoint/v3/contenttype/forms"/>
  </ds:schemaRefs>
</ds:datastoreItem>
</file>

<file path=customXml/itemProps22.xml><?xml version="1.0" encoding="utf-8"?>
<ds:datastoreItem xmlns:ds="http://schemas.openxmlformats.org/officeDocument/2006/customXml" ds:itemID="{35AE4578-397D-472A-82B2-5A96CF8D33B3}"/>
</file>

<file path=customXml/itemProps31.xml><?xml version="1.0" encoding="utf-8"?>
<ds:datastoreItem xmlns:ds="http://schemas.openxmlformats.org/officeDocument/2006/customXml" ds:itemID="{03380CC4-5E45-4F9B-AB2E-6D2C69B2C71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TM44696098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Class list</vt:lpstr>
      <vt:lpstr>Deadlines</vt:lpstr>
      <vt:lpstr>Weekly schedule</vt:lpstr>
      <vt:lpstr>Semester Calendar</vt:lpstr>
      <vt:lpstr>List_CourseID</vt:lpstr>
      <vt:lpstr>'Semester Calendar'!Month1</vt:lpstr>
      <vt:lpstr>'Semester Calendar'!Month2</vt:lpstr>
      <vt:lpstr>'Semester Calendar'!Month3</vt:lpstr>
      <vt:lpstr>'Semester Calendar'!Month4</vt:lpstr>
      <vt:lpstr>ScheduleEnd</vt:lpstr>
      <vt:lpstr>ScheduleSemester</vt:lpstr>
      <vt:lpstr>ScheduleStart</vt:lpstr>
      <vt:lpstr>ScheduleYear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2022-12-15T06:02:06Z</dcterms:created>
  <dcterms:modified xsi:type="dcterms:W3CDTF">2024-05-30T14:49:17Z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