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AW" sheetId="1" r:id="rId1"/>
    <sheet name="WP" sheetId="2" r:id="rId2"/>
    <sheet name="TOPSIS" sheetId="3" r:id="rId3"/>
  </sheets>
  <calcPr calcId="144525"/>
</workbook>
</file>

<file path=xl/calcChain.xml><?xml version="1.0" encoding="utf-8"?>
<calcChain xmlns="http://schemas.openxmlformats.org/spreadsheetml/2006/main">
  <c r="E24" i="3" l="1"/>
  <c r="F24" i="3"/>
  <c r="G24" i="3"/>
  <c r="H24" i="3"/>
  <c r="I24" i="3"/>
  <c r="J24" i="3"/>
  <c r="E25" i="3"/>
  <c r="F25" i="3"/>
  <c r="G25" i="3"/>
  <c r="H25" i="3"/>
  <c r="I25" i="3"/>
  <c r="J25" i="3"/>
  <c r="E26" i="3"/>
  <c r="F26" i="3"/>
  <c r="G26" i="3"/>
  <c r="H26" i="3"/>
  <c r="I26" i="3"/>
  <c r="J26" i="3"/>
  <c r="E27" i="3"/>
  <c r="F27" i="3"/>
  <c r="G27" i="3"/>
  <c r="H27" i="3"/>
  <c r="I27" i="3"/>
  <c r="J27" i="3"/>
  <c r="D25" i="3"/>
  <c r="D26" i="3"/>
  <c r="D27" i="3"/>
  <c r="D24" i="3"/>
  <c r="E19" i="3"/>
  <c r="F19" i="3"/>
  <c r="G19" i="3"/>
  <c r="H19" i="3"/>
  <c r="I19" i="3"/>
  <c r="J19" i="3"/>
  <c r="E20" i="3"/>
  <c r="F20" i="3"/>
  <c r="G20" i="3"/>
  <c r="H20" i="3"/>
  <c r="I20" i="3"/>
  <c r="J20" i="3"/>
  <c r="E21" i="3"/>
  <c r="F21" i="3"/>
  <c r="G21" i="3"/>
  <c r="H21" i="3"/>
  <c r="I21" i="3"/>
  <c r="J21" i="3"/>
  <c r="E22" i="3"/>
  <c r="F22" i="3"/>
  <c r="G22" i="3"/>
  <c r="H22" i="3"/>
  <c r="I22" i="3"/>
  <c r="J22" i="3"/>
  <c r="D20" i="3"/>
  <c r="D21" i="3"/>
  <c r="D22" i="3"/>
  <c r="D19" i="3"/>
  <c r="E17" i="3"/>
  <c r="F17" i="3"/>
  <c r="G17" i="3"/>
  <c r="H17" i="3"/>
  <c r="I17" i="3"/>
  <c r="J17" i="3"/>
  <c r="D17" i="3"/>
  <c r="I30" i="3" l="1"/>
  <c r="E30" i="3"/>
  <c r="D29" i="3"/>
  <c r="H30" i="3"/>
  <c r="G29" i="3"/>
  <c r="J29" i="3"/>
  <c r="F29" i="3"/>
  <c r="D30" i="3"/>
  <c r="G30" i="3"/>
  <c r="I29" i="3"/>
  <c r="E29" i="3"/>
  <c r="J30" i="3"/>
  <c r="F30" i="3"/>
  <c r="H29" i="3"/>
  <c r="L25" i="3" l="1"/>
  <c r="L24" i="3"/>
  <c r="L26" i="3"/>
  <c r="L27" i="3"/>
  <c r="M25" i="3"/>
  <c r="P25" i="3" s="1"/>
  <c r="M26" i="3"/>
  <c r="M27" i="3"/>
  <c r="M24" i="3"/>
  <c r="P26" i="3" l="1"/>
  <c r="P24" i="3"/>
  <c r="P27" i="3"/>
  <c r="M27" i="2" l="1"/>
  <c r="N13" i="2"/>
  <c r="O13" i="2"/>
  <c r="P13" i="2"/>
  <c r="Q13" i="2"/>
  <c r="Q19" i="2" s="1"/>
  <c r="R13" i="2"/>
  <c r="S13" i="2"/>
  <c r="M13" i="2"/>
  <c r="M19" i="2" s="1"/>
  <c r="S19" i="2"/>
  <c r="R19" i="2"/>
  <c r="P19" i="2"/>
  <c r="O19" i="2"/>
  <c r="N19" i="2"/>
  <c r="T12" i="2"/>
  <c r="C24" i="2"/>
  <c r="C25" i="2"/>
  <c r="C26" i="2"/>
  <c r="C23" i="2"/>
  <c r="D19" i="2"/>
  <c r="E19" i="2"/>
  <c r="F19" i="2"/>
  <c r="G19" i="2"/>
  <c r="H19" i="2"/>
  <c r="I19" i="2"/>
  <c r="C19" i="2"/>
  <c r="D13" i="2"/>
  <c r="E13" i="2"/>
  <c r="F13" i="2"/>
  <c r="G13" i="2"/>
  <c r="H13" i="2"/>
  <c r="I13" i="2"/>
  <c r="C13" i="2"/>
  <c r="J12" i="2"/>
  <c r="K31" i="1"/>
  <c r="K32" i="1"/>
  <c r="K33" i="1"/>
  <c r="K30" i="1"/>
  <c r="M26" i="2" l="1"/>
  <c r="M25" i="2"/>
  <c r="M23" i="2"/>
  <c r="M24" i="2"/>
  <c r="C37" i="1" l="1"/>
  <c r="D37" i="1"/>
  <c r="E37" i="1"/>
  <c r="F37" i="1"/>
  <c r="G37" i="1"/>
  <c r="H37" i="1"/>
  <c r="C38" i="1"/>
  <c r="D38" i="1"/>
  <c r="E38" i="1"/>
  <c r="F38" i="1"/>
  <c r="G38" i="1"/>
  <c r="H38" i="1"/>
  <c r="C39" i="1"/>
  <c r="D39" i="1"/>
  <c r="E39" i="1"/>
  <c r="F39" i="1"/>
  <c r="G39" i="1"/>
  <c r="H39" i="1"/>
  <c r="C40" i="1"/>
  <c r="D40" i="1"/>
  <c r="E40" i="1"/>
  <c r="F40" i="1"/>
  <c r="G40" i="1"/>
  <c r="H40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C25" i="1"/>
  <c r="B38" i="1" s="1"/>
  <c r="K38" i="1" s="1"/>
  <c r="C26" i="1"/>
  <c r="B39" i="1" s="1"/>
  <c r="K39" i="1" s="1"/>
  <c r="C27" i="1"/>
  <c r="B40" i="1" s="1"/>
  <c r="K40" i="1" s="1"/>
  <c r="C24" i="1"/>
  <c r="B37" i="1" s="1"/>
  <c r="K37" i="1" s="1"/>
  <c r="D18" i="1"/>
  <c r="E18" i="1"/>
  <c r="F18" i="1"/>
  <c r="G18" i="1"/>
  <c r="H18" i="1"/>
  <c r="G30" i="1" s="1"/>
  <c r="I18" i="1"/>
  <c r="H30" i="1" s="1"/>
  <c r="D19" i="1"/>
  <c r="E19" i="1"/>
  <c r="F19" i="1"/>
  <c r="G19" i="1"/>
  <c r="H19" i="1"/>
  <c r="G31" i="1" s="1"/>
  <c r="I19" i="1"/>
  <c r="H31" i="1" s="1"/>
  <c r="D20" i="1"/>
  <c r="E20" i="1"/>
  <c r="F20" i="1"/>
  <c r="G20" i="1"/>
  <c r="H20" i="1"/>
  <c r="I20" i="1"/>
  <c r="H32" i="1" s="1"/>
  <c r="D21" i="1"/>
  <c r="E21" i="1"/>
  <c r="F21" i="1"/>
  <c r="G21" i="1"/>
  <c r="H21" i="1"/>
  <c r="G33" i="1" s="1"/>
  <c r="I21" i="1"/>
  <c r="H33" i="1" s="1"/>
  <c r="C21" i="1"/>
  <c r="C20" i="1"/>
  <c r="C19" i="1"/>
  <c r="C18" i="1"/>
  <c r="F30" i="1"/>
  <c r="F32" i="1"/>
  <c r="F31" i="1"/>
  <c r="G32" i="1"/>
  <c r="F33" i="1"/>
  <c r="C30" i="1" l="1"/>
  <c r="D30" i="1"/>
  <c r="E30" i="1"/>
  <c r="C31" i="1"/>
  <c r="D31" i="1"/>
  <c r="E31" i="1"/>
  <c r="C32" i="1"/>
  <c r="D32" i="1"/>
  <c r="E32" i="1"/>
  <c r="C33" i="1"/>
  <c r="D33" i="1"/>
  <c r="E33" i="1"/>
  <c r="B33" i="1"/>
  <c r="B32" i="1"/>
  <c r="B31" i="1"/>
  <c r="B30" i="1" l="1"/>
  <c r="N24" i="2"/>
  <c r="N26" i="2"/>
  <c r="N23" i="2"/>
  <c r="N25" i="2"/>
  <c r="D25" i="2" l="1"/>
  <c r="D24" i="2"/>
  <c r="D26" i="2"/>
  <c r="D23" i="2"/>
  <c r="C27" i="2"/>
</calcChain>
</file>

<file path=xl/sharedStrings.xml><?xml version="1.0" encoding="utf-8"?>
<sst xmlns="http://schemas.openxmlformats.org/spreadsheetml/2006/main" count="291" uniqueCount="102">
  <si>
    <t>C1</t>
  </si>
  <si>
    <t>C2</t>
  </si>
  <si>
    <t>C3</t>
  </si>
  <si>
    <t>C4</t>
  </si>
  <si>
    <t>Atribut</t>
  </si>
  <si>
    <t>Kriteria</t>
  </si>
  <si>
    <t>BOBOT</t>
  </si>
  <si>
    <t>Normalisasi</t>
  </si>
  <si>
    <t>Perankingan dengan BOBOT</t>
  </si>
  <si>
    <t>SPK Menentukan Jurusan SMK dengan Metode SAW</t>
  </si>
  <si>
    <t>TKR</t>
  </si>
  <si>
    <t>TKJ</t>
  </si>
  <si>
    <t>TGB</t>
  </si>
  <si>
    <t>TAV</t>
  </si>
  <si>
    <t>Keminatan</t>
  </si>
  <si>
    <t>Minat</t>
  </si>
  <si>
    <t>COST/BENEFIT</t>
  </si>
  <si>
    <t>B</t>
  </si>
  <si>
    <t>Jumlah</t>
  </si>
  <si>
    <t>kepentingan</t>
  </si>
  <si>
    <t xml:space="preserve">Normalisasi Bobot </t>
  </si>
  <si>
    <t>Pangkat</t>
  </si>
  <si>
    <t>Tinggi Badan</t>
  </si>
  <si>
    <t>Mata</t>
  </si>
  <si>
    <t>S</t>
  </si>
  <si>
    <t>V</t>
  </si>
  <si>
    <t>RANK</t>
  </si>
  <si>
    <t>C5</t>
  </si>
  <si>
    <t>C6</t>
  </si>
  <si>
    <t>C7</t>
  </si>
  <si>
    <t>KRITERIA</t>
  </si>
  <si>
    <t>Nilai Matematika</t>
  </si>
  <si>
    <t>Nilai B.Indo</t>
  </si>
  <si>
    <t>Nilai B.Inggris</t>
  </si>
  <si>
    <t>Nilai TIK</t>
  </si>
  <si>
    <t>Kesehatan Mata</t>
  </si>
  <si>
    <t>Sangat minat</t>
  </si>
  <si>
    <t>Cukup minat</t>
  </si>
  <si>
    <t>Kurang minat</t>
  </si>
  <si>
    <t xml:space="preserve">Tidak minat </t>
  </si>
  <si>
    <t>SEHAT</t>
  </si>
  <si>
    <t>MINUS 1</t>
  </si>
  <si>
    <t xml:space="preserve">MINUS ≥ 1 </t>
  </si>
  <si>
    <t>MINUS ≥ 3</t>
  </si>
  <si>
    <t>BUTA WARNA</t>
  </si>
  <si>
    <t>≥ 170 CM</t>
  </si>
  <si>
    <t>≥ 160 CM</t>
  </si>
  <si>
    <t>≥ 155 CM</t>
  </si>
  <si>
    <t>≥ 150 CM</t>
  </si>
  <si>
    <t>≥ 145 CM</t>
  </si>
  <si>
    <t>Nilai Matematika 60-69</t>
  </si>
  <si>
    <t>Nilai B.Indo 60-69</t>
  </si>
  <si>
    <t>Nilai B.Inggris 60-69</t>
  </si>
  <si>
    <t>Nilai TIK 60-69</t>
  </si>
  <si>
    <t>Nilai Matematika 70-79</t>
  </si>
  <si>
    <t>Nilai B.Indo 70-79</t>
  </si>
  <si>
    <t>Nilai B.Inggris 70-79</t>
  </si>
  <si>
    <t>Nilai TIK 70-79</t>
  </si>
  <si>
    <r>
      <t xml:space="preserve">Nilai Matematika </t>
    </r>
    <r>
      <rPr>
        <sz val="11"/>
        <color theme="1"/>
        <rFont val="Calibri"/>
        <family val="2"/>
      </rPr>
      <t>≥ 80</t>
    </r>
  </si>
  <si>
    <t>Nilai B.Indo ≥ 80</t>
  </si>
  <si>
    <t>Nilai B.Inggris ≥ 80</t>
  </si>
  <si>
    <t>Nilai TIK ≥ 80</t>
  </si>
  <si>
    <t>Sangat rendah</t>
  </si>
  <si>
    <t>Rendah</t>
  </si>
  <si>
    <t>Sedang</t>
  </si>
  <si>
    <t>Tinggi</t>
  </si>
  <si>
    <t>Sangat tinggi</t>
  </si>
  <si>
    <t>Tingkat Kecocokan Nilai</t>
  </si>
  <si>
    <t>Siswa 1</t>
  </si>
  <si>
    <t>Siswa 2</t>
  </si>
  <si>
    <t>Alternatif Siswa 1</t>
  </si>
  <si>
    <t>v1</t>
  </si>
  <si>
    <t>v2</t>
  </si>
  <si>
    <t>v3</t>
  </si>
  <si>
    <t>v4</t>
  </si>
  <si>
    <t>Alternatif Siswa 2</t>
  </si>
  <si>
    <t>Untuk siswa 2 nilai preferensi tertinggi ada di jurusan TKJ dan TGB maka disimpulkan untuk SPK pilihan jurusan pertama adalah TKJ dan pilihan jurusan kedua TGB</t>
  </si>
  <si>
    <t xml:space="preserve">Untuk siswa 1 nilai preferensi tertinggi ada di jurusan TGB dan TKJ maka disimpulkan untuk SPK pilihan jurusan pertama adalah TGB dan pilihan jurusan kedua TKJ </t>
  </si>
  <si>
    <t>SPK Menentukan Jurusan SMK dengan Metode WP</t>
  </si>
  <si>
    <t>Nilai Mat</t>
  </si>
  <si>
    <t>Nilai B Indo</t>
  </si>
  <si>
    <t>Nilai Inggris</t>
  </si>
  <si>
    <t>Untuk Siswa 1 Hasil SPK dengan metode WP menghasilkan pilihan Jurusan pertama TGB dan TKJ</t>
  </si>
  <si>
    <t>Untuk Siswa 2 Hasil SPK dengan metode WP menghasilkan pilihan Jurusan pertama TGB dan TKJ</t>
  </si>
  <si>
    <t>SPK Menentukan Jurusan SMK dengan Metode TOPSIS</t>
  </si>
  <si>
    <t>Cost/Benefit</t>
  </si>
  <si>
    <t>Benefit</t>
  </si>
  <si>
    <t>Kepentingan</t>
  </si>
  <si>
    <t>Tidak Berpengaruh</t>
  </si>
  <si>
    <t>Kurang Berpengaruh</t>
  </si>
  <si>
    <t>Berpengaruh</t>
  </si>
  <si>
    <t>Cukup Berpengaruh</t>
  </si>
  <si>
    <t>Sangat Berpengaruh</t>
  </si>
  <si>
    <t>Pembagi</t>
  </si>
  <si>
    <t>Ternormalisasi</t>
  </si>
  <si>
    <t>Tenormalisasi Berbobot</t>
  </si>
  <si>
    <t>A+</t>
  </si>
  <si>
    <t>A-</t>
  </si>
  <si>
    <t>D+</t>
  </si>
  <si>
    <t>D-</t>
  </si>
  <si>
    <t>Hasil</t>
  </si>
  <si>
    <t>Hasil SPK metode TOPSIS untuk Siswa 1 di hasilkan pilihan jurusan TAV dan TKR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</si>
</sst>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/>
    <xf numFmtId="9" fontId="1" fillId="0" borderId="1" xfId="0" applyNumberFormat="1" applyFont="1" applyBorder="1"/>
    <xf numFmtId="2" fontId="1" fillId="0" borderId="1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/>
    <xf numFmtId="0" fontId="3" fillId="0" borderId="0" xfId="0" applyFont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topLeftCell="A34" zoomScale="80" zoomScaleNormal="80" workbookViewId="0">
      <selection activeCell="B9" sqref="B9:I14"/>
    </sheetView>
  </sheetViews>
  <sheetFormatPr defaultRowHeight="15.75" x14ac:dyDescent="0.25"/>
  <cols>
    <col min="1" max="9" width="9.140625" style="1"/>
    <col min="10" max="10" width="10.28515625" style="1" customWidth="1"/>
    <col min="11" max="11" width="9.140625" style="1"/>
    <col min="12" max="12" width="12.7109375" style="1" customWidth="1"/>
    <col min="13" max="16" width="9.140625" style="1"/>
    <col min="17" max="17" width="13" style="1" customWidth="1"/>
    <col min="18" max="18" width="10.42578125" style="1" customWidth="1"/>
    <col min="19" max="20" width="9.140625" style="1"/>
    <col min="21" max="21" width="18.28515625" style="1" customWidth="1"/>
    <col min="22" max="16384" width="9.140625" style="1"/>
  </cols>
  <sheetData>
    <row r="1" spans="1:33" ht="38.25" customHeight="1" x14ac:dyDescent="0.25">
      <c r="A1" s="48" t="s">
        <v>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33" x14ac:dyDescent="0.25">
      <c r="A2" s="1" t="s">
        <v>68</v>
      </c>
      <c r="B2" s="35" t="s">
        <v>4</v>
      </c>
      <c r="C2" s="34" t="s">
        <v>5</v>
      </c>
      <c r="D2" s="34"/>
      <c r="E2" s="34"/>
      <c r="F2" s="34"/>
      <c r="G2" s="34"/>
      <c r="H2" s="34"/>
      <c r="I2" s="34"/>
      <c r="J2" s="5"/>
      <c r="K2" s="36" t="s">
        <v>30</v>
      </c>
      <c r="L2" s="36"/>
      <c r="M2" s="36"/>
      <c r="N2" s="5"/>
      <c r="O2" s="44" t="s">
        <v>0</v>
      </c>
      <c r="P2" s="45"/>
      <c r="Q2" s="46"/>
      <c r="S2" s="37" t="s">
        <v>1</v>
      </c>
      <c r="T2" s="37"/>
      <c r="U2" s="37"/>
      <c r="V2"/>
      <c r="W2" s="36" t="s">
        <v>2</v>
      </c>
      <c r="X2" s="36"/>
      <c r="Y2" s="36"/>
      <c r="Z2"/>
      <c r="AA2" s="36" t="s">
        <v>3</v>
      </c>
      <c r="AB2" s="36"/>
      <c r="AC2" s="36"/>
      <c r="AD2"/>
      <c r="AE2" s="36" t="s">
        <v>27</v>
      </c>
      <c r="AF2" s="36"/>
      <c r="AG2" s="36"/>
    </row>
    <row r="3" spans="1:33" x14ac:dyDescent="0.25">
      <c r="B3" s="35"/>
      <c r="C3" s="9" t="s">
        <v>0</v>
      </c>
      <c r="D3" s="9" t="s">
        <v>1</v>
      </c>
      <c r="E3" s="9" t="s">
        <v>2</v>
      </c>
      <c r="F3" s="9" t="s">
        <v>3</v>
      </c>
      <c r="G3" s="2" t="s">
        <v>27</v>
      </c>
      <c r="H3" s="2" t="s">
        <v>28</v>
      </c>
      <c r="I3" s="2" t="s">
        <v>29</v>
      </c>
      <c r="J3" s="5"/>
      <c r="K3" s="8" t="s">
        <v>0</v>
      </c>
      <c r="L3" s="42" t="s">
        <v>15</v>
      </c>
      <c r="M3" s="43"/>
      <c r="N3" s="5"/>
      <c r="O3" s="41" t="s">
        <v>36</v>
      </c>
      <c r="P3" s="41"/>
      <c r="Q3" s="13">
        <v>5</v>
      </c>
      <c r="S3" s="37" t="s">
        <v>50</v>
      </c>
      <c r="T3" s="37"/>
      <c r="U3" s="37"/>
      <c r="V3"/>
      <c r="W3" s="36" t="s">
        <v>51</v>
      </c>
      <c r="X3" s="36"/>
      <c r="Y3" s="36"/>
      <c r="Z3"/>
      <c r="AA3" s="36" t="s">
        <v>52</v>
      </c>
      <c r="AB3" s="36"/>
      <c r="AC3" s="36"/>
      <c r="AD3"/>
      <c r="AE3" s="36" t="s">
        <v>53</v>
      </c>
      <c r="AF3" s="36"/>
      <c r="AG3" s="36"/>
    </row>
    <row r="4" spans="1:33" x14ac:dyDescent="0.25">
      <c r="B4" s="2" t="s">
        <v>10</v>
      </c>
      <c r="C4" s="2">
        <v>5</v>
      </c>
      <c r="D4" s="8">
        <v>0.75</v>
      </c>
      <c r="E4" s="8">
        <v>0.5</v>
      </c>
      <c r="F4" s="8">
        <v>0.25</v>
      </c>
      <c r="G4" s="8">
        <v>0.5</v>
      </c>
      <c r="H4" s="8">
        <v>5</v>
      </c>
      <c r="I4" s="8">
        <v>4</v>
      </c>
      <c r="J4" s="5"/>
      <c r="K4" s="8" t="s">
        <v>1</v>
      </c>
      <c r="L4" s="42" t="s">
        <v>31</v>
      </c>
      <c r="M4" s="43"/>
      <c r="N4" s="5"/>
      <c r="O4" s="41" t="s">
        <v>15</v>
      </c>
      <c r="P4" s="41"/>
      <c r="Q4" s="13">
        <v>4</v>
      </c>
      <c r="S4" s="37" t="s">
        <v>10</v>
      </c>
      <c r="T4" s="37"/>
      <c r="U4" s="8">
        <v>0.25</v>
      </c>
      <c r="V4"/>
      <c r="W4" s="37" t="s">
        <v>10</v>
      </c>
      <c r="X4" s="37"/>
      <c r="Y4" s="8">
        <v>0.25</v>
      </c>
      <c r="Z4"/>
      <c r="AA4" s="37" t="s">
        <v>10</v>
      </c>
      <c r="AB4" s="37"/>
      <c r="AC4" s="8">
        <v>0.25</v>
      </c>
      <c r="AD4"/>
      <c r="AE4" s="37" t="s">
        <v>10</v>
      </c>
      <c r="AF4" s="37"/>
      <c r="AG4" s="8">
        <v>0.25</v>
      </c>
    </row>
    <row r="5" spans="1:33" x14ac:dyDescent="0.25">
      <c r="B5" s="2" t="s">
        <v>11</v>
      </c>
      <c r="C5" s="2">
        <v>4</v>
      </c>
      <c r="D5" s="8">
        <v>0.75</v>
      </c>
      <c r="E5" s="8">
        <v>0.5</v>
      </c>
      <c r="F5" s="8">
        <v>0.5</v>
      </c>
      <c r="G5" s="8">
        <v>0.75</v>
      </c>
      <c r="H5" s="8">
        <v>5</v>
      </c>
      <c r="I5" s="8">
        <v>4</v>
      </c>
      <c r="J5" s="5"/>
      <c r="K5" s="8" t="s">
        <v>2</v>
      </c>
      <c r="L5" s="42" t="s">
        <v>32</v>
      </c>
      <c r="M5" s="43"/>
      <c r="N5" s="5"/>
      <c r="O5" s="41" t="s">
        <v>37</v>
      </c>
      <c r="P5" s="41"/>
      <c r="Q5" s="13">
        <v>3</v>
      </c>
      <c r="S5" s="37" t="s">
        <v>11</v>
      </c>
      <c r="T5" s="37"/>
      <c r="U5" s="8">
        <v>0.5</v>
      </c>
      <c r="V5"/>
      <c r="W5" s="37" t="s">
        <v>11</v>
      </c>
      <c r="X5" s="37"/>
      <c r="Y5" s="8">
        <v>0.25</v>
      </c>
      <c r="Z5"/>
      <c r="AA5" s="37" t="s">
        <v>11</v>
      </c>
      <c r="AB5" s="37"/>
      <c r="AC5" s="8">
        <v>0.5</v>
      </c>
      <c r="AD5"/>
      <c r="AE5" s="37" t="s">
        <v>11</v>
      </c>
      <c r="AF5" s="37"/>
      <c r="AG5" s="8">
        <v>0.5</v>
      </c>
    </row>
    <row r="6" spans="1:33" x14ac:dyDescent="0.25">
      <c r="B6" s="2" t="s">
        <v>12</v>
      </c>
      <c r="C6" s="2">
        <v>3</v>
      </c>
      <c r="D6" s="8">
        <v>1</v>
      </c>
      <c r="E6" s="8">
        <v>0.75</v>
      </c>
      <c r="F6" s="8">
        <v>0.5</v>
      </c>
      <c r="G6" s="8">
        <v>0.75</v>
      </c>
      <c r="H6" s="8">
        <v>5</v>
      </c>
      <c r="I6" s="8">
        <v>4</v>
      </c>
      <c r="J6" s="5"/>
      <c r="K6" s="8" t="s">
        <v>3</v>
      </c>
      <c r="L6" s="42" t="s">
        <v>33</v>
      </c>
      <c r="M6" s="43"/>
      <c r="N6" s="5"/>
      <c r="O6" s="41" t="s">
        <v>38</v>
      </c>
      <c r="P6" s="41"/>
      <c r="Q6" s="13">
        <v>2</v>
      </c>
      <c r="S6" s="37" t="s">
        <v>12</v>
      </c>
      <c r="T6" s="37"/>
      <c r="U6" s="8">
        <v>0.5</v>
      </c>
      <c r="V6"/>
      <c r="W6" s="37" t="s">
        <v>12</v>
      </c>
      <c r="X6" s="37"/>
      <c r="Y6" s="8">
        <v>0.5</v>
      </c>
      <c r="Z6"/>
      <c r="AA6" s="37" t="s">
        <v>12</v>
      </c>
      <c r="AB6" s="37"/>
      <c r="AC6" s="8">
        <v>0.5</v>
      </c>
      <c r="AD6"/>
      <c r="AE6" s="37" t="s">
        <v>12</v>
      </c>
      <c r="AF6" s="37"/>
      <c r="AG6" s="8">
        <v>0.5</v>
      </c>
    </row>
    <row r="7" spans="1:33" x14ac:dyDescent="0.25">
      <c r="B7" s="10" t="s">
        <v>13</v>
      </c>
      <c r="C7" s="10">
        <v>3</v>
      </c>
      <c r="D7" s="8">
        <v>0.5</v>
      </c>
      <c r="E7" s="8">
        <v>0.75</v>
      </c>
      <c r="F7" s="8">
        <v>0.25</v>
      </c>
      <c r="G7" s="8">
        <v>0.5</v>
      </c>
      <c r="H7" s="8">
        <v>5</v>
      </c>
      <c r="I7" s="8">
        <v>4</v>
      </c>
      <c r="J7" s="5"/>
      <c r="K7" s="12" t="s">
        <v>27</v>
      </c>
      <c r="L7" s="42" t="s">
        <v>34</v>
      </c>
      <c r="M7" s="43"/>
      <c r="N7" s="5"/>
      <c r="O7" s="41" t="s">
        <v>39</v>
      </c>
      <c r="P7" s="41"/>
      <c r="Q7" s="13">
        <v>1</v>
      </c>
      <c r="S7" s="37" t="s">
        <v>13</v>
      </c>
      <c r="T7" s="37"/>
      <c r="U7" s="8">
        <v>0.25</v>
      </c>
      <c r="V7"/>
      <c r="W7" s="37" t="s">
        <v>13</v>
      </c>
      <c r="X7" s="37"/>
      <c r="Y7" s="8">
        <v>0.5</v>
      </c>
      <c r="Z7"/>
      <c r="AA7" s="37" t="s">
        <v>13</v>
      </c>
      <c r="AB7" s="37"/>
      <c r="AC7" s="8">
        <v>0.25</v>
      </c>
      <c r="AD7"/>
      <c r="AE7" s="37" t="s">
        <v>13</v>
      </c>
      <c r="AF7" s="37"/>
      <c r="AG7" s="8">
        <v>0.25</v>
      </c>
    </row>
    <row r="8" spans="1:33" x14ac:dyDescent="0.25">
      <c r="B8" s="11"/>
      <c r="C8" s="11"/>
      <c r="D8" s="11"/>
      <c r="E8" s="11"/>
      <c r="F8" s="11"/>
      <c r="G8" s="11"/>
      <c r="H8" s="11"/>
      <c r="I8" s="11"/>
      <c r="J8" s="5"/>
      <c r="K8" s="12" t="s">
        <v>28</v>
      </c>
      <c r="L8" s="42" t="s">
        <v>35</v>
      </c>
      <c r="M8" s="43"/>
      <c r="N8" s="5"/>
      <c r="O8" s="14"/>
      <c r="P8" s="14"/>
      <c r="Q8" s="1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5">
      <c r="A9" s="1" t="s">
        <v>69</v>
      </c>
      <c r="B9" s="35" t="s">
        <v>4</v>
      </c>
      <c r="C9" s="34" t="s">
        <v>5</v>
      </c>
      <c r="D9" s="34"/>
      <c r="E9" s="34"/>
      <c r="F9" s="34"/>
      <c r="G9" s="34"/>
      <c r="H9" s="34"/>
      <c r="I9" s="34"/>
      <c r="J9" s="5"/>
      <c r="K9" s="12" t="s">
        <v>29</v>
      </c>
      <c r="L9" s="42" t="s">
        <v>22</v>
      </c>
      <c r="M9" s="43"/>
      <c r="N9" s="5"/>
      <c r="O9" s="44" t="s">
        <v>28</v>
      </c>
      <c r="P9" s="45"/>
      <c r="Q9" s="46"/>
      <c r="R9" s="7"/>
      <c r="S9" s="37" t="s">
        <v>54</v>
      </c>
      <c r="T9" s="37"/>
      <c r="U9" s="37"/>
      <c r="V9"/>
      <c r="W9" s="38" t="s">
        <v>55</v>
      </c>
      <c r="X9" s="39"/>
      <c r="Y9" s="40"/>
      <c r="Z9"/>
      <c r="AA9" s="38" t="s">
        <v>56</v>
      </c>
      <c r="AB9" s="39"/>
      <c r="AC9" s="40"/>
      <c r="AD9"/>
      <c r="AE9" s="38" t="s">
        <v>57</v>
      </c>
      <c r="AF9" s="39"/>
      <c r="AG9" s="40"/>
    </row>
    <row r="10" spans="1:33" x14ac:dyDescent="0.25">
      <c r="B10" s="35"/>
      <c r="C10" s="9" t="s">
        <v>0</v>
      </c>
      <c r="D10" s="9" t="s">
        <v>1</v>
      </c>
      <c r="E10" s="9" t="s">
        <v>2</v>
      </c>
      <c r="F10" s="9" t="s">
        <v>3</v>
      </c>
      <c r="G10" s="2" t="s">
        <v>27</v>
      </c>
      <c r="H10" s="2" t="s">
        <v>28</v>
      </c>
      <c r="I10" s="2" t="s">
        <v>29</v>
      </c>
      <c r="J10" s="5"/>
      <c r="K10" s="5"/>
      <c r="L10" s="5"/>
      <c r="M10" s="5"/>
      <c r="N10" s="5"/>
      <c r="O10" s="41" t="s">
        <v>40</v>
      </c>
      <c r="P10" s="41"/>
      <c r="Q10" s="13">
        <v>5</v>
      </c>
      <c r="R10" s="7"/>
      <c r="S10" s="37" t="s">
        <v>10</v>
      </c>
      <c r="T10" s="37"/>
      <c r="U10" s="8">
        <v>0.5</v>
      </c>
      <c r="V10"/>
      <c r="W10" s="37" t="s">
        <v>10</v>
      </c>
      <c r="X10" s="37"/>
      <c r="Y10" s="8">
        <v>0.5</v>
      </c>
      <c r="Z10"/>
      <c r="AA10" s="37" t="s">
        <v>10</v>
      </c>
      <c r="AB10" s="37"/>
      <c r="AC10" s="8">
        <v>0.5</v>
      </c>
      <c r="AD10"/>
      <c r="AE10" s="37" t="s">
        <v>10</v>
      </c>
      <c r="AF10" s="37"/>
      <c r="AG10" s="8">
        <v>0.5</v>
      </c>
    </row>
    <row r="11" spans="1:33" x14ac:dyDescent="0.25">
      <c r="B11" s="2" t="s">
        <v>10</v>
      </c>
      <c r="C11" s="2">
        <v>3</v>
      </c>
      <c r="D11" s="8">
        <v>0.75</v>
      </c>
      <c r="E11" s="8">
        <v>0.75</v>
      </c>
      <c r="F11" s="8">
        <v>0.5</v>
      </c>
      <c r="G11" s="8">
        <v>0.5</v>
      </c>
      <c r="H11" s="8">
        <v>3</v>
      </c>
      <c r="I11" s="8">
        <v>5</v>
      </c>
      <c r="J11" s="5"/>
      <c r="K11" s="36" t="s">
        <v>67</v>
      </c>
      <c r="L11" s="36"/>
      <c r="M11" s="36"/>
      <c r="N11" s="6"/>
      <c r="O11" s="41" t="s">
        <v>41</v>
      </c>
      <c r="P11" s="41"/>
      <c r="Q11" s="13">
        <v>4</v>
      </c>
      <c r="R11" s="6"/>
      <c r="S11" s="37" t="s">
        <v>11</v>
      </c>
      <c r="T11" s="37"/>
      <c r="U11" s="8">
        <v>0.75</v>
      </c>
      <c r="V11"/>
      <c r="W11" s="37" t="s">
        <v>11</v>
      </c>
      <c r="X11" s="37"/>
      <c r="Y11" s="8">
        <v>0.5</v>
      </c>
      <c r="Z11"/>
      <c r="AA11" s="37" t="s">
        <v>11</v>
      </c>
      <c r="AB11" s="37"/>
      <c r="AC11" s="8">
        <v>0.75</v>
      </c>
      <c r="AD11"/>
      <c r="AE11" s="37" t="s">
        <v>11</v>
      </c>
      <c r="AF11" s="37"/>
      <c r="AG11" s="8">
        <v>0.75</v>
      </c>
    </row>
    <row r="12" spans="1:33" x14ac:dyDescent="0.25">
      <c r="B12" s="2" t="s">
        <v>11</v>
      </c>
      <c r="C12" s="2">
        <v>5</v>
      </c>
      <c r="D12" s="8">
        <v>0.75</v>
      </c>
      <c r="E12" s="8">
        <v>0.75</v>
      </c>
      <c r="F12" s="8">
        <v>0.75</v>
      </c>
      <c r="G12" s="8">
        <v>0.75</v>
      </c>
      <c r="H12" s="8">
        <v>3</v>
      </c>
      <c r="I12" s="8">
        <v>5</v>
      </c>
      <c r="J12" s="5"/>
      <c r="K12" s="37" t="s">
        <v>62</v>
      </c>
      <c r="L12" s="37"/>
      <c r="M12" s="8">
        <v>0</v>
      </c>
      <c r="N12" s="5"/>
      <c r="O12" s="41" t="s">
        <v>42</v>
      </c>
      <c r="P12" s="41"/>
      <c r="Q12" s="13">
        <v>3</v>
      </c>
      <c r="S12" s="37" t="s">
        <v>12</v>
      </c>
      <c r="T12" s="37"/>
      <c r="U12" s="8">
        <v>0.75</v>
      </c>
      <c r="V12"/>
      <c r="W12" s="37" t="s">
        <v>12</v>
      </c>
      <c r="X12" s="37"/>
      <c r="Y12" s="8">
        <v>0.75</v>
      </c>
      <c r="Z12"/>
      <c r="AA12" s="37" t="s">
        <v>12</v>
      </c>
      <c r="AB12" s="37"/>
      <c r="AC12" s="8">
        <v>0.75</v>
      </c>
      <c r="AD12"/>
      <c r="AE12" s="37" t="s">
        <v>12</v>
      </c>
      <c r="AF12" s="37"/>
      <c r="AG12" s="8">
        <v>0.75</v>
      </c>
    </row>
    <row r="13" spans="1:33" x14ac:dyDescent="0.25">
      <c r="B13" s="2" t="s">
        <v>12</v>
      </c>
      <c r="C13" s="2">
        <v>3</v>
      </c>
      <c r="D13" s="8">
        <v>1</v>
      </c>
      <c r="E13" s="8">
        <v>1</v>
      </c>
      <c r="F13" s="8">
        <v>0.75</v>
      </c>
      <c r="G13" s="8">
        <v>0.75</v>
      </c>
      <c r="H13" s="8">
        <v>3</v>
      </c>
      <c r="I13" s="8">
        <v>5</v>
      </c>
      <c r="J13" s="5"/>
      <c r="K13" s="37" t="s">
        <v>63</v>
      </c>
      <c r="L13" s="37"/>
      <c r="M13" s="8">
        <v>0.25</v>
      </c>
      <c r="N13" s="5"/>
      <c r="O13" s="41" t="s">
        <v>43</v>
      </c>
      <c r="P13" s="41"/>
      <c r="Q13" s="13">
        <v>2</v>
      </c>
      <c r="S13" s="37" t="s">
        <v>13</v>
      </c>
      <c r="T13" s="37"/>
      <c r="U13" s="8">
        <v>0.25</v>
      </c>
      <c r="V13"/>
      <c r="W13" s="37" t="s">
        <v>13</v>
      </c>
      <c r="X13" s="37"/>
      <c r="Y13" s="8">
        <v>0.75</v>
      </c>
      <c r="Z13"/>
      <c r="AA13" s="37" t="s">
        <v>13</v>
      </c>
      <c r="AB13" s="37"/>
      <c r="AC13" s="8">
        <v>0.5</v>
      </c>
      <c r="AD13"/>
      <c r="AE13" s="37" t="s">
        <v>13</v>
      </c>
      <c r="AF13" s="37"/>
      <c r="AG13" s="8">
        <v>0.5</v>
      </c>
    </row>
    <row r="14" spans="1:33" x14ac:dyDescent="0.25">
      <c r="B14" s="2" t="s">
        <v>13</v>
      </c>
      <c r="C14" s="2">
        <v>2</v>
      </c>
      <c r="D14" s="8">
        <v>0.5</v>
      </c>
      <c r="E14" s="8">
        <v>1</v>
      </c>
      <c r="F14" s="8">
        <v>0.5</v>
      </c>
      <c r="G14" s="8">
        <v>0.5</v>
      </c>
      <c r="H14" s="8">
        <v>3</v>
      </c>
      <c r="I14" s="8">
        <v>5</v>
      </c>
      <c r="J14" s="5"/>
      <c r="K14" s="37" t="s">
        <v>64</v>
      </c>
      <c r="L14" s="37"/>
      <c r="M14" s="8">
        <v>0.5</v>
      </c>
      <c r="N14" s="5"/>
      <c r="O14" s="41" t="s">
        <v>44</v>
      </c>
      <c r="P14" s="41"/>
      <c r="Q14" s="13">
        <v>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5">
      <c r="J15" s="5"/>
      <c r="K15" s="37" t="s">
        <v>65</v>
      </c>
      <c r="L15" s="37"/>
      <c r="M15" s="8">
        <v>0.75</v>
      </c>
      <c r="N15" s="5"/>
      <c r="O15" s="14"/>
      <c r="P15" s="14"/>
      <c r="Q15" s="14"/>
      <c r="S15" s="37" t="s">
        <v>58</v>
      </c>
      <c r="T15" s="37"/>
      <c r="U15" s="37"/>
      <c r="V15"/>
      <c r="W15" s="38" t="s">
        <v>59</v>
      </c>
      <c r="X15" s="39"/>
      <c r="Y15" s="40"/>
      <c r="Z15"/>
      <c r="AA15" s="38" t="s">
        <v>60</v>
      </c>
      <c r="AB15" s="39"/>
      <c r="AC15" s="40"/>
      <c r="AD15"/>
      <c r="AE15" s="38" t="s">
        <v>61</v>
      </c>
      <c r="AF15" s="39"/>
      <c r="AG15" s="40"/>
    </row>
    <row r="16" spans="1:33" x14ac:dyDescent="0.25">
      <c r="J16" s="5"/>
      <c r="K16" s="37" t="s">
        <v>66</v>
      </c>
      <c r="L16" s="37"/>
      <c r="M16" s="8">
        <v>1</v>
      </c>
      <c r="N16" s="5"/>
      <c r="O16" s="38" t="s">
        <v>29</v>
      </c>
      <c r="P16" s="39"/>
      <c r="Q16" s="40"/>
      <c r="S16" s="37" t="s">
        <v>10</v>
      </c>
      <c r="T16" s="37"/>
      <c r="U16" s="8">
        <v>0.75</v>
      </c>
      <c r="V16"/>
      <c r="W16" s="37" t="s">
        <v>10</v>
      </c>
      <c r="X16" s="37"/>
      <c r="Y16" s="8">
        <v>0.75</v>
      </c>
      <c r="Z16"/>
      <c r="AA16" s="37" t="s">
        <v>10</v>
      </c>
      <c r="AB16" s="37"/>
      <c r="AC16" s="8">
        <v>0.75</v>
      </c>
      <c r="AD16"/>
      <c r="AE16" s="37" t="s">
        <v>10</v>
      </c>
      <c r="AF16" s="37"/>
      <c r="AG16" s="8">
        <v>0.75</v>
      </c>
    </row>
    <row r="17" spans="1:33" x14ac:dyDescent="0.25">
      <c r="A17" s="1" t="s">
        <v>68</v>
      </c>
      <c r="B17" s="34" t="s">
        <v>7</v>
      </c>
      <c r="C17" s="34"/>
      <c r="D17" s="34"/>
      <c r="E17" s="34"/>
      <c r="F17" s="34"/>
      <c r="G17" s="34"/>
      <c r="H17" s="34"/>
      <c r="I17" s="34"/>
      <c r="J17" s="5"/>
      <c r="K17" s="5"/>
      <c r="L17" s="5"/>
      <c r="M17" s="5"/>
      <c r="N17" s="5"/>
      <c r="O17" s="37" t="s">
        <v>45</v>
      </c>
      <c r="P17" s="37"/>
      <c r="Q17" s="8">
        <v>5</v>
      </c>
      <c r="S17" s="37" t="s">
        <v>11</v>
      </c>
      <c r="T17" s="37"/>
      <c r="U17" s="8">
        <v>0.75</v>
      </c>
      <c r="V17"/>
      <c r="W17" s="37" t="s">
        <v>11</v>
      </c>
      <c r="X17" s="37"/>
      <c r="Y17" s="8">
        <v>0.75</v>
      </c>
      <c r="Z17"/>
      <c r="AA17" s="37" t="s">
        <v>11</v>
      </c>
      <c r="AB17" s="37"/>
      <c r="AC17" s="8">
        <v>1</v>
      </c>
      <c r="AD17"/>
      <c r="AE17" s="37" t="s">
        <v>11</v>
      </c>
      <c r="AF17" s="37"/>
      <c r="AG17" s="8">
        <v>1</v>
      </c>
    </row>
    <row r="18" spans="1:33" x14ac:dyDescent="0.25">
      <c r="B18" s="2" t="s">
        <v>10</v>
      </c>
      <c r="C18" s="4">
        <f>C4/MAX(C4:C7)</f>
        <v>1</v>
      </c>
      <c r="D18" s="4">
        <f t="shared" ref="D18:I18" si="0">D4/MAX(D4:D7)</f>
        <v>0.75</v>
      </c>
      <c r="E18" s="4">
        <f t="shared" si="0"/>
        <v>0.66666666666666663</v>
      </c>
      <c r="F18" s="4">
        <f t="shared" si="0"/>
        <v>0.5</v>
      </c>
      <c r="G18" s="4">
        <f t="shared" si="0"/>
        <v>0.66666666666666663</v>
      </c>
      <c r="H18" s="4">
        <f t="shared" si="0"/>
        <v>1</v>
      </c>
      <c r="I18" s="4">
        <f t="shared" si="0"/>
        <v>1</v>
      </c>
      <c r="J18" s="5"/>
      <c r="K18" s="5"/>
      <c r="L18" s="5"/>
      <c r="M18" s="5"/>
      <c r="N18" s="5"/>
      <c r="O18" s="37" t="s">
        <v>46</v>
      </c>
      <c r="P18" s="37"/>
      <c r="Q18" s="8">
        <v>4</v>
      </c>
      <c r="S18" s="37" t="s">
        <v>12</v>
      </c>
      <c r="T18" s="37"/>
      <c r="U18" s="8">
        <v>1</v>
      </c>
      <c r="V18"/>
      <c r="W18" s="37" t="s">
        <v>12</v>
      </c>
      <c r="X18" s="37"/>
      <c r="Y18" s="8">
        <v>1</v>
      </c>
      <c r="Z18"/>
      <c r="AA18" s="37" t="s">
        <v>12</v>
      </c>
      <c r="AB18" s="37"/>
      <c r="AC18" s="8">
        <v>1</v>
      </c>
      <c r="AD18"/>
      <c r="AE18" s="37" t="s">
        <v>12</v>
      </c>
      <c r="AF18" s="37"/>
      <c r="AG18" s="8">
        <v>1</v>
      </c>
    </row>
    <row r="19" spans="1:33" x14ac:dyDescent="0.25">
      <c r="B19" s="2" t="s">
        <v>11</v>
      </c>
      <c r="C19" s="4">
        <f>C5/MAX(C4:C7)</f>
        <v>0.8</v>
      </c>
      <c r="D19" s="4">
        <f t="shared" ref="D19:I19" si="1">D5/MAX(D4:D7)</f>
        <v>0.75</v>
      </c>
      <c r="E19" s="4">
        <f t="shared" si="1"/>
        <v>0.66666666666666663</v>
      </c>
      <c r="F19" s="4">
        <f t="shared" si="1"/>
        <v>1</v>
      </c>
      <c r="G19" s="4">
        <f t="shared" si="1"/>
        <v>1</v>
      </c>
      <c r="H19" s="4">
        <f t="shared" si="1"/>
        <v>1</v>
      </c>
      <c r="I19" s="4">
        <f t="shared" si="1"/>
        <v>1</v>
      </c>
      <c r="J19" s="5"/>
      <c r="K19" s="5"/>
      <c r="L19" s="47"/>
      <c r="M19" s="47"/>
      <c r="N19" s="5"/>
      <c r="O19" s="37" t="s">
        <v>47</v>
      </c>
      <c r="P19" s="37"/>
      <c r="Q19" s="8">
        <v>3</v>
      </c>
      <c r="S19" s="37" t="s">
        <v>13</v>
      </c>
      <c r="T19" s="37"/>
      <c r="U19" s="8">
        <v>0.5</v>
      </c>
      <c r="V19"/>
      <c r="W19" s="37" t="s">
        <v>13</v>
      </c>
      <c r="X19" s="37"/>
      <c r="Y19" s="8">
        <v>1</v>
      </c>
      <c r="Z19"/>
      <c r="AA19" s="37" t="s">
        <v>13</v>
      </c>
      <c r="AB19" s="37"/>
      <c r="AC19" s="8">
        <v>0.25</v>
      </c>
      <c r="AD19"/>
      <c r="AE19" s="37" t="s">
        <v>13</v>
      </c>
      <c r="AF19" s="37"/>
      <c r="AG19" s="8">
        <v>0.25</v>
      </c>
    </row>
    <row r="20" spans="1:33" x14ac:dyDescent="0.25">
      <c r="B20" s="2" t="s">
        <v>12</v>
      </c>
      <c r="C20" s="4">
        <f>C6/MAX(C4:C7)</f>
        <v>0.6</v>
      </c>
      <c r="D20" s="4">
        <f t="shared" ref="D20:I20" si="2">D6/MAX(D4:D7)</f>
        <v>1</v>
      </c>
      <c r="E20" s="4">
        <f t="shared" si="2"/>
        <v>1</v>
      </c>
      <c r="F20" s="4">
        <f t="shared" si="2"/>
        <v>1</v>
      </c>
      <c r="G20" s="4">
        <f t="shared" si="2"/>
        <v>1</v>
      </c>
      <c r="H20" s="4">
        <f t="shared" si="2"/>
        <v>1</v>
      </c>
      <c r="I20" s="4">
        <f t="shared" si="2"/>
        <v>1</v>
      </c>
      <c r="J20" s="5"/>
      <c r="K20" s="5"/>
      <c r="L20" s="5"/>
      <c r="M20" s="5"/>
      <c r="N20" s="5"/>
      <c r="O20" s="37" t="s">
        <v>48</v>
      </c>
      <c r="P20" s="37"/>
      <c r="Q20" s="8">
        <v>2</v>
      </c>
    </row>
    <row r="21" spans="1:33" x14ac:dyDescent="0.25">
      <c r="B21" s="2" t="s">
        <v>13</v>
      </c>
      <c r="C21" s="4">
        <f>C7/MAX(C4:C7)</f>
        <v>0.6</v>
      </c>
      <c r="D21" s="4">
        <f t="shared" ref="D21:I21" si="3">D7/MAX(D4:D7)</f>
        <v>0.5</v>
      </c>
      <c r="E21" s="4">
        <f t="shared" si="3"/>
        <v>1</v>
      </c>
      <c r="F21" s="4">
        <f t="shared" si="3"/>
        <v>0.5</v>
      </c>
      <c r="G21" s="4">
        <f t="shared" si="3"/>
        <v>0.66666666666666663</v>
      </c>
      <c r="H21" s="4">
        <f t="shared" si="3"/>
        <v>1</v>
      </c>
      <c r="I21" s="4">
        <f t="shared" si="3"/>
        <v>1</v>
      </c>
      <c r="J21" s="5"/>
      <c r="K21" s="5"/>
      <c r="L21" s="5"/>
      <c r="M21" s="5"/>
      <c r="N21" s="5"/>
      <c r="O21" s="37" t="s">
        <v>49</v>
      </c>
      <c r="P21" s="37"/>
      <c r="Q21" s="8">
        <v>1</v>
      </c>
    </row>
    <row r="22" spans="1:33" x14ac:dyDescent="0.25">
      <c r="B22" s="5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</row>
    <row r="23" spans="1:33" x14ac:dyDescent="0.25">
      <c r="A23" s="1" t="s">
        <v>69</v>
      </c>
      <c r="B23" s="34" t="s">
        <v>7</v>
      </c>
      <c r="C23" s="34"/>
      <c r="D23" s="34"/>
      <c r="E23" s="34"/>
      <c r="F23" s="34"/>
      <c r="G23" s="34"/>
      <c r="H23" s="34"/>
      <c r="I23" s="34"/>
      <c r="J23" s="5"/>
      <c r="K23" s="34" t="s">
        <v>6</v>
      </c>
      <c r="L23" s="34"/>
      <c r="M23" s="34"/>
      <c r="N23" s="34"/>
      <c r="O23" s="34"/>
      <c r="P23" s="34"/>
      <c r="Q23" s="34"/>
    </row>
    <row r="24" spans="1:33" x14ac:dyDescent="0.25">
      <c r="B24" s="2" t="s">
        <v>10</v>
      </c>
      <c r="C24" s="4">
        <f>C11/MAX(C$11:C$14)</f>
        <v>0.6</v>
      </c>
      <c r="D24" s="4">
        <f t="shared" ref="D24:I24" si="4">D11/MAX(D$11:D$14)</f>
        <v>0.75</v>
      </c>
      <c r="E24" s="4">
        <f t="shared" si="4"/>
        <v>0.75</v>
      </c>
      <c r="F24" s="4">
        <f t="shared" si="4"/>
        <v>0.66666666666666663</v>
      </c>
      <c r="G24" s="4">
        <f t="shared" si="4"/>
        <v>0.66666666666666663</v>
      </c>
      <c r="H24" s="4">
        <f t="shared" si="4"/>
        <v>1</v>
      </c>
      <c r="I24" s="4">
        <f t="shared" si="4"/>
        <v>1</v>
      </c>
      <c r="J24" s="5"/>
      <c r="K24" s="3">
        <v>0.3</v>
      </c>
      <c r="L24" s="3">
        <v>0.15</v>
      </c>
      <c r="M24" s="3">
        <v>0.1</v>
      </c>
      <c r="N24" s="3">
        <v>0.1</v>
      </c>
      <c r="O24" s="3">
        <v>0.15</v>
      </c>
      <c r="P24" s="3">
        <v>0.1</v>
      </c>
      <c r="Q24" s="3">
        <v>0.1</v>
      </c>
    </row>
    <row r="25" spans="1:33" x14ac:dyDescent="0.25">
      <c r="B25" s="2" t="s">
        <v>11</v>
      </c>
      <c r="C25" s="4">
        <f t="shared" ref="C25:I27" si="5">C12/MAX(C$11:C$14)</f>
        <v>1</v>
      </c>
      <c r="D25" s="4">
        <f t="shared" si="5"/>
        <v>0.75</v>
      </c>
      <c r="E25" s="4">
        <f t="shared" si="5"/>
        <v>0.75</v>
      </c>
      <c r="F25" s="4">
        <f t="shared" si="5"/>
        <v>1</v>
      </c>
      <c r="G25" s="4">
        <f t="shared" si="5"/>
        <v>1</v>
      </c>
      <c r="H25" s="4">
        <f t="shared" si="5"/>
        <v>1</v>
      </c>
      <c r="I25" s="4">
        <f t="shared" si="5"/>
        <v>1</v>
      </c>
      <c r="J25" s="5"/>
      <c r="K25" s="5"/>
      <c r="L25" s="5"/>
      <c r="M25" s="5"/>
      <c r="N25" s="5"/>
      <c r="O25" s="5"/>
      <c r="P25" s="5"/>
      <c r="Q25" s="5"/>
    </row>
    <row r="26" spans="1:33" x14ac:dyDescent="0.25">
      <c r="B26" s="2" t="s">
        <v>12</v>
      </c>
      <c r="C26" s="4">
        <f t="shared" si="5"/>
        <v>0.6</v>
      </c>
      <c r="D26" s="4">
        <f t="shared" si="5"/>
        <v>1</v>
      </c>
      <c r="E26" s="4">
        <f t="shared" si="5"/>
        <v>1</v>
      </c>
      <c r="F26" s="4">
        <f t="shared" si="5"/>
        <v>1</v>
      </c>
      <c r="G26" s="4">
        <f t="shared" si="5"/>
        <v>1</v>
      </c>
      <c r="H26" s="4">
        <f t="shared" si="5"/>
        <v>1</v>
      </c>
      <c r="I26" s="4">
        <f t="shared" si="5"/>
        <v>1</v>
      </c>
    </row>
    <row r="27" spans="1:33" x14ac:dyDescent="0.25">
      <c r="B27" s="2" t="s">
        <v>13</v>
      </c>
      <c r="C27" s="4">
        <f t="shared" si="5"/>
        <v>0.4</v>
      </c>
      <c r="D27" s="4">
        <f t="shared" si="5"/>
        <v>0.5</v>
      </c>
      <c r="E27" s="4">
        <f t="shared" si="5"/>
        <v>1</v>
      </c>
      <c r="F27" s="4">
        <f t="shared" si="5"/>
        <v>0.66666666666666663</v>
      </c>
      <c r="G27" s="4">
        <f t="shared" si="5"/>
        <v>0.66666666666666663</v>
      </c>
      <c r="H27" s="4">
        <f t="shared" si="5"/>
        <v>1</v>
      </c>
      <c r="I27" s="4">
        <f t="shared" si="5"/>
        <v>1</v>
      </c>
    </row>
    <row r="28" spans="1:33" x14ac:dyDescent="0.25">
      <c r="I28" s="5"/>
    </row>
    <row r="29" spans="1:33" x14ac:dyDescent="0.25">
      <c r="A29" s="1" t="s">
        <v>68</v>
      </c>
      <c r="B29" s="34" t="s">
        <v>8</v>
      </c>
      <c r="C29" s="34"/>
      <c r="D29" s="34"/>
      <c r="E29" s="34"/>
      <c r="F29" s="34"/>
      <c r="G29" s="34"/>
      <c r="H29" s="34"/>
      <c r="I29" s="5"/>
      <c r="J29" s="34" t="s">
        <v>70</v>
      </c>
      <c r="K29" s="34"/>
      <c r="M29" s="1" t="s">
        <v>77</v>
      </c>
    </row>
    <row r="30" spans="1:33" x14ac:dyDescent="0.25">
      <c r="B30" s="4">
        <f t="shared" ref="B30:H30" si="6">(C18*K24)</f>
        <v>0.3</v>
      </c>
      <c r="C30" s="4">
        <f t="shared" si="6"/>
        <v>0.11249999999999999</v>
      </c>
      <c r="D30" s="4">
        <f t="shared" si="6"/>
        <v>6.6666666666666666E-2</v>
      </c>
      <c r="E30" s="4">
        <f t="shared" si="6"/>
        <v>0.05</v>
      </c>
      <c r="F30" s="4">
        <f t="shared" si="6"/>
        <v>9.9999999999999992E-2</v>
      </c>
      <c r="G30" s="4">
        <f t="shared" si="6"/>
        <v>0.1</v>
      </c>
      <c r="H30" s="4">
        <f t="shared" si="6"/>
        <v>0.1</v>
      </c>
      <c r="I30" s="5"/>
      <c r="J30" s="2" t="s">
        <v>71</v>
      </c>
      <c r="K30" s="4">
        <f>SUM(B30:H30)</f>
        <v>0.82916666666666661</v>
      </c>
    </row>
    <row r="31" spans="1:33" x14ac:dyDescent="0.25">
      <c r="B31" s="4">
        <f t="shared" ref="B31:H31" si="7">(C19*K24)</f>
        <v>0.24</v>
      </c>
      <c r="C31" s="4">
        <f t="shared" si="7"/>
        <v>0.11249999999999999</v>
      </c>
      <c r="D31" s="4">
        <f t="shared" si="7"/>
        <v>6.6666666666666666E-2</v>
      </c>
      <c r="E31" s="4">
        <f t="shared" si="7"/>
        <v>0.1</v>
      </c>
      <c r="F31" s="4">
        <f t="shared" si="7"/>
        <v>0.15</v>
      </c>
      <c r="G31" s="4">
        <f t="shared" si="7"/>
        <v>0.1</v>
      </c>
      <c r="H31" s="4">
        <f t="shared" si="7"/>
        <v>0.1</v>
      </c>
      <c r="I31" s="5"/>
      <c r="J31" s="2" t="s">
        <v>72</v>
      </c>
      <c r="K31" s="4">
        <f t="shared" ref="K31:K33" si="8">SUM(B31:H31)</f>
        <v>0.86916666666666664</v>
      </c>
    </row>
    <row r="32" spans="1:33" x14ac:dyDescent="0.25">
      <c r="B32" s="4">
        <f t="shared" ref="B32:H32" si="9">(C20*K24)</f>
        <v>0.18</v>
      </c>
      <c r="C32" s="4">
        <f t="shared" si="9"/>
        <v>0.15</v>
      </c>
      <c r="D32" s="4">
        <f t="shared" si="9"/>
        <v>0.1</v>
      </c>
      <c r="E32" s="4">
        <f t="shared" si="9"/>
        <v>0.1</v>
      </c>
      <c r="F32" s="4">
        <f t="shared" si="9"/>
        <v>0.15</v>
      </c>
      <c r="G32" s="4">
        <f t="shared" si="9"/>
        <v>0.1</v>
      </c>
      <c r="H32" s="4">
        <f t="shared" si="9"/>
        <v>0.1</v>
      </c>
      <c r="J32" s="2" t="s">
        <v>73</v>
      </c>
      <c r="K32" s="4">
        <f t="shared" si="8"/>
        <v>0.87999999999999989</v>
      </c>
    </row>
    <row r="33" spans="1:13" x14ac:dyDescent="0.25">
      <c r="B33" s="4">
        <f t="shared" ref="B33:H33" si="10">(C21*K24)</f>
        <v>0.18</v>
      </c>
      <c r="C33" s="4">
        <f t="shared" si="10"/>
        <v>7.4999999999999997E-2</v>
      </c>
      <c r="D33" s="4">
        <f t="shared" si="10"/>
        <v>0.1</v>
      </c>
      <c r="E33" s="4">
        <f t="shared" si="10"/>
        <v>0.05</v>
      </c>
      <c r="F33" s="4">
        <f t="shared" si="10"/>
        <v>9.9999999999999992E-2</v>
      </c>
      <c r="G33" s="4">
        <f t="shared" si="10"/>
        <v>0.1</v>
      </c>
      <c r="H33" s="4">
        <f t="shared" si="10"/>
        <v>0.1</v>
      </c>
      <c r="J33" s="2" t="s">
        <v>74</v>
      </c>
      <c r="K33" s="4">
        <f t="shared" si="8"/>
        <v>0.70499999999999996</v>
      </c>
    </row>
    <row r="34" spans="1:13" x14ac:dyDescent="0.25">
      <c r="B34" s="6"/>
      <c r="C34" s="6"/>
      <c r="D34" s="6"/>
      <c r="E34" s="6"/>
      <c r="F34" s="6"/>
      <c r="G34" s="6"/>
      <c r="H34" s="6"/>
      <c r="I34" s="5"/>
      <c r="J34" s="5"/>
      <c r="K34" s="6"/>
    </row>
    <row r="36" spans="1:13" x14ac:dyDescent="0.25">
      <c r="A36" s="1" t="s">
        <v>69</v>
      </c>
      <c r="B36" s="34" t="s">
        <v>8</v>
      </c>
      <c r="C36" s="34"/>
      <c r="D36" s="34"/>
      <c r="E36" s="34"/>
      <c r="F36" s="34"/>
      <c r="G36" s="34"/>
      <c r="H36" s="34"/>
      <c r="J36" s="34" t="s">
        <v>75</v>
      </c>
      <c r="K36" s="34"/>
      <c r="M36" s="1" t="s">
        <v>76</v>
      </c>
    </row>
    <row r="37" spans="1:13" x14ac:dyDescent="0.25">
      <c r="B37" s="4">
        <f>(C24*K$24)</f>
        <v>0.18</v>
      </c>
      <c r="C37" s="4">
        <f t="shared" ref="C37:H40" si="11">(D24*L$24)</f>
        <v>0.11249999999999999</v>
      </c>
      <c r="D37" s="4">
        <f t="shared" si="11"/>
        <v>7.5000000000000011E-2</v>
      </c>
      <c r="E37" s="4">
        <f t="shared" si="11"/>
        <v>6.6666666666666666E-2</v>
      </c>
      <c r="F37" s="4">
        <f t="shared" si="11"/>
        <v>9.9999999999999992E-2</v>
      </c>
      <c r="G37" s="4">
        <f t="shared" si="11"/>
        <v>0.1</v>
      </c>
      <c r="H37" s="4">
        <f t="shared" si="11"/>
        <v>0.1</v>
      </c>
      <c r="J37" s="2" t="s">
        <v>71</v>
      </c>
      <c r="K37" s="4">
        <f>SUM(B37:H37)</f>
        <v>0.73416666666666663</v>
      </c>
    </row>
    <row r="38" spans="1:13" x14ac:dyDescent="0.25">
      <c r="B38" s="4">
        <f t="shared" ref="B38:B40" si="12">(C25*K$24)</f>
        <v>0.3</v>
      </c>
      <c r="C38" s="4">
        <f t="shared" si="11"/>
        <v>0.11249999999999999</v>
      </c>
      <c r="D38" s="4">
        <f t="shared" si="11"/>
        <v>7.5000000000000011E-2</v>
      </c>
      <c r="E38" s="4">
        <f t="shared" si="11"/>
        <v>0.1</v>
      </c>
      <c r="F38" s="4">
        <f t="shared" si="11"/>
        <v>0.15</v>
      </c>
      <c r="G38" s="4">
        <f t="shared" si="11"/>
        <v>0.1</v>
      </c>
      <c r="H38" s="4">
        <f t="shared" si="11"/>
        <v>0.1</v>
      </c>
      <c r="J38" s="2" t="s">
        <v>72</v>
      </c>
      <c r="K38" s="4">
        <f t="shared" ref="K38:K40" si="13">SUM(B38:H38)</f>
        <v>0.9375</v>
      </c>
    </row>
    <row r="39" spans="1:13" x14ac:dyDescent="0.25">
      <c r="B39" s="4">
        <f t="shared" si="12"/>
        <v>0.18</v>
      </c>
      <c r="C39" s="4">
        <f t="shared" si="11"/>
        <v>0.15</v>
      </c>
      <c r="D39" s="4">
        <f t="shared" si="11"/>
        <v>0.1</v>
      </c>
      <c r="E39" s="4">
        <f t="shared" si="11"/>
        <v>0.1</v>
      </c>
      <c r="F39" s="4">
        <f t="shared" si="11"/>
        <v>0.15</v>
      </c>
      <c r="G39" s="4">
        <f t="shared" si="11"/>
        <v>0.1</v>
      </c>
      <c r="H39" s="4">
        <f t="shared" si="11"/>
        <v>0.1</v>
      </c>
      <c r="J39" s="2" t="s">
        <v>73</v>
      </c>
      <c r="K39" s="4">
        <f t="shared" si="13"/>
        <v>0.87999999999999989</v>
      </c>
    </row>
    <row r="40" spans="1:13" x14ac:dyDescent="0.25">
      <c r="B40" s="4">
        <f t="shared" si="12"/>
        <v>0.12</v>
      </c>
      <c r="C40" s="4">
        <f t="shared" si="11"/>
        <v>7.4999999999999997E-2</v>
      </c>
      <c r="D40" s="4">
        <f t="shared" si="11"/>
        <v>0.1</v>
      </c>
      <c r="E40" s="4">
        <f t="shared" si="11"/>
        <v>6.6666666666666666E-2</v>
      </c>
      <c r="F40" s="4">
        <f t="shared" si="11"/>
        <v>9.9999999999999992E-2</v>
      </c>
      <c r="G40" s="4">
        <f t="shared" si="11"/>
        <v>0.1</v>
      </c>
      <c r="H40" s="4">
        <f t="shared" si="11"/>
        <v>0.1</v>
      </c>
      <c r="J40" s="2" t="s">
        <v>74</v>
      </c>
      <c r="K40" s="4">
        <f t="shared" si="13"/>
        <v>0.66166666666666663</v>
      </c>
    </row>
    <row r="41" spans="1:13" x14ac:dyDescent="0.25">
      <c r="B41" s="6"/>
      <c r="C41" s="6"/>
      <c r="D41" s="6"/>
      <c r="E41" s="6"/>
      <c r="F41" s="6"/>
      <c r="G41" s="6"/>
      <c r="H41" s="6"/>
    </row>
    <row r="42" spans="1:13" x14ac:dyDescent="0.25">
      <c r="B42" s="5"/>
      <c r="C42" s="5"/>
      <c r="D42" s="5"/>
      <c r="E42" s="5"/>
      <c r="F42" s="5"/>
      <c r="G42" s="5"/>
      <c r="H42" s="5"/>
    </row>
  </sheetData>
  <mergeCells count="109">
    <mergeCell ref="L19:M19"/>
    <mergeCell ref="A1:U1"/>
    <mergeCell ref="B2:B3"/>
    <mergeCell ref="C2:I2"/>
    <mergeCell ref="K2:M2"/>
    <mergeCell ref="L3:M3"/>
    <mergeCell ref="L4:M4"/>
    <mergeCell ref="L5:M5"/>
    <mergeCell ref="L6:M6"/>
    <mergeCell ref="L7:M7"/>
    <mergeCell ref="L8:M8"/>
    <mergeCell ref="O13:P13"/>
    <mergeCell ref="O14:P14"/>
    <mergeCell ref="L9:M9"/>
    <mergeCell ref="O2:Q2"/>
    <mergeCell ref="O3:P3"/>
    <mergeCell ref="O4:P4"/>
    <mergeCell ref="O5:P5"/>
    <mergeCell ref="O6:P6"/>
    <mergeCell ref="O7:P7"/>
    <mergeCell ref="O9:Q9"/>
    <mergeCell ref="AE4:AF4"/>
    <mergeCell ref="S5:T5"/>
    <mergeCell ref="W5:X5"/>
    <mergeCell ref="AA5:AB5"/>
    <mergeCell ref="AE5:AF5"/>
    <mergeCell ref="AE2:AG2"/>
    <mergeCell ref="S3:U3"/>
    <mergeCell ref="W3:Y3"/>
    <mergeCell ref="AA3:AC3"/>
    <mergeCell ref="AE3:AG3"/>
    <mergeCell ref="S2:U2"/>
    <mergeCell ref="W2:Y2"/>
    <mergeCell ref="AA2:AC2"/>
    <mergeCell ref="S4:T4"/>
    <mergeCell ref="W4:X4"/>
    <mergeCell ref="AA4:AB4"/>
    <mergeCell ref="AE9:AG9"/>
    <mergeCell ref="S10:T10"/>
    <mergeCell ref="W10:X10"/>
    <mergeCell ref="AA10:AB10"/>
    <mergeCell ref="AE10:AF10"/>
    <mergeCell ref="AE6:AF6"/>
    <mergeCell ref="S7:T7"/>
    <mergeCell ref="W7:X7"/>
    <mergeCell ref="AA7:AB7"/>
    <mergeCell ref="AE7:AF7"/>
    <mergeCell ref="S6:T6"/>
    <mergeCell ref="W6:X6"/>
    <mergeCell ref="AA6:AB6"/>
    <mergeCell ref="S9:U9"/>
    <mergeCell ref="W9:Y9"/>
    <mergeCell ref="AA9:AC9"/>
    <mergeCell ref="S13:T13"/>
    <mergeCell ref="W13:X13"/>
    <mergeCell ref="AA13:AB13"/>
    <mergeCell ref="AE13:AF13"/>
    <mergeCell ref="S15:U15"/>
    <mergeCell ref="W15:Y15"/>
    <mergeCell ref="AA15:AC15"/>
    <mergeCell ref="AE15:AG15"/>
    <mergeCell ref="AA11:AB11"/>
    <mergeCell ref="AE11:AF11"/>
    <mergeCell ref="S12:T12"/>
    <mergeCell ref="W12:X12"/>
    <mergeCell ref="AA12:AB12"/>
    <mergeCell ref="AE12:AF12"/>
    <mergeCell ref="S11:T11"/>
    <mergeCell ref="W11:X11"/>
    <mergeCell ref="S18:T18"/>
    <mergeCell ref="W18:X18"/>
    <mergeCell ref="AA18:AB18"/>
    <mergeCell ref="AE18:AF18"/>
    <mergeCell ref="S19:T19"/>
    <mergeCell ref="W19:X19"/>
    <mergeCell ref="AA19:AB19"/>
    <mergeCell ref="AE19:AF19"/>
    <mergeCell ref="S16:T16"/>
    <mergeCell ref="W16:X16"/>
    <mergeCell ref="AA16:AB16"/>
    <mergeCell ref="AE16:AF16"/>
    <mergeCell ref="S17:T17"/>
    <mergeCell ref="W17:X17"/>
    <mergeCell ref="AA17:AB17"/>
    <mergeCell ref="AE17:AF17"/>
    <mergeCell ref="K23:Q23"/>
    <mergeCell ref="B29:H29"/>
    <mergeCell ref="B23:I23"/>
    <mergeCell ref="B36:H36"/>
    <mergeCell ref="J29:K29"/>
    <mergeCell ref="J36:K36"/>
    <mergeCell ref="B9:B10"/>
    <mergeCell ref="C9:I9"/>
    <mergeCell ref="K11:M11"/>
    <mergeCell ref="K12:L12"/>
    <mergeCell ref="K13:L13"/>
    <mergeCell ref="K14:L14"/>
    <mergeCell ref="K15:L15"/>
    <mergeCell ref="K16:L16"/>
    <mergeCell ref="B17:I17"/>
    <mergeCell ref="O21:P21"/>
    <mergeCell ref="O16:Q16"/>
    <mergeCell ref="O17:P17"/>
    <mergeCell ref="O18:P18"/>
    <mergeCell ref="O19:P19"/>
    <mergeCell ref="O20:P20"/>
    <mergeCell ref="O10:P10"/>
    <mergeCell ref="O11:P11"/>
    <mergeCell ref="O12:P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opLeftCell="D1" workbookViewId="0">
      <selection activeCell="M12" sqref="M12:S12"/>
    </sheetView>
  </sheetViews>
  <sheetFormatPr defaultRowHeight="15" x14ac:dyDescent="0.25"/>
  <cols>
    <col min="1" max="1" width="9.140625" style="23"/>
    <col min="2" max="2" width="17.140625" style="23" customWidth="1"/>
    <col min="3" max="3" width="13.140625" style="23" customWidth="1"/>
    <col min="4" max="4" width="11.7109375" style="23" customWidth="1"/>
    <col min="5" max="5" width="13.5703125" style="23" customWidth="1"/>
    <col min="6" max="6" width="12.28515625" style="23" customWidth="1"/>
    <col min="7" max="8" width="12.42578125" style="23" customWidth="1"/>
    <col min="9" max="9" width="15.85546875" style="23" customWidth="1"/>
    <col min="10" max="10" width="13.140625" style="23" customWidth="1"/>
    <col min="11" max="11" width="9.140625" style="23"/>
    <col min="12" max="12" width="17.28515625" style="23" customWidth="1"/>
    <col min="13" max="13" width="10.7109375" style="23" customWidth="1"/>
    <col min="14" max="14" width="11.5703125" style="23" customWidth="1"/>
    <col min="15" max="15" width="11.28515625" style="23" customWidth="1"/>
    <col min="16" max="16" width="12" style="23" customWidth="1"/>
    <col min="17" max="17" width="12.7109375" style="23" customWidth="1"/>
    <col min="18" max="18" width="10.85546875" style="23" customWidth="1"/>
    <col min="19" max="19" width="15.28515625" style="23" customWidth="1"/>
    <col min="20" max="20" width="11.5703125" style="23" customWidth="1"/>
    <col min="21" max="16384" width="9.140625" style="23"/>
  </cols>
  <sheetData>
    <row r="1" spans="1:20" x14ac:dyDescent="0.25">
      <c r="A1" s="50" t="s">
        <v>78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3" spans="1:20" x14ac:dyDescent="0.25">
      <c r="A3" s="23" t="s">
        <v>68</v>
      </c>
      <c r="B3" s="60" t="s">
        <v>4</v>
      </c>
      <c r="C3" s="51" t="s">
        <v>5</v>
      </c>
      <c r="D3" s="51"/>
      <c r="E3" s="51"/>
      <c r="F3" s="51"/>
      <c r="G3" s="51"/>
      <c r="H3" s="51"/>
      <c r="I3" s="51"/>
      <c r="J3" s="24"/>
      <c r="L3" s="24" t="s">
        <v>69</v>
      </c>
      <c r="M3" s="55" t="s">
        <v>4</v>
      </c>
      <c r="N3" s="57" t="s">
        <v>5</v>
      </c>
      <c r="O3" s="58"/>
      <c r="P3" s="58"/>
      <c r="Q3" s="58"/>
      <c r="R3" s="58"/>
      <c r="S3" s="58"/>
      <c r="T3" s="59"/>
    </row>
    <row r="4" spans="1:20" x14ac:dyDescent="0.25">
      <c r="B4" s="60"/>
      <c r="C4" s="25" t="s">
        <v>0</v>
      </c>
      <c r="D4" s="25" t="s">
        <v>1</v>
      </c>
      <c r="E4" s="25" t="s">
        <v>2</v>
      </c>
      <c r="F4" s="25" t="s">
        <v>3</v>
      </c>
      <c r="G4" s="16" t="s">
        <v>27</v>
      </c>
      <c r="H4" s="16" t="s">
        <v>28</v>
      </c>
      <c r="I4" s="16" t="s">
        <v>29</v>
      </c>
      <c r="J4" s="24"/>
      <c r="L4" s="24"/>
      <c r="M4" s="56"/>
      <c r="N4" s="25" t="s">
        <v>0</v>
      </c>
      <c r="O4" s="25" t="s">
        <v>1</v>
      </c>
      <c r="P4" s="25" t="s">
        <v>2</v>
      </c>
      <c r="Q4" s="25" t="s">
        <v>3</v>
      </c>
      <c r="R4" s="16" t="s">
        <v>27</v>
      </c>
      <c r="S4" s="16" t="s">
        <v>28</v>
      </c>
      <c r="T4" s="16" t="s">
        <v>29</v>
      </c>
    </row>
    <row r="5" spans="1:20" x14ac:dyDescent="0.25">
      <c r="B5" s="16" t="s">
        <v>10</v>
      </c>
      <c r="C5" s="16">
        <v>5</v>
      </c>
      <c r="D5" s="16">
        <v>0.75</v>
      </c>
      <c r="E5" s="16">
        <v>0.5</v>
      </c>
      <c r="F5" s="16">
        <v>0.25</v>
      </c>
      <c r="G5" s="16">
        <v>0.5</v>
      </c>
      <c r="H5" s="16">
        <v>5</v>
      </c>
      <c r="I5" s="16">
        <v>4</v>
      </c>
      <c r="J5" s="24"/>
      <c r="L5" s="24"/>
      <c r="M5" s="16" t="s">
        <v>10</v>
      </c>
      <c r="N5" s="16">
        <v>3</v>
      </c>
      <c r="O5" s="16">
        <v>0.75</v>
      </c>
      <c r="P5" s="16">
        <v>0.75</v>
      </c>
      <c r="Q5" s="16">
        <v>0.5</v>
      </c>
      <c r="R5" s="16">
        <v>0.5</v>
      </c>
      <c r="S5" s="16">
        <v>3</v>
      </c>
      <c r="T5" s="16">
        <v>5</v>
      </c>
    </row>
    <row r="6" spans="1:20" x14ac:dyDescent="0.25">
      <c r="B6" s="16" t="s">
        <v>11</v>
      </c>
      <c r="C6" s="16">
        <v>4</v>
      </c>
      <c r="D6" s="16">
        <v>0.75</v>
      </c>
      <c r="E6" s="16">
        <v>0.5</v>
      </c>
      <c r="F6" s="16">
        <v>0.5</v>
      </c>
      <c r="G6" s="16">
        <v>0.75</v>
      </c>
      <c r="H6" s="16">
        <v>5</v>
      </c>
      <c r="I6" s="16">
        <v>4</v>
      </c>
      <c r="J6" s="24"/>
      <c r="L6" s="24"/>
      <c r="M6" s="16" t="s">
        <v>11</v>
      </c>
      <c r="N6" s="16">
        <v>5</v>
      </c>
      <c r="O6" s="16">
        <v>0.75</v>
      </c>
      <c r="P6" s="16">
        <v>0.75</v>
      </c>
      <c r="Q6" s="16">
        <v>0.75</v>
      </c>
      <c r="R6" s="16">
        <v>0.75</v>
      </c>
      <c r="S6" s="16">
        <v>3</v>
      </c>
      <c r="T6" s="16">
        <v>5</v>
      </c>
    </row>
    <row r="7" spans="1:20" x14ac:dyDescent="0.25">
      <c r="B7" s="16" t="s">
        <v>12</v>
      </c>
      <c r="C7" s="16">
        <v>3</v>
      </c>
      <c r="D7" s="16">
        <v>1</v>
      </c>
      <c r="E7" s="16">
        <v>0.75</v>
      </c>
      <c r="F7" s="16">
        <v>0.5</v>
      </c>
      <c r="G7" s="16">
        <v>0.75</v>
      </c>
      <c r="H7" s="16">
        <v>5</v>
      </c>
      <c r="I7" s="16">
        <v>4</v>
      </c>
      <c r="J7" s="24"/>
      <c r="L7" s="24"/>
      <c r="M7" s="16" t="s">
        <v>12</v>
      </c>
      <c r="N7" s="16">
        <v>3</v>
      </c>
      <c r="O7" s="16">
        <v>1</v>
      </c>
      <c r="P7" s="16">
        <v>1</v>
      </c>
      <c r="Q7" s="16">
        <v>0.75</v>
      </c>
      <c r="R7" s="16">
        <v>0.75</v>
      </c>
      <c r="S7" s="16">
        <v>3</v>
      </c>
      <c r="T7" s="16">
        <v>5</v>
      </c>
    </row>
    <row r="8" spans="1:20" x14ac:dyDescent="0.25">
      <c r="B8" s="16" t="s">
        <v>13</v>
      </c>
      <c r="C8" s="16">
        <v>3</v>
      </c>
      <c r="D8" s="16">
        <v>0.5</v>
      </c>
      <c r="E8" s="16">
        <v>0.75</v>
      </c>
      <c r="F8" s="16">
        <v>0.25</v>
      </c>
      <c r="G8" s="16">
        <v>0.5</v>
      </c>
      <c r="H8" s="16">
        <v>5</v>
      </c>
      <c r="I8" s="16">
        <v>4</v>
      </c>
      <c r="J8" s="24"/>
      <c r="L8" s="24"/>
      <c r="M8" s="16" t="s">
        <v>13</v>
      </c>
      <c r="N8" s="16">
        <v>2</v>
      </c>
      <c r="O8" s="16">
        <v>0.5</v>
      </c>
      <c r="P8" s="16">
        <v>1</v>
      </c>
      <c r="Q8" s="16">
        <v>0.5</v>
      </c>
      <c r="R8" s="16">
        <v>0.5</v>
      </c>
      <c r="S8" s="16">
        <v>3</v>
      </c>
      <c r="T8" s="16">
        <v>5</v>
      </c>
    </row>
    <row r="9" spans="1:20" x14ac:dyDescent="0.25">
      <c r="B9" s="24"/>
      <c r="C9" s="24"/>
      <c r="D9" s="24"/>
      <c r="E9" s="24"/>
      <c r="F9" s="24"/>
      <c r="I9" s="24"/>
      <c r="J9" s="24"/>
      <c r="K9" s="24"/>
      <c r="L9" s="24"/>
      <c r="M9" s="24"/>
    </row>
    <row r="10" spans="1:20" ht="15.75" customHeight="1" x14ac:dyDescent="0.25">
      <c r="I10" s="24"/>
      <c r="J10" s="24"/>
      <c r="K10" s="24"/>
      <c r="L10" s="24"/>
      <c r="M10" s="24"/>
    </row>
    <row r="11" spans="1:20" ht="15.75" customHeight="1" x14ac:dyDescent="0.25">
      <c r="B11" s="16" t="s">
        <v>16</v>
      </c>
      <c r="C11" s="16" t="s">
        <v>17</v>
      </c>
      <c r="D11" s="16" t="s">
        <v>17</v>
      </c>
      <c r="E11" s="16" t="s">
        <v>17</v>
      </c>
      <c r="F11" s="16" t="s">
        <v>17</v>
      </c>
      <c r="G11" s="21" t="s">
        <v>17</v>
      </c>
      <c r="H11" s="21" t="s">
        <v>17</v>
      </c>
      <c r="I11" s="16" t="s">
        <v>17</v>
      </c>
      <c r="J11" s="16" t="s">
        <v>18</v>
      </c>
      <c r="K11" s="24"/>
      <c r="L11" s="16" t="s">
        <v>16</v>
      </c>
      <c r="M11" s="16" t="s">
        <v>17</v>
      </c>
      <c r="N11" s="16" t="s">
        <v>17</v>
      </c>
      <c r="O11" s="16" t="s">
        <v>17</v>
      </c>
      <c r="P11" s="16" t="s">
        <v>17</v>
      </c>
      <c r="Q11" s="21" t="s">
        <v>17</v>
      </c>
      <c r="R11" s="21" t="s">
        <v>17</v>
      </c>
      <c r="S11" s="16" t="s">
        <v>17</v>
      </c>
      <c r="T11" s="16" t="s">
        <v>18</v>
      </c>
    </row>
    <row r="12" spans="1:20" ht="15.75" customHeight="1" x14ac:dyDescent="0.25">
      <c r="B12" s="16" t="s">
        <v>19</v>
      </c>
      <c r="C12" s="16">
        <v>6</v>
      </c>
      <c r="D12" s="16">
        <v>7</v>
      </c>
      <c r="E12" s="16">
        <v>5</v>
      </c>
      <c r="F12" s="16">
        <v>5</v>
      </c>
      <c r="G12" s="16">
        <v>8</v>
      </c>
      <c r="H12" s="16">
        <v>5</v>
      </c>
      <c r="I12" s="16">
        <v>5</v>
      </c>
      <c r="J12" s="16">
        <f>SUM(C12:I12)</f>
        <v>41</v>
      </c>
      <c r="K12" s="24"/>
      <c r="L12" s="16" t="s">
        <v>19</v>
      </c>
      <c r="M12" s="16">
        <v>6</v>
      </c>
      <c r="N12" s="16">
        <v>7</v>
      </c>
      <c r="O12" s="16">
        <v>5</v>
      </c>
      <c r="P12" s="16">
        <v>5</v>
      </c>
      <c r="Q12" s="16">
        <v>8</v>
      </c>
      <c r="R12" s="16">
        <v>5</v>
      </c>
      <c r="S12" s="16">
        <v>5</v>
      </c>
      <c r="T12" s="16">
        <f>SUM(M12:S12)</f>
        <v>41</v>
      </c>
    </row>
    <row r="13" spans="1:20" ht="15.75" customHeight="1" x14ac:dyDescent="0.25">
      <c r="B13" s="17" t="s">
        <v>20</v>
      </c>
      <c r="C13" s="17">
        <f>(C12/$J$12)</f>
        <v>0.14634146341463414</v>
      </c>
      <c r="D13" s="17">
        <f t="shared" ref="D13:I13" si="0">(D12/$J$12)</f>
        <v>0.17073170731707318</v>
      </c>
      <c r="E13" s="17">
        <f t="shared" si="0"/>
        <v>0.12195121951219512</v>
      </c>
      <c r="F13" s="17">
        <f t="shared" si="0"/>
        <v>0.12195121951219512</v>
      </c>
      <c r="G13" s="17">
        <f t="shared" si="0"/>
        <v>0.1951219512195122</v>
      </c>
      <c r="H13" s="17">
        <f t="shared" si="0"/>
        <v>0.12195121951219512</v>
      </c>
      <c r="I13" s="17">
        <f t="shared" si="0"/>
        <v>0.12195121951219512</v>
      </c>
      <c r="J13" s="19"/>
      <c r="K13" s="24"/>
      <c r="L13" s="17" t="s">
        <v>20</v>
      </c>
      <c r="M13" s="17">
        <f>(M12/$T$12)</f>
        <v>0.14634146341463414</v>
      </c>
      <c r="N13" s="17">
        <f t="shared" ref="N13:S13" si="1">(N12/$T$12)</f>
        <v>0.17073170731707318</v>
      </c>
      <c r="O13" s="17">
        <f t="shared" si="1"/>
        <v>0.12195121951219512</v>
      </c>
      <c r="P13" s="17">
        <f t="shared" si="1"/>
        <v>0.12195121951219512</v>
      </c>
      <c r="Q13" s="17">
        <f t="shared" si="1"/>
        <v>0.1951219512195122</v>
      </c>
      <c r="R13" s="17">
        <f t="shared" si="1"/>
        <v>0.12195121951219512</v>
      </c>
      <c r="S13" s="17">
        <f t="shared" si="1"/>
        <v>0.12195121951219512</v>
      </c>
      <c r="T13" s="19"/>
    </row>
    <row r="14" spans="1:20" ht="15.75" customHeight="1" x14ac:dyDescent="0.25">
      <c r="B14" s="16" t="s">
        <v>5</v>
      </c>
      <c r="C14" s="16" t="s">
        <v>14</v>
      </c>
      <c r="D14" s="16" t="s">
        <v>79</v>
      </c>
      <c r="E14" s="16" t="s">
        <v>80</v>
      </c>
      <c r="F14" s="16" t="s">
        <v>81</v>
      </c>
      <c r="G14" s="16" t="s">
        <v>34</v>
      </c>
      <c r="H14" s="16" t="s">
        <v>23</v>
      </c>
      <c r="I14" s="16" t="s">
        <v>22</v>
      </c>
      <c r="J14" s="22"/>
      <c r="K14" s="24"/>
      <c r="L14" s="16" t="s">
        <v>5</v>
      </c>
      <c r="M14" s="16" t="s">
        <v>14</v>
      </c>
      <c r="N14" s="16" t="s">
        <v>79</v>
      </c>
      <c r="O14" s="16" t="s">
        <v>80</v>
      </c>
      <c r="P14" s="16" t="s">
        <v>81</v>
      </c>
      <c r="Q14" s="16" t="s">
        <v>34</v>
      </c>
      <c r="R14" s="16" t="s">
        <v>23</v>
      </c>
      <c r="S14" s="16" t="s">
        <v>22</v>
      </c>
      <c r="T14" s="22"/>
    </row>
    <row r="15" spans="1:20" ht="15.75" customHeight="1" x14ac:dyDescent="0.25">
      <c r="B15" s="52"/>
      <c r="C15" s="16">
        <v>5</v>
      </c>
      <c r="D15" s="16">
        <v>0.75</v>
      </c>
      <c r="E15" s="16">
        <v>0.5</v>
      </c>
      <c r="F15" s="16">
        <v>0.25</v>
      </c>
      <c r="G15" s="16">
        <v>0.5</v>
      </c>
      <c r="H15" s="16">
        <v>5</v>
      </c>
      <c r="I15" s="16">
        <v>4</v>
      </c>
      <c r="J15" s="22"/>
      <c r="K15" s="24"/>
      <c r="L15" s="52"/>
      <c r="M15" s="16">
        <v>3</v>
      </c>
      <c r="N15" s="16">
        <v>0.75</v>
      </c>
      <c r="O15" s="16">
        <v>0.75</v>
      </c>
      <c r="P15" s="16">
        <v>0.5</v>
      </c>
      <c r="Q15" s="16">
        <v>0.5</v>
      </c>
      <c r="R15" s="16">
        <v>3</v>
      </c>
      <c r="S15" s="16">
        <v>5</v>
      </c>
      <c r="T15" s="22"/>
    </row>
    <row r="16" spans="1:20" x14ac:dyDescent="0.25">
      <c r="B16" s="53"/>
      <c r="C16" s="16">
        <v>4</v>
      </c>
      <c r="D16" s="16">
        <v>0.75</v>
      </c>
      <c r="E16" s="16">
        <v>0.5</v>
      </c>
      <c r="F16" s="16">
        <v>0.5</v>
      </c>
      <c r="G16" s="16">
        <v>0.75</v>
      </c>
      <c r="H16" s="16">
        <v>5</v>
      </c>
      <c r="I16" s="16">
        <v>4</v>
      </c>
      <c r="J16" s="22"/>
      <c r="L16" s="53"/>
      <c r="M16" s="16">
        <v>5</v>
      </c>
      <c r="N16" s="16">
        <v>0.75</v>
      </c>
      <c r="O16" s="16">
        <v>0.75</v>
      </c>
      <c r="P16" s="16">
        <v>0.75</v>
      </c>
      <c r="Q16" s="16">
        <v>0.75</v>
      </c>
      <c r="R16" s="16">
        <v>3</v>
      </c>
      <c r="S16" s="16">
        <v>5</v>
      </c>
      <c r="T16" s="22"/>
    </row>
    <row r="17" spans="2:23" x14ac:dyDescent="0.25">
      <c r="B17" s="53"/>
      <c r="C17" s="16">
        <v>3</v>
      </c>
      <c r="D17" s="16">
        <v>1</v>
      </c>
      <c r="E17" s="16">
        <v>0.75</v>
      </c>
      <c r="F17" s="16">
        <v>0.5</v>
      </c>
      <c r="G17" s="16">
        <v>0.75</v>
      </c>
      <c r="H17" s="16">
        <v>5</v>
      </c>
      <c r="I17" s="16">
        <v>4</v>
      </c>
      <c r="J17" s="22"/>
      <c r="L17" s="53"/>
      <c r="M17" s="16">
        <v>3</v>
      </c>
      <c r="N17" s="16">
        <v>1</v>
      </c>
      <c r="O17" s="16">
        <v>1</v>
      </c>
      <c r="P17" s="16">
        <v>0.75</v>
      </c>
      <c r="Q17" s="16">
        <v>0.75</v>
      </c>
      <c r="R17" s="16">
        <v>3</v>
      </c>
      <c r="S17" s="16">
        <v>5</v>
      </c>
      <c r="T17" s="22"/>
    </row>
    <row r="18" spans="2:23" x14ac:dyDescent="0.25">
      <c r="B18" s="54"/>
      <c r="C18" s="16">
        <v>3</v>
      </c>
      <c r="D18" s="16">
        <v>0.5</v>
      </c>
      <c r="E18" s="16">
        <v>0.75</v>
      </c>
      <c r="F18" s="16">
        <v>0.25</v>
      </c>
      <c r="G18" s="16">
        <v>0.5</v>
      </c>
      <c r="H18" s="16">
        <v>5</v>
      </c>
      <c r="I18" s="16">
        <v>4</v>
      </c>
      <c r="J18" s="22"/>
      <c r="L18" s="54"/>
      <c r="M18" s="16">
        <v>2</v>
      </c>
      <c r="N18" s="16">
        <v>0.5</v>
      </c>
      <c r="O18" s="16">
        <v>1</v>
      </c>
      <c r="P18" s="16">
        <v>0.5</v>
      </c>
      <c r="Q18" s="16">
        <v>0.5</v>
      </c>
      <c r="R18" s="16">
        <v>3</v>
      </c>
      <c r="S18" s="16">
        <v>5</v>
      </c>
      <c r="T18" s="22"/>
    </row>
    <row r="19" spans="2:23" x14ac:dyDescent="0.25">
      <c r="B19" s="16" t="s">
        <v>21</v>
      </c>
      <c r="C19" s="17">
        <f>C13*1</f>
        <v>0.14634146341463414</v>
      </c>
      <c r="D19" s="17">
        <f t="shared" ref="D19:I19" si="2">D13*1</f>
        <v>0.17073170731707318</v>
      </c>
      <c r="E19" s="17">
        <f t="shared" si="2"/>
        <v>0.12195121951219512</v>
      </c>
      <c r="F19" s="17">
        <f t="shared" si="2"/>
        <v>0.12195121951219512</v>
      </c>
      <c r="G19" s="17">
        <f t="shared" si="2"/>
        <v>0.1951219512195122</v>
      </c>
      <c r="H19" s="17">
        <f t="shared" si="2"/>
        <v>0.12195121951219512</v>
      </c>
      <c r="I19" s="17">
        <f t="shared" si="2"/>
        <v>0.12195121951219512</v>
      </c>
      <c r="J19" s="22"/>
      <c r="L19" s="16" t="s">
        <v>21</v>
      </c>
      <c r="M19" s="17">
        <f>M13*1</f>
        <v>0.14634146341463414</v>
      </c>
      <c r="N19" s="17">
        <f t="shared" ref="N19:S19" si="3">N13*1</f>
        <v>0.17073170731707318</v>
      </c>
      <c r="O19" s="17">
        <f t="shared" si="3"/>
        <v>0.12195121951219512</v>
      </c>
      <c r="P19" s="17">
        <f t="shared" si="3"/>
        <v>0.12195121951219512</v>
      </c>
      <c r="Q19" s="17">
        <f t="shared" si="3"/>
        <v>0.1951219512195122</v>
      </c>
      <c r="R19" s="17">
        <f t="shared" si="3"/>
        <v>0.12195121951219512</v>
      </c>
      <c r="S19" s="17">
        <f t="shared" si="3"/>
        <v>0.12195121951219512</v>
      </c>
      <c r="T19" s="16"/>
    </row>
    <row r="20" spans="2:23" x14ac:dyDescent="0.25">
      <c r="J20" s="26"/>
    </row>
    <row r="22" spans="2:23" x14ac:dyDescent="0.25">
      <c r="C22" s="16" t="s">
        <v>24</v>
      </c>
      <c r="D22" s="16" t="s">
        <v>25</v>
      </c>
      <c r="E22" s="16" t="s">
        <v>26</v>
      </c>
      <c r="F22" s="27" t="s">
        <v>82</v>
      </c>
      <c r="G22" s="28"/>
      <c r="H22" s="28"/>
      <c r="I22" s="28"/>
      <c r="J22" s="28"/>
      <c r="M22" s="16" t="s">
        <v>24</v>
      </c>
      <c r="N22" s="16" t="s">
        <v>25</v>
      </c>
      <c r="O22" s="16" t="s">
        <v>26</v>
      </c>
      <c r="P22" s="49" t="s">
        <v>83</v>
      </c>
      <c r="Q22" s="50"/>
      <c r="R22" s="50"/>
      <c r="S22" s="50"/>
      <c r="T22" s="50"/>
      <c r="U22" s="50"/>
      <c r="V22" s="50"/>
      <c r="W22" s="50"/>
    </row>
    <row r="23" spans="2:23" x14ac:dyDescent="0.25">
      <c r="C23" s="18">
        <f>(C15^C$19)*(D15^D$19)*(E15^E$19)*(F15^F$19)*(G15^G$19)*(H15^H$19)*(I15^I$19)</f>
        <v>1.1769255706799635</v>
      </c>
      <c r="D23" s="17">
        <f ca="1">C23/C$27</f>
        <v>0.23496638101256775</v>
      </c>
      <c r="E23" s="16">
        <v>3</v>
      </c>
      <c r="M23" s="18">
        <f>(M15^M$19)*(N15^N$19)*(O15^O$19)*(P15^P$19)*(Q15^Q$19)*(R15^R$19)*(S15^S$19)</f>
        <v>1.2056809960837773</v>
      </c>
      <c r="N23" s="17">
        <f>M23/M$27</f>
        <v>0.22865985874435196</v>
      </c>
      <c r="O23" s="16">
        <v>3</v>
      </c>
    </row>
    <row r="24" spans="2:23" x14ac:dyDescent="0.25">
      <c r="C24" s="18">
        <f t="shared" ref="C24:C26" si="4">(C16^C$19)*(D16^D$19)*(E16^E$19)*(F16^F$19)*(G16^G$19)*(H16^H$19)*(I16^I$19)</f>
        <v>1.3416439937326465</v>
      </c>
      <c r="D24" s="17">
        <f ca="1">C24/C$27</f>
        <v>0.26785146118669073</v>
      </c>
      <c r="E24" s="16">
        <v>2</v>
      </c>
      <c r="M24" s="18">
        <f t="shared" ref="M24:M26" si="5">(M16^M$19)*(N16^N$19)*(O16^O$19)*(P16^P$19)*(Q16^Q$19)*(R16^R$19)*(S16^S$19)</f>
        <v>1.477515005227392</v>
      </c>
      <c r="N24" s="17">
        <f>M24/M$27</f>
        <v>0.28021373272477157</v>
      </c>
      <c r="O24" s="16">
        <v>2</v>
      </c>
    </row>
    <row r="25" spans="2:23" x14ac:dyDescent="0.25">
      <c r="C25" s="18">
        <f t="shared" si="4"/>
        <v>1.4195775442421878</v>
      </c>
      <c r="D25" s="17">
        <f ca="1">C25/C$27</f>
        <v>0.28341044365667611</v>
      </c>
      <c r="E25" s="16">
        <v>1</v>
      </c>
      <c r="M25" s="18">
        <f t="shared" si="5"/>
        <v>1.4915357408340966</v>
      </c>
      <c r="N25" s="17">
        <f>M25/M$27</f>
        <v>0.28287279381450792</v>
      </c>
      <c r="O25" s="16">
        <v>1</v>
      </c>
    </row>
    <row r="26" spans="2:23" x14ac:dyDescent="0.25">
      <c r="C26" s="18">
        <f t="shared" si="4"/>
        <v>1.0707633814676711</v>
      </c>
      <c r="D26" s="17">
        <f ca="1">C26/C$27</f>
        <v>0.21377171414406543</v>
      </c>
      <c r="E26" s="16">
        <v>4</v>
      </c>
      <c r="M26" s="18">
        <f t="shared" si="5"/>
        <v>1.0980826587057464</v>
      </c>
      <c r="N26" s="17">
        <f>M26/M$27</f>
        <v>0.20825361471636855</v>
      </c>
      <c r="O26" s="16">
        <v>4</v>
      </c>
    </row>
    <row r="27" spans="2:23" x14ac:dyDescent="0.25">
      <c r="B27" s="16" t="s">
        <v>18</v>
      </c>
      <c r="C27" s="18">
        <f ca="1">SUM(C23:C27)</f>
        <v>5.008910490122469</v>
      </c>
      <c r="D27" s="20"/>
      <c r="E27" s="16"/>
      <c r="L27" s="16" t="s">
        <v>18</v>
      </c>
      <c r="M27" s="18">
        <f>SUM(M23:M26)</f>
        <v>5.2728144008510123</v>
      </c>
      <c r="N27" s="20"/>
      <c r="O27" s="16"/>
    </row>
  </sheetData>
  <mergeCells count="8">
    <mergeCell ref="P22:W22"/>
    <mergeCell ref="C3:I3"/>
    <mergeCell ref="A1:L1"/>
    <mergeCell ref="B15:B18"/>
    <mergeCell ref="L15:L18"/>
    <mergeCell ref="M3:M4"/>
    <mergeCell ref="N3:T3"/>
    <mergeCell ref="B3:B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0"/>
  <sheetViews>
    <sheetView zoomScale="90" zoomScaleNormal="90" workbookViewId="0">
      <selection activeCell="L30" sqref="L30"/>
    </sheetView>
  </sheetViews>
  <sheetFormatPr defaultRowHeight="15" x14ac:dyDescent="0.25"/>
  <cols>
    <col min="1" max="2" width="9.140625" style="31"/>
    <col min="3" max="3" width="13.42578125" style="31" customWidth="1"/>
    <col min="4" max="4" width="14.42578125" style="31" customWidth="1"/>
    <col min="5" max="5" width="13.7109375" style="31" customWidth="1"/>
    <col min="6" max="6" width="16.85546875" style="31" customWidth="1"/>
    <col min="7" max="7" width="17.28515625" style="31" customWidth="1"/>
    <col min="8" max="8" width="13.85546875" style="31" customWidth="1"/>
    <col min="9" max="9" width="13.140625" style="31" customWidth="1"/>
    <col min="10" max="10" width="15" style="31" customWidth="1"/>
    <col min="11" max="11" width="9.140625" style="31"/>
    <col min="12" max="12" width="16.7109375" style="31" customWidth="1"/>
    <col min="13" max="13" width="19.42578125" style="31" customWidth="1"/>
    <col min="14" max="21" width="9.140625" style="31"/>
    <col min="22" max="22" width="10.140625" style="31" customWidth="1"/>
    <col min="23" max="23" width="25.28515625" style="31" customWidth="1"/>
    <col min="24" max="16384" width="9.140625" style="31"/>
  </cols>
  <sheetData>
    <row r="1" spans="2:20" x14ac:dyDescent="0.25">
      <c r="D1" s="61" t="s">
        <v>84</v>
      </c>
      <c r="E1" s="61"/>
      <c r="F1" s="61"/>
      <c r="G1" s="61"/>
      <c r="H1" s="61"/>
      <c r="I1" s="61"/>
      <c r="J1" s="61"/>
    </row>
    <row r="3" spans="2:20" x14ac:dyDescent="0.25">
      <c r="B3" s="23"/>
      <c r="C3" s="60" t="s">
        <v>4</v>
      </c>
      <c r="D3" s="51" t="s">
        <v>5</v>
      </c>
      <c r="E3" s="51"/>
      <c r="F3" s="51"/>
      <c r="G3" s="51"/>
      <c r="H3" s="51"/>
      <c r="I3" s="51"/>
      <c r="J3" s="51"/>
      <c r="L3" s="36" t="s">
        <v>19</v>
      </c>
      <c r="M3" s="36"/>
      <c r="N3" s="68"/>
      <c r="O3" s="68"/>
      <c r="P3" s="68"/>
      <c r="Q3" s="68"/>
      <c r="R3" s="68"/>
      <c r="S3" s="68"/>
      <c r="T3" s="68"/>
    </row>
    <row r="4" spans="2:20" x14ac:dyDescent="0.25">
      <c r="B4" s="23"/>
      <c r="C4" s="60"/>
      <c r="D4" s="25" t="s">
        <v>0</v>
      </c>
      <c r="E4" s="25" t="s">
        <v>1</v>
      </c>
      <c r="F4" s="25" t="s">
        <v>2</v>
      </c>
      <c r="G4" s="25" t="s">
        <v>3</v>
      </c>
      <c r="H4" s="16" t="s">
        <v>27</v>
      </c>
      <c r="I4" s="16" t="s">
        <v>28</v>
      </c>
      <c r="J4" s="16" t="s">
        <v>29</v>
      </c>
      <c r="L4" s="29">
        <v>1</v>
      </c>
      <c r="M4" s="32" t="s">
        <v>88</v>
      </c>
      <c r="N4" s="24"/>
      <c r="O4" s="24"/>
      <c r="P4" s="24"/>
      <c r="Q4" s="24"/>
      <c r="R4" s="24"/>
      <c r="S4" s="24"/>
      <c r="T4" s="24"/>
    </row>
    <row r="5" spans="2:20" x14ac:dyDescent="0.25">
      <c r="B5" s="23"/>
      <c r="C5" s="16" t="s">
        <v>10</v>
      </c>
      <c r="D5" s="16">
        <v>5</v>
      </c>
      <c r="E5" s="16">
        <v>0.75</v>
      </c>
      <c r="F5" s="16">
        <v>0.5</v>
      </c>
      <c r="G5" s="16">
        <v>0.25</v>
      </c>
      <c r="H5" s="16">
        <v>0.5</v>
      </c>
      <c r="I5" s="16">
        <v>5</v>
      </c>
      <c r="J5" s="16">
        <v>4</v>
      </c>
      <c r="L5" s="29">
        <v>2</v>
      </c>
      <c r="M5" s="32" t="s">
        <v>89</v>
      </c>
      <c r="N5" s="24"/>
      <c r="O5" s="24"/>
      <c r="P5" s="24"/>
      <c r="Q5" s="24"/>
      <c r="R5" s="24"/>
      <c r="S5" s="24"/>
      <c r="T5" s="24"/>
    </row>
    <row r="6" spans="2:20" x14ac:dyDescent="0.25">
      <c r="B6" s="23"/>
      <c r="C6" s="16" t="s">
        <v>11</v>
      </c>
      <c r="D6" s="16">
        <v>4</v>
      </c>
      <c r="E6" s="16">
        <v>0.75</v>
      </c>
      <c r="F6" s="16">
        <v>0.5</v>
      </c>
      <c r="G6" s="16">
        <v>0.5</v>
      </c>
      <c r="H6" s="16">
        <v>0.75</v>
      </c>
      <c r="I6" s="16">
        <v>5</v>
      </c>
      <c r="J6" s="16">
        <v>4</v>
      </c>
      <c r="L6" s="29">
        <v>3</v>
      </c>
      <c r="M6" s="32" t="s">
        <v>90</v>
      </c>
      <c r="N6" s="24"/>
      <c r="O6" s="24"/>
      <c r="P6" s="24"/>
      <c r="Q6" s="24"/>
      <c r="R6" s="24"/>
      <c r="S6" s="24"/>
      <c r="T6" s="24"/>
    </row>
    <row r="7" spans="2:20" x14ac:dyDescent="0.25">
      <c r="B7" s="23"/>
      <c r="C7" s="16" t="s">
        <v>12</v>
      </c>
      <c r="D7" s="16">
        <v>3</v>
      </c>
      <c r="E7" s="16">
        <v>1</v>
      </c>
      <c r="F7" s="16">
        <v>0.75</v>
      </c>
      <c r="G7" s="16">
        <v>0.5</v>
      </c>
      <c r="H7" s="16">
        <v>0.75</v>
      </c>
      <c r="I7" s="16">
        <v>5</v>
      </c>
      <c r="J7" s="16">
        <v>4</v>
      </c>
      <c r="L7" s="29">
        <v>4</v>
      </c>
      <c r="M7" s="32" t="s">
        <v>91</v>
      </c>
      <c r="N7" s="24"/>
      <c r="O7" s="24"/>
      <c r="P7" s="24"/>
      <c r="Q7" s="24"/>
      <c r="R7" s="24"/>
      <c r="S7" s="24"/>
      <c r="T7" s="24"/>
    </row>
    <row r="8" spans="2:20" x14ac:dyDescent="0.25">
      <c r="B8" s="23"/>
      <c r="C8" s="16" t="s">
        <v>13</v>
      </c>
      <c r="D8" s="16">
        <v>3</v>
      </c>
      <c r="E8" s="16">
        <v>0.5</v>
      </c>
      <c r="F8" s="16">
        <v>0.75</v>
      </c>
      <c r="G8" s="16">
        <v>0.25</v>
      </c>
      <c r="H8" s="16">
        <v>0.5</v>
      </c>
      <c r="I8" s="16">
        <v>5</v>
      </c>
      <c r="J8" s="16">
        <v>4</v>
      </c>
      <c r="L8" s="29">
        <v>5</v>
      </c>
      <c r="M8" s="32" t="s">
        <v>92</v>
      </c>
      <c r="N8" s="24"/>
      <c r="O8" s="24"/>
      <c r="P8" s="24"/>
      <c r="Q8" s="24"/>
      <c r="R8" s="24"/>
      <c r="S8" s="24"/>
      <c r="T8" s="24"/>
    </row>
    <row r="10" spans="2:20" x14ac:dyDescent="0.25">
      <c r="B10" s="36" t="s">
        <v>85</v>
      </c>
      <c r="C10" s="36"/>
      <c r="D10" s="29" t="s">
        <v>86</v>
      </c>
      <c r="E10" s="29" t="s">
        <v>86</v>
      </c>
      <c r="F10" s="29" t="s">
        <v>86</v>
      </c>
      <c r="G10" s="29" t="s">
        <v>86</v>
      </c>
      <c r="H10" s="29" t="s">
        <v>86</v>
      </c>
      <c r="I10" s="29" t="s">
        <v>86</v>
      </c>
      <c r="J10" s="29" t="s">
        <v>86</v>
      </c>
    </row>
    <row r="11" spans="2:20" x14ac:dyDescent="0.25">
      <c r="B11" s="36" t="s">
        <v>87</v>
      </c>
      <c r="C11" s="36"/>
      <c r="D11" s="25">
        <v>2</v>
      </c>
      <c r="E11" s="25">
        <v>4</v>
      </c>
      <c r="F11" s="25">
        <v>2</v>
      </c>
      <c r="G11" s="25">
        <v>2</v>
      </c>
      <c r="H11" s="25">
        <v>4</v>
      </c>
      <c r="I11" s="25">
        <v>3</v>
      </c>
      <c r="J11" s="25">
        <v>3</v>
      </c>
    </row>
    <row r="12" spans="2:20" x14ac:dyDescent="0.25">
      <c r="B12" s="51" t="s">
        <v>5</v>
      </c>
      <c r="C12" s="51"/>
      <c r="D12" s="16" t="s">
        <v>14</v>
      </c>
      <c r="E12" s="16" t="s">
        <v>79</v>
      </c>
      <c r="F12" s="16" t="s">
        <v>80</v>
      </c>
      <c r="G12" s="16" t="s">
        <v>81</v>
      </c>
      <c r="H12" s="16" t="s">
        <v>34</v>
      </c>
      <c r="I12" s="16" t="s">
        <v>23</v>
      </c>
      <c r="J12" s="16" t="s">
        <v>22</v>
      </c>
    </row>
    <row r="13" spans="2:20" x14ac:dyDescent="0.25">
      <c r="B13" s="36"/>
      <c r="C13" s="36"/>
      <c r="D13" s="16">
        <v>5</v>
      </c>
      <c r="E13" s="16">
        <v>0.75</v>
      </c>
      <c r="F13" s="16">
        <v>0.5</v>
      </c>
      <c r="G13" s="16">
        <v>0.25</v>
      </c>
      <c r="H13" s="16">
        <v>0.5</v>
      </c>
      <c r="I13" s="16">
        <v>5</v>
      </c>
      <c r="J13" s="16">
        <v>4</v>
      </c>
    </row>
    <row r="14" spans="2:20" x14ac:dyDescent="0.25">
      <c r="B14" s="36"/>
      <c r="C14" s="36"/>
      <c r="D14" s="16">
        <v>4</v>
      </c>
      <c r="E14" s="16">
        <v>0.75</v>
      </c>
      <c r="F14" s="16">
        <v>0.5</v>
      </c>
      <c r="G14" s="16">
        <v>0.5</v>
      </c>
      <c r="H14" s="16">
        <v>0.75</v>
      </c>
      <c r="I14" s="16">
        <v>5</v>
      </c>
      <c r="J14" s="16">
        <v>4</v>
      </c>
    </row>
    <row r="15" spans="2:20" x14ac:dyDescent="0.25">
      <c r="B15" s="36"/>
      <c r="C15" s="36"/>
      <c r="D15" s="16">
        <v>3</v>
      </c>
      <c r="E15" s="16">
        <v>1</v>
      </c>
      <c r="F15" s="16">
        <v>0.75</v>
      </c>
      <c r="G15" s="16">
        <v>0.5</v>
      </c>
      <c r="H15" s="16">
        <v>0.75</v>
      </c>
      <c r="I15" s="16">
        <v>5</v>
      </c>
      <c r="J15" s="16">
        <v>4</v>
      </c>
    </row>
    <row r="16" spans="2:20" x14ac:dyDescent="0.25">
      <c r="B16" s="36"/>
      <c r="C16" s="36"/>
      <c r="D16" s="16">
        <v>3</v>
      </c>
      <c r="E16" s="16">
        <v>0.5</v>
      </c>
      <c r="F16" s="16">
        <v>0.75</v>
      </c>
      <c r="G16" s="16">
        <v>0.25</v>
      </c>
      <c r="H16" s="16">
        <v>0.5</v>
      </c>
      <c r="I16" s="16">
        <v>5</v>
      </c>
      <c r="J16" s="16">
        <v>4</v>
      </c>
    </row>
    <row r="17" spans="2:17" x14ac:dyDescent="0.25">
      <c r="B17" s="51" t="s">
        <v>93</v>
      </c>
      <c r="C17" s="51"/>
      <c r="D17" s="17">
        <f>SQRT((D13^2)+(D14^2)+(D15^2)+(D16^2))</f>
        <v>7.6811457478686078</v>
      </c>
      <c r="E17" s="17">
        <f t="shared" ref="E17:J17" si="0">SQRT((E13^2)+(E14^2)+(E15^2)+(E16^2))</f>
        <v>1.541103500742244</v>
      </c>
      <c r="F17" s="17">
        <f t="shared" si="0"/>
        <v>1.2747548783981961</v>
      </c>
      <c r="G17" s="17">
        <f t="shared" si="0"/>
        <v>0.79056941504209488</v>
      </c>
      <c r="H17" s="17">
        <f t="shared" si="0"/>
        <v>1.2747548783981961</v>
      </c>
      <c r="I17" s="17">
        <f t="shared" si="0"/>
        <v>10</v>
      </c>
      <c r="J17" s="17">
        <f t="shared" si="0"/>
        <v>8</v>
      </c>
    </row>
    <row r="19" spans="2:17" x14ac:dyDescent="0.25">
      <c r="B19" s="36" t="s">
        <v>94</v>
      </c>
      <c r="C19" s="36"/>
      <c r="D19" s="30">
        <f>D13/D$17</f>
        <v>0.6509445549041194</v>
      </c>
      <c r="E19" s="30">
        <f t="shared" ref="E19:J19" si="1">E13/E$17</f>
        <v>0.48666426339228763</v>
      </c>
      <c r="F19" s="30">
        <f t="shared" si="1"/>
        <v>0.39223227027636809</v>
      </c>
      <c r="G19" s="30">
        <f t="shared" si="1"/>
        <v>0.31622776601683794</v>
      </c>
      <c r="H19" s="30">
        <f t="shared" si="1"/>
        <v>0.39223227027636809</v>
      </c>
      <c r="I19" s="30">
        <f t="shared" si="1"/>
        <v>0.5</v>
      </c>
      <c r="J19" s="30">
        <f t="shared" si="1"/>
        <v>0.5</v>
      </c>
    </row>
    <row r="20" spans="2:17" x14ac:dyDescent="0.25">
      <c r="B20" s="62"/>
      <c r="C20" s="63"/>
      <c r="D20" s="30">
        <f t="shared" ref="D20:J22" si="2">D14/D$17</f>
        <v>0.52075564392329554</v>
      </c>
      <c r="E20" s="30">
        <f t="shared" si="2"/>
        <v>0.48666426339228763</v>
      </c>
      <c r="F20" s="30">
        <f t="shared" si="2"/>
        <v>0.39223227027636809</v>
      </c>
      <c r="G20" s="30">
        <f t="shared" si="2"/>
        <v>0.63245553203367588</v>
      </c>
      <c r="H20" s="30">
        <f t="shared" si="2"/>
        <v>0.58834840541455213</v>
      </c>
      <c r="I20" s="30">
        <f t="shared" si="2"/>
        <v>0.5</v>
      </c>
      <c r="J20" s="30">
        <f t="shared" si="2"/>
        <v>0.5</v>
      </c>
    </row>
    <row r="21" spans="2:17" x14ac:dyDescent="0.25">
      <c r="B21" s="64"/>
      <c r="C21" s="65"/>
      <c r="D21" s="30">
        <f t="shared" si="2"/>
        <v>0.39056673294247163</v>
      </c>
      <c r="E21" s="30">
        <f t="shared" si="2"/>
        <v>0.64888568452305018</v>
      </c>
      <c r="F21" s="30">
        <f t="shared" si="2"/>
        <v>0.58834840541455213</v>
      </c>
      <c r="G21" s="30">
        <f t="shared" si="2"/>
        <v>0.63245553203367588</v>
      </c>
      <c r="H21" s="30">
        <f t="shared" si="2"/>
        <v>0.58834840541455213</v>
      </c>
      <c r="I21" s="30">
        <f t="shared" si="2"/>
        <v>0.5</v>
      </c>
      <c r="J21" s="30">
        <f t="shared" si="2"/>
        <v>0.5</v>
      </c>
    </row>
    <row r="22" spans="2:17" x14ac:dyDescent="0.25">
      <c r="B22" s="66"/>
      <c r="C22" s="67"/>
      <c r="D22" s="30">
        <f t="shared" si="2"/>
        <v>0.39056673294247163</v>
      </c>
      <c r="E22" s="30">
        <f t="shared" si="2"/>
        <v>0.32444284226152509</v>
      </c>
      <c r="F22" s="30">
        <f t="shared" si="2"/>
        <v>0.58834840541455213</v>
      </c>
      <c r="G22" s="30">
        <f t="shared" si="2"/>
        <v>0.31622776601683794</v>
      </c>
      <c r="H22" s="30">
        <f t="shared" si="2"/>
        <v>0.39223227027636809</v>
      </c>
      <c r="I22" s="30">
        <f t="shared" si="2"/>
        <v>0.5</v>
      </c>
      <c r="J22" s="30">
        <f t="shared" si="2"/>
        <v>0.5</v>
      </c>
    </row>
    <row r="23" spans="2:17" x14ac:dyDescent="0.25">
      <c r="D23" s="33"/>
      <c r="E23" s="33"/>
      <c r="F23" s="33"/>
      <c r="G23" s="33"/>
      <c r="H23" s="33"/>
      <c r="I23" s="33"/>
      <c r="J23" s="33"/>
      <c r="L23" s="29" t="s">
        <v>98</v>
      </c>
      <c r="M23" s="29" t="s">
        <v>99</v>
      </c>
      <c r="O23" s="29" t="s">
        <v>100</v>
      </c>
      <c r="P23" s="29" t="s">
        <v>25</v>
      </c>
    </row>
    <row r="24" spans="2:17" x14ac:dyDescent="0.25">
      <c r="B24" s="36" t="s">
        <v>95</v>
      </c>
      <c r="C24" s="36"/>
      <c r="D24" s="30">
        <f>D19*D$11</f>
        <v>1.3018891098082388</v>
      </c>
      <c r="E24" s="30">
        <f t="shared" ref="E24:J24" si="3">E19*E$11</f>
        <v>1.9466570535691505</v>
      </c>
      <c r="F24" s="30">
        <f t="shared" si="3"/>
        <v>0.78446454055273618</v>
      </c>
      <c r="G24" s="30">
        <f t="shared" si="3"/>
        <v>0.63245553203367588</v>
      </c>
      <c r="H24" s="30">
        <f t="shared" si="3"/>
        <v>1.5689290811054724</v>
      </c>
      <c r="I24" s="30">
        <f t="shared" si="3"/>
        <v>1.5</v>
      </c>
      <c r="J24" s="30">
        <f t="shared" si="3"/>
        <v>1.5</v>
      </c>
      <c r="L24" s="30">
        <f>SQRT((D$29-D24)^2+(E$29-E24)^2+(F$29-F24)^2+(G$29-G24)^2+(H$29-H24)^2+(I$29-I24)^2+(J$29-J24)^2)</f>
        <v>1.2610643920156166</v>
      </c>
      <c r="M24" s="30">
        <f>SQRT((D$30-D24)^2+(E$30-E24)^2+(F$30-F24)^2+(G$30-G24)^2+(H$30-H24)^2+(I$30-I24)^2+(J$30-J24)^2)</f>
        <v>0.83200905779739776</v>
      </c>
      <c r="O24" s="29" t="s">
        <v>10</v>
      </c>
      <c r="P24" s="30">
        <f>L24/(L24+M24)</f>
        <v>0.60249409409319787</v>
      </c>
    </row>
    <row r="25" spans="2:17" x14ac:dyDescent="0.25">
      <c r="B25" s="36"/>
      <c r="C25" s="36"/>
      <c r="D25" s="30">
        <f t="shared" ref="D25:J27" si="4">D20*D$11</f>
        <v>1.0415112878465911</v>
      </c>
      <c r="E25" s="30">
        <f t="shared" si="4"/>
        <v>1.9466570535691505</v>
      </c>
      <c r="F25" s="30">
        <f t="shared" si="4"/>
        <v>0.78446454055273618</v>
      </c>
      <c r="G25" s="30">
        <f t="shared" si="4"/>
        <v>1.2649110640673518</v>
      </c>
      <c r="H25" s="30">
        <f t="shared" si="4"/>
        <v>2.3533936216582085</v>
      </c>
      <c r="I25" s="30">
        <f t="shared" si="4"/>
        <v>1.5</v>
      </c>
      <c r="J25" s="30">
        <f t="shared" si="4"/>
        <v>1.5</v>
      </c>
      <c r="L25" s="30">
        <f t="shared" ref="L25:L27" si="5">SQRT((D$29-D25)^2+(E$29-E25)^2+(F$29-F25)^2+(G$29-G25)^2+(H$29-H25)^2+(I$29-I25)^2+(J$29-J25)^2)</f>
        <v>0.80168285225180713</v>
      </c>
      <c r="M25" s="30">
        <f t="shared" ref="M25:M27" si="6">SQRT((D$30-D25)^2+(E$30-E25)^2+(F$30-F25)^2+(G$30-G25)^2+(H$30-H25)^2+(I$30-I25)^2+(J$30-J25)^2)</f>
        <v>1.2264721183675782</v>
      </c>
      <c r="O25" s="29" t="s">
        <v>11</v>
      </c>
      <c r="P25" s="30">
        <f t="shared" ref="P25:P27" si="7">L25/(L25+M25)</f>
        <v>0.39527692107619289</v>
      </c>
    </row>
    <row r="26" spans="2:17" x14ac:dyDescent="0.25">
      <c r="B26" s="36"/>
      <c r="C26" s="36"/>
      <c r="D26" s="30">
        <f t="shared" si="4"/>
        <v>0.78113346588494326</v>
      </c>
      <c r="E26" s="30">
        <f t="shared" si="4"/>
        <v>2.5955427380922007</v>
      </c>
      <c r="F26" s="30">
        <f t="shared" si="4"/>
        <v>1.1766968108291043</v>
      </c>
      <c r="G26" s="30">
        <f t="shared" si="4"/>
        <v>1.2649110640673518</v>
      </c>
      <c r="H26" s="30">
        <f t="shared" si="4"/>
        <v>2.3533936216582085</v>
      </c>
      <c r="I26" s="30">
        <f t="shared" si="4"/>
        <v>1.5</v>
      </c>
      <c r="J26" s="30">
        <f t="shared" si="4"/>
        <v>1.5</v>
      </c>
      <c r="L26" s="30">
        <f t="shared" si="5"/>
        <v>0.52075564392329554</v>
      </c>
      <c r="M26" s="30">
        <f t="shared" si="6"/>
        <v>1.6892132179054717</v>
      </c>
      <c r="O26" s="29" t="s">
        <v>12</v>
      </c>
      <c r="P26" s="30">
        <f t="shared" si="7"/>
        <v>0.23563935805519268</v>
      </c>
    </row>
    <row r="27" spans="2:17" x14ac:dyDescent="0.25">
      <c r="B27" s="36"/>
      <c r="C27" s="36"/>
      <c r="D27" s="30">
        <f t="shared" si="4"/>
        <v>0.78113346588494326</v>
      </c>
      <c r="E27" s="30">
        <f t="shared" si="4"/>
        <v>1.2977713690461004</v>
      </c>
      <c r="F27" s="30">
        <f t="shared" si="4"/>
        <v>1.1766968108291043</v>
      </c>
      <c r="G27" s="30">
        <f t="shared" si="4"/>
        <v>0.63245553203367588</v>
      </c>
      <c r="H27" s="30">
        <f t="shared" si="4"/>
        <v>1.5689290811054724</v>
      </c>
      <c r="I27" s="30">
        <f t="shared" si="4"/>
        <v>1.5</v>
      </c>
      <c r="J27" s="30">
        <f t="shared" si="4"/>
        <v>1.5</v>
      </c>
      <c r="L27" s="30">
        <f t="shared" si="5"/>
        <v>1.7235955390921534</v>
      </c>
      <c r="M27" s="30">
        <f t="shared" si="6"/>
        <v>0.39223227027636809</v>
      </c>
      <c r="O27" s="29" t="s">
        <v>13</v>
      </c>
      <c r="P27" s="30">
        <f t="shared" si="7"/>
        <v>0.81461994754978118</v>
      </c>
    </row>
    <row r="28" spans="2:17" x14ac:dyDescent="0.25">
      <c r="D28" s="33"/>
      <c r="E28" s="33"/>
      <c r="F28" s="33"/>
      <c r="G28" s="33"/>
      <c r="H28" s="33"/>
      <c r="I28" s="33"/>
      <c r="J28" s="33"/>
    </row>
    <row r="29" spans="2:17" x14ac:dyDescent="0.25">
      <c r="B29" s="36" t="s">
        <v>96</v>
      </c>
      <c r="C29" s="36"/>
      <c r="D29" s="30">
        <f t="shared" ref="D29:J29" si="8">MAX(D24:D27)</f>
        <v>1.3018891098082388</v>
      </c>
      <c r="E29" s="30">
        <f t="shared" si="8"/>
        <v>2.5955427380922007</v>
      </c>
      <c r="F29" s="30">
        <f t="shared" si="8"/>
        <v>1.1766968108291043</v>
      </c>
      <c r="G29" s="30">
        <f t="shared" si="8"/>
        <v>1.2649110640673518</v>
      </c>
      <c r="H29" s="30">
        <f t="shared" si="8"/>
        <v>2.3533936216582085</v>
      </c>
      <c r="I29" s="30">
        <f t="shared" si="8"/>
        <v>1.5</v>
      </c>
      <c r="J29" s="30">
        <f t="shared" si="8"/>
        <v>1.5</v>
      </c>
      <c r="L29" s="61" t="s">
        <v>101</v>
      </c>
      <c r="M29" s="61"/>
      <c r="N29" s="61"/>
      <c r="O29" s="61"/>
      <c r="P29" s="61"/>
      <c r="Q29" s="61"/>
    </row>
    <row r="30" spans="2:17" x14ac:dyDescent="0.25">
      <c r="B30" s="36" t="s">
        <v>97</v>
      </c>
      <c r="C30" s="36"/>
      <c r="D30" s="30">
        <f t="shared" ref="D30:J30" si="9">MIN(D24:D27)</f>
        <v>0.78113346588494326</v>
      </c>
      <c r="E30" s="30">
        <f t="shared" si="9"/>
        <v>1.2977713690461004</v>
      </c>
      <c r="F30" s="30">
        <f t="shared" si="9"/>
        <v>0.78446454055273618</v>
      </c>
      <c r="G30" s="30">
        <f t="shared" si="9"/>
        <v>0.63245553203367588</v>
      </c>
      <c r="H30" s="30">
        <f t="shared" si="9"/>
        <v>1.5689290811054724</v>
      </c>
      <c r="I30" s="30">
        <f t="shared" si="9"/>
        <v>1.5</v>
      </c>
      <c r="J30" s="30">
        <f t="shared" si="9"/>
        <v>1.5</v>
      </c>
    </row>
  </sheetData>
  <mergeCells count="17">
    <mergeCell ref="N3:T3"/>
    <mergeCell ref="L3:M3"/>
    <mergeCell ref="B12:C12"/>
    <mergeCell ref="B13:C16"/>
    <mergeCell ref="C3:C4"/>
    <mergeCell ref="D3:J3"/>
    <mergeCell ref="D1:J1"/>
    <mergeCell ref="B19:C19"/>
    <mergeCell ref="B20:C22"/>
    <mergeCell ref="B24:C24"/>
    <mergeCell ref="B10:C10"/>
    <mergeCell ref="B11:C11"/>
    <mergeCell ref="B25:C27"/>
    <mergeCell ref="B29:C29"/>
    <mergeCell ref="B30:C30"/>
    <mergeCell ref="L29:Q29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SAW</vt:lpstr>
      <vt:lpstr>WP</vt:lpstr>
      <vt:lpstr>TOPSIS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2021-04-12T15:45:48Z</dcterms:created>
  <dcterms:modified xsi:type="dcterms:W3CDTF">2021-05-03T19:02:27Z</dcterms:modified>
</cp:coreProperties>
</file>