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C78CA7DE-28B5-4734-BB09-D55561399B8C}" xr6:coauthVersionLast="47" xr6:coauthVersionMax="47" xr10:uidLastSave="{00000000-0000-0000-0000-000000000000}"/>
  <bookViews>
    <workbookView xWindow="5556" yWindow="2556" windowWidth="17280" windowHeight="8964" firstSheet="1" activeTab="2" xr2:uid="{3FC019E5-1B8B-4774-981D-4E99A7D02973}"/>
  </bookViews>
  <sheets>
    <sheet name="Bobot Kriteria Salah" sheetId="1" r:id="rId1"/>
    <sheet name="Bobot Kriteria" sheetId="5" r:id="rId2"/>
    <sheet name="Range Kriteria" sheetId="3" r:id="rId3"/>
    <sheet name="Alternatif" sheetId="4" r:id="rId4"/>
    <sheet name="Normalisasi Rank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42" i="2"/>
  <c r="G41" i="2"/>
  <c r="G40" i="2"/>
  <c r="G39" i="2"/>
  <c r="G38" i="2"/>
  <c r="G37" i="2"/>
  <c r="G36" i="2"/>
  <c r="G35" i="2"/>
  <c r="G34" i="2"/>
  <c r="F34" i="2"/>
  <c r="F35" i="2"/>
  <c r="F36" i="2"/>
  <c r="F37" i="2"/>
  <c r="F38" i="2"/>
  <c r="F39" i="2"/>
  <c r="F40" i="2"/>
  <c r="F41" i="2"/>
  <c r="F42" i="2"/>
  <c r="F33" i="2"/>
  <c r="E42" i="2"/>
  <c r="E41" i="2"/>
  <c r="E40" i="2"/>
  <c r="E39" i="2"/>
  <c r="E38" i="2"/>
  <c r="E37" i="2"/>
  <c r="E36" i="2"/>
  <c r="E35" i="2"/>
  <c r="E34" i="2"/>
  <c r="D42" i="2"/>
  <c r="D41" i="2"/>
  <c r="D40" i="2"/>
  <c r="D39" i="2"/>
  <c r="D38" i="2"/>
  <c r="D37" i="2"/>
  <c r="D36" i="2"/>
  <c r="D35" i="2"/>
  <c r="D34" i="2"/>
  <c r="C42" i="2"/>
  <c r="C41" i="2"/>
  <c r="C40" i="2"/>
  <c r="C39" i="2"/>
  <c r="C38" i="2"/>
  <c r="C37" i="2"/>
  <c r="C36" i="2"/>
  <c r="C35" i="2"/>
  <c r="C34" i="2"/>
  <c r="B35" i="2"/>
  <c r="B42" i="2"/>
  <c r="B41" i="2"/>
  <c r="B40" i="2"/>
  <c r="B39" i="2"/>
  <c r="B38" i="2"/>
  <c r="B37" i="2"/>
  <c r="B36" i="2"/>
  <c r="B34" i="2"/>
  <c r="E33" i="2"/>
  <c r="D33" i="2"/>
  <c r="C33" i="2"/>
  <c r="B33" i="2"/>
  <c r="O20" i="2"/>
  <c r="O19" i="2"/>
  <c r="O18" i="2"/>
  <c r="O17" i="2"/>
  <c r="O16" i="2"/>
  <c r="O15" i="2"/>
  <c r="O14" i="2"/>
  <c r="O13" i="2"/>
  <c r="O12" i="2"/>
  <c r="O11" i="2"/>
  <c r="N21" i="2"/>
  <c r="K20" i="2"/>
  <c r="K19" i="2"/>
  <c r="K18" i="2"/>
  <c r="K17" i="2"/>
  <c r="K16" i="2"/>
  <c r="K15" i="2"/>
  <c r="K14" i="2"/>
  <c r="K13" i="2"/>
  <c r="K12" i="2"/>
  <c r="K11" i="2"/>
  <c r="J21" i="2"/>
  <c r="G20" i="2"/>
  <c r="G19" i="2"/>
  <c r="G18" i="2"/>
  <c r="G17" i="2"/>
  <c r="G16" i="2"/>
  <c r="G15" i="2"/>
  <c r="G14" i="2"/>
  <c r="G13" i="2"/>
  <c r="G12" i="2"/>
  <c r="G11" i="2"/>
  <c r="F21" i="2"/>
  <c r="C20" i="2"/>
  <c r="C19" i="2"/>
  <c r="C18" i="2"/>
  <c r="C17" i="2"/>
  <c r="C16" i="2"/>
  <c r="C15" i="2"/>
  <c r="C14" i="2"/>
  <c r="C13" i="2"/>
  <c r="C12" i="2"/>
  <c r="C11" i="2"/>
  <c r="B21" i="2"/>
  <c r="H32" i="5"/>
  <c r="D28" i="3"/>
  <c r="D29" i="3"/>
  <c r="D30" i="3"/>
  <c r="D27" i="3"/>
  <c r="C3" i="2"/>
  <c r="C4" i="2"/>
  <c r="C5" i="2"/>
  <c r="C2" i="2"/>
  <c r="E33" i="5"/>
  <c r="G16" i="5"/>
  <c r="F16" i="5"/>
  <c r="E7" i="5"/>
  <c r="D7" i="5"/>
  <c r="C7" i="5"/>
  <c r="B7" i="5"/>
  <c r="H29" i="5"/>
  <c r="H32" i="1"/>
  <c r="H31" i="1"/>
  <c r="H30" i="1"/>
  <c r="H29" i="1"/>
  <c r="E34" i="1"/>
  <c r="E30" i="1"/>
  <c r="E31" i="1"/>
  <c r="E32" i="1"/>
  <c r="E33" i="1"/>
  <c r="E29" i="1"/>
  <c r="D33" i="1"/>
  <c r="D32" i="1"/>
  <c r="D31" i="1"/>
  <c r="D30" i="1"/>
  <c r="D29" i="1"/>
  <c r="B33" i="1"/>
  <c r="B32" i="1"/>
  <c r="B31" i="1"/>
  <c r="B30" i="1"/>
  <c r="B29" i="1"/>
  <c r="G22" i="1"/>
  <c r="G23" i="1"/>
  <c r="G24" i="1"/>
  <c r="G25" i="1"/>
  <c r="G21" i="1"/>
  <c r="F25" i="1"/>
  <c r="F24" i="1"/>
  <c r="F23" i="1"/>
  <c r="F22" i="1"/>
  <c r="F21" i="1"/>
  <c r="E25" i="1"/>
  <c r="E24" i="1"/>
  <c r="E23" i="1"/>
  <c r="E22" i="1"/>
  <c r="E21" i="1"/>
  <c r="D25" i="1"/>
  <c r="D24" i="1"/>
  <c r="D23" i="1"/>
  <c r="D22" i="1"/>
  <c r="D21" i="1"/>
  <c r="C25" i="1"/>
  <c r="C24" i="1"/>
  <c r="C23" i="1"/>
  <c r="C22" i="1"/>
  <c r="C21" i="1"/>
  <c r="B25" i="1"/>
  <c r="B24" i="1"/>
  <c r="B23" i="1"/>
  <c r="B22" i="1"/>
  <c r="B21" i="1"/>
  <c r="H17" i="1"/>
  <c r="H16" i="1"/>
  <c r="H15" i="1"/>
  <c r="H14" i="1"/>
  <c r="H13" i="1"/>
  <c r="H12" i="1"/>
  <c r="G17" i="1"/>
  <c r="G13" i="1"/>
  <c r="G14" i="1"/>
  <c r="G15" i="1"/>
  <c r="G16" i="1"/>
  <c r="G12" i="1"/>
  <c r="F12" i="1"/>
  <c r="F16" i="1"/>
  <c r="F15" i="1"/>
  <c r="F14" i="1"/>
  <c r="F13" i="1"/>
  <c r="E16" i="1"/>
  <c r="E15" i="1"/>
  <c r="E14" i="1"/>
  <c r="E13" i="1"/>
  <c r="E12" i="1"/>
  <c r="D16" i="1"/>
  <c r="D15" i="1"/>
  <c r="D14" i="1"/>
  <c r="D13" i="1"/>
  <c r="D12" i="1"/>
  <c r="C16" i="1"/>
  <c r="C15" i="1"/>
  <c r="C14" i="1"/>
  <c r="C13" i="1"/>
  <c r="C12" i="1"/>
  <c r="B16" i="1"/>
  <c r="B15" i="1"/>
  <c r="B14" i="1"/>
  <c r="B13" i="1"/>
  <c r="B12" i="1"/>
  <c r="C8" i="1"/>
  <c r="D8" i="1"/>
  <c r="E8" i="1"/>
  <c r="F8" i="1"/>
  <c r="B8" i="1"/>
  <c r="B12" i="5" l="1"/>
  <c r="B15" i="5"/>
  <c r="B14" i="5"/>
  <c r="B13" i="5"/>
  <c r="C13" i="5"/>
  <c r="C14" i="5"/>
  <c r="C15" i="5"/>
  <c r="C12" i="5"/>
  <c r="D14" i="5"/>
  <c r="D15" i="5"/>
  <c r="D13" i="5"/>
  <c r="D12" i="5"/>
  <c r="C22" i="5"/>
  <c r="C24" i="5"/>
  <c r="C21" i="5"/>
  <c r="E13" i="5"/>
  <c r="F13" i="5"/>
  <c r="G13" i="5"/>
  <c r="D30" i="5" s="1"/>
  <c r="E15" i="5"/>
  <c r="F15" i="5"/>
  <c r="G15" i="5" s="1"/>
  <c r="E14" i="5"/>
  <c r="F14" i="5" s="1"/>
  <c r="G14" i="5" s="1"/>
  <c r="E12" i="5"/>
  <c r="F12" i="5"/>
  <c r="G12" i="5"/>
  <c r="B23" i="5" s="1"/>
  <c r="B22" i="5" l="1"/>
  <c r="B24" i="5"/>
  <c r="D29" i="5"/>
  <c r="D32" i="5"/>
  <c r="E21" i="5"/>
  <c r="E24" i="5"/>
  <c r="E23" i="5"/>
  <c r="E22" i="5"/>
  <c r="D22" i="5"/>
  <c r="D24" i="5"/>
  <c r="D21" i="5"/>
  <c r="D31" i="5"/>
  <c r="D23" i="5"/>
  <c r="C23" i="5"/>
  <c r="F23" i="5" s="1"/>
  <c r="B31" i="5" s="1"/>
  <c r="E31" i="5" s="1"/>
  <c r="B21" i="5"/>
  <c r="F24" i="5" l="1"/>
  <c r="B32" i="5" s="1"/>
  <c r="E32" i="5" s="1"/>
  <c r="F22" i="5"/>
  <c r="B30" i="5" s="1"/>
  <c r="E30" i="5" s="1"/>
  <c r="F21" i="5"/>
  <c r="B29" i="5" s="1"/>
  <c r="E29" i="5" s="1"/>
  <c r="H30" i="5"/>
  <c r="H31" i="5" s="1"/>
</calcChain>
</file>

<file path=xl/sharedStrings.xml><?xml version="1.0" encoding="utf-8"?>
<sst xmlns="http://schemas.openxmlformats.org/spreadsheetml/2006/main" count="321" uniqueCount="89">
  <si>
    <t>C1</t>
  </si>
  <si>
    <t>C2</t>
  </si>
  <si>
    <t>C3</t>
  </si>
  <si>
    <t>C4</t>
  </si>
  <si>
    <t>C5</t>
  </si>
  <si>
    <t>JUMLAH</t>
  </si>
  <si>
    <t>1. Matriks Perbandingan Berpasangan</t>
  </si>
  <si>
    <t>BOBOT</t>
  </si>
  <si>
    <t>2. Matriks Nilai Sub-Kriteria</t>
  </si>
  <si>
    <t>JUMLAH KRITERIA</t>
  </si>
  <si>
    <t>3. Matriks Penjumlahan Setiap Baris</t>
  </si>
  <si>
    <t>Jumlah Per-Baris</t>
  </si>
  <si>
    <t>Bobot</t>
  </si>
  <si>
    <t>4. Perhitungan Rasio Konsistensi</t>
  </si>
  <si>
    <t>n (jumlah kriteria) :</t>
  </si>
  <si>
    <t>t :</t>
  </si>
  <si>
    <t>CI :</t>
  </si>
  <si>
    <t>CR :</t>
  </si>
  <si>
    <t>Jumlah</t>
  </si>
  <si>
    <t>1/n</t>
  </si>
  <si>
    <r>
      <t xml:space="preserve">CR &lt;= 0.1 maka </t>
    </r>
    <r>
      <rPr>
        <b/>
        <sz val="11"/>
        <color theme="1"/>
        <rFont val="Calibri"/>
        <family val="2"/>
        <scheme val="minor"/>
      </rPr>
      <t>KONSISTEN</t>
    </r>
  </si>
  <si>
    <t>Kriteria</t>
  </si>
  <si>
    <t>Keterangan</t>
  </si>
  <si>
    <t>Harga Sewa</t>
  </si>
  <si>
    <t>Kapasitas Jumlah Orang</t>
  </si>
  <si>
    <t>C1. Harga Sewa</t>
  </si>
  <si>
    <t>Alternatif</t>
  </si>
  <si>
    <t>Data Alternatif</t>
  </si>
  <si>
    <t>Bobot Prioritas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</si>
  <si>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</si>
  <si>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</si>
  <si>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</si>
  <si>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</si>
  <si>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</si>
  <si>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</si>
  <si>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</si>
  <si>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</si>
  <si>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</si>
  <si>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</si>
  <si>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Matriks Perbandingan Antar Alternatif Terhadap Masing-Masing Kriteria</t>
  </si>
  <si>
    <t>HASIL AKHIR</t>
  </si>
  <si>
    <t>RANKING</t>
  </si>
  <si>
    <t>Menentukan Matriks Total Prioritas Global</t>
  </si>
  <si>
    <t>Menggunakan Bobot Ver. 1</t>
  </si>
  <si>
    <t>Karakter</t>
  </si>
  <si>
    <t>Nilai (Bobot)</t>
  </si>
  <si>
    <t>&lt;4500000</t>
  </si>
  <si>
    <t>C2. Kapasitas Jumlah Orang</t>
  </si>
  <si>
    <t>&lt; 10</t>
  </si>
  <si>
    <t>10 -  20</t>
  </si>
  <si>
    <t>21 - 40</t>
  </si>
  <si>
    <t>41 - 60</t>
  </si>
  <si>
    <t>&gt; 150</t>
  </si>
  <si>
    <t>&gt; 50000000</t>
  </si>
  <si>
    <t>C3. Fasilitas Khusus</t>
  </si>
  <si>
    <t>Tidak Memancing</t>
  </si>
  <si>
    <t>Memancing</t>
  </si>
  <si>
    <t xml:space="preserve">Keterangan </t>
  </si>
  <si>
    <t>Fasilitas Khusus</t>
  </si>
  <si>
    <t xml:space="preserve">C4. </t>
  </si>
  <si>
    <t>Kenyamanan</t>
  </si>
  <si>
    <t>No. Alternatif</t>
  </si>
  <si>
    <t>Nama Alternatif</t>
  </si>
  <si>
    <t>Nyaman</t>
  </si>
  <si>
    <t>Cukup Nyaman</t>
  </si>
  <si>
    <t>Data Konversi Alternatif</t>
  </si>
  <si>
    <t>C4. Kenyamanan</t>
  </si>
  <si>
    <t>Kapal Michael</t>
  </si>
  <si>
    <t>Kapal Concord</t>
  </si>
  <si>
    <t>Kapal Vincent</t>
  </si>
  <si>
    <t>Kapal Lavia</t>
  </si>
  <si>
    <t>Kapal Miss Lee</t>
  </si>
  <si>
    <t>Kapal Zevolution</t>
  </si>
  <si>
    <t>Kapal Lumba-Lumba</t>
  </si>
  <si>
    <t>Kapal Marina Express</t>
  </si>
  <si>
    <t>Kapal Pramuka Express</t>
  </si>
  <si>
    <t>Kapal Black Pearl</t>
  </si>
  <si>
    <t xml:space="preserve">Data Alternatif </t>
  </si>
  <si>
    <t>Sangat Tidak Nyaman</t>
  </si>
  <si>
    <t>Tidak Nyaman</t>
  </si>
  <si>
    <t>Sangat Nyaman</t>
  </si>
  <si>
    <t>Kenyamanan Kapal</t>
  </si>
  <si>
    <t>25000001 - 50000000</t>
  </si>
  <si>
    <t>20000001 - 25000000</t>
  </si>
  <si>
    <t>8500001 - 2000000</t>
  </si>
  <si>
    <t>6000001 - 8500000</t>
  </si>
  <si>
    <t>4500001 - 6000000</t>
  </si>
  <si>
    <t>61 - 100</t>
  </si>
  <si>
    <t>101 - 150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</si>
</sst>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ADAE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BDD6E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3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/>
    <xf numFmtId="0" fontId="1" fillId="0" borderId="0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9075-61EB-449E-BB43-1D23AC7AA754}">
  <dimension ref="A1:O34"/>
  <sheetViews>
    <sheetView workbookViewId="0">
      <selection activeCell="C17" sqref="C17"/>
    </sheetView>
  </sheetViews>
  <sheetFormatPr defaultRowHeight="14.4" x14ac:dyDescent="0.3"/>
  <cols>
    <col min="2" max="2" width="8.88671875" customWidth="1"/>
    <col min="3" max="5" width="9.44140625" bestFit="1" customWidth="1"/>
    <col min="7" max="7" width="8.33203125" customWidth="1"/>
    <col min="8" max="8" width="7.33203125" customWidth="1"/>
    <col min="11" max="12" width="3.77734375" customWidth="1"/>
    <col min="13" max="13" width="3.88671875" customWidth="1"/>
    <col min="14" max="15" width="4" customWidth="1"/>
  </cols>
  <sheetData>
    <row r="1" spans="1:15" x14ac:dyDescent="0.3">
      <c r="A1" s="54" t="s">
        <v>6</v>
      </c>
      <c r="B1" s="54"/>
      <c r="C1" s="54"/>
      <c r="D1" s="54"/>
      <c r="E1" s="54"/>
      <c r="F1" s="54"/>
    </row>
    <row r="2" spans="1:15" x14ac:dyDescent="0.3">
      <c r="A2" s="3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</row>
    <row r="3" spans="1:15" x14ac:dyDescent="0.3">
      <c r="A3" s="9" t="s">
        <v>0</v>
      </c>
      <c r="B3" s="12">
        <v>1</v>
      </c>
      <c r="C3" s="12">
        <v>3</v>
      </c>
      <c r="D3" s="12">
        <v>5</v>
      </c>
      <c r="E3" s="12">
        <v>7</v>
      </c>
      <c r="F3" s="12">
        <v>9</v>
      </c>
      <c r="K3" s="1" t="s">
        <v>0</v>
      </c>
      <c r="L3" s="1"/>
      <c r="M3" s="1"/>
      <c r="N3" s="1"/>
      <c r="O3" s="1"/>
    </row>
    <row r="4" spans="1:15" x14ac:dyDescent="0.3">
      <c r="A4" s="9" t="s">
        <v>1</v>
      </c>
      <c r="B4" s="12">
        <v>0.33</v>
      </c>
      <c r="C4" s="12">
        <v>1</v>
      </c>
      <c r="D4" s="12">
        <v>3</v>
      </c>
      <c r="E4" s="12">
        <v>5</v>
      </c>
      <c r="F4" s="12">
        <v>7</v>
      </c>
      <c r="K4" s="1"/>
      <c r="L4" s="1" t="s">
        <v>1</v>
      </c>
      <c r="M4" s="1"/>
      <c r="N4" s="1"/>
      <c r="O4" s="1"/>
    </row>
    <row r="5" spans="1:15" x14ac:dyDescent="0.3">
      <c r="A5" s="9" t="s">
        <v>2</v>
      </c>
      <c r="B5" s="12">
        <v>0.2</v>
      </c>
      <c r="C5" s="12">
        <v>0.33</v>
      </c>
      <c r="D5" s="12">
        <v>1</v>
      </c>
      <c r="E5" s="12">
        <v>3</v>
      </c>
      <c r="F5" s="12">
        <v>5</v>
      </c>
      <c r="K5" s="1"/>
      <c r="L5" s="1"/>
      <c r="M5" s="1" t="s">
        <v>2</v>
      </c>
      <c r="N5" s="1"/>
      <c r="O5" s="1"/>
    </row>
    <row r="6" spans="1:15" x14ac:dyDescent="0.3">
      <c r="A6" s="9" t="s">
        <v>3</v>
      </c>
      <c r="B6" s="12">
        <v>0.14000000000000001</v>
      </c>
      <c r="C6" s="12">
        <v>0.2</v>
      </c>
      <c r="D6" s="12">
        <v>0.33</v>
      </c>
      <c r="E6" s="12">
        <v>1</v>
      </c>
      <c r="F6" s="12">
        <v>3</v>
      </c>
      <c r="K6" s="1"/>
      <c r="L6" s="1"/>
      <c r="M6" s="1"/>
      <c r="N6" s="1" t="s">
        <v>3</v>
      </c>
      <c r="O6" s="1"/>
    </row>
    <row r="7" spans="1:15" x14ac:dyDescent="0.3">
      <c r="A7" s="9" t="s">
        <v>4</v>
      </c>
      <c r="B7" s="12">
        <v>0.11</v>
      </c>
      <c r="C7" s="12">
        <v>0.14000000000000001</v>
      </c>
      <c r="D7" s="12">
        <v>0.2</v>
      </c>
      <c r="E7" s="12">
        <v>0.33</v>
      </c>
      <c r="F7" s="12">
        <v>1</v>
      </c>
      <c r="K7" s="1"/>
      <c r="L7" s="1"/>
      <c r="M7" s="1"/>
      <c r="N7" s="1"/>
      <c r="O7" s="1" t="s">
        <v>4</v>
      </c>
    </row>
    <row r="8" spans="1:15" x14ac:dyDescent="0.3">
      <c r="A8" s="5" t="s">
        <v>5</v>
      </c>
      <c r="B8" s="13">
        <f>SUM(B3:B7)</f>
        <v>1.78</v>
      </c>
      <c r="C8" s="13">
        <f>SUM(C3:C7)</f>
        <v>4.67</v>
      </c>
      <c r="D8" s="13">
        <f>SUM(D3:D7)</f>
        <v>9.5299999999999994</v>
      </c>
      <c r="E8" s="13">
        <f>SUM(E3:E7)</f>
        <v>16.329999999999998</v>
      </c>
      <c r="F8" s="13">
        <f>SUM(F3:F7)</f>
        <v>25</v>
      </c>
    </row>
    <row r="10" spans="1:15" x14ac:dyDescent="0.3">
      <c r="A10" s="54" t="s">
        <v>8</v>
      </c>
      <c r="B10" s="54"/>
      <c r="C10" s="54"/>
      <c r="D10" s="54"/>
      <c r="E10" s="54"/>
      <c r="F10" s="54"/>
      <c r="G10" s="54"/>
      <c r="H10" s="54"/>
    </row>
    <row r="11" spans="1:15" x14ac:dyDescent="0.3">
      <c r="A11" s="3"/>
      <c r="B11" s="9" t="s">
        <v>0</v>
      </c>
      <c r="C11" s="9" t="s">
        <v>1</v>
      </c>
      <c r="D11" s="9" t="s">
        <v>2</v>
      </c>
      <c r="E11" s="9" t="s">
        <v>3</v>
      </c>
      <c r="F11" s="9" t="s">
        <v>4</v>
      </c>
      <c r="G11" s="9" t="s">
        <v>5</v>
      </c>
      <c r="H11" s="9" t="s">
        <v>7</v>
      </c>
      <c r="K11" s="10"/>
    </row>
    <row r="12" spans="1:15" x14ac:dyDescent="0.3">
      <c r="A12" s="9" t="s">
        <v>0</v>
      </c>
      <c r="B12" s="12">
        <f>(B3/B8)</f>
        <v>0.5617977528089888</v>
      </c>
      <c r="C12" s="12">
        <f>(C3/C8)</f>
        <v>0.64239828693790146</v>
      </c>
      <c r="D12" s="12">
        <f>(D3/D8)</f>
        <v>0.52465897166841557</v>
      </c>
      <c r="E12" s="12">
        <f>(E3/E8)</f>
        <v>0.42865890998162892</v>
      </c>
      <c r="F12" s="12">
        <f>(F3/F8)</f>
        <v>0.36</v>
      </c>
      <c r="G12" s="15">
        <f>SUM(B12:F12)</f>
        <v>2.5175139213969344</v>
      </c>
      <c r="H12" s="16">
        <f>(G12/C17)</f>
        <v>0.50350278427938688</v>
      </c>
    </row>
    <row r="13" spans="1:15" x14ac:dyDescent="0.3">
      <c r="A13" s="9" t="s">
        <v>1</v>
      </c>
      <c r="B13" s="12">
        <f>(B4/B8)</f>
        <v>0.1853932584269663</v>
      </c>
      <c r="C13" s="12">
        <f>(C4/C8)</f>
        <v>0.21413276231263384</v>
      </c>
      <c r="D13" s="12">
        <f>(D4/D8)</f>
        <v>0.31479538300104931</v>
      </c>
      <c r="E13" s="12">
        <f>(E4/E8)</f>
        <v>0.30618493570116351</v>
      </c>
      <c r="F13" s="12">
        <f>(F4/F8)</f>
        <v>0.28000000000000003</v>
      </c>
      <c r="G13" s="15">
        <f>SUM(B13:F13)</f>
        <v>1.300506339441813</v>
      </c>
      <c r="H13" s="16">
        <f>(G13/C17)</f>
        <v>0.26010126788836263</v>
      </c>
    </row>
    <row r="14" spans="1:15" x14ac:dyDescent="0.3">
      <c r="A14" s="9" t="s">
        <v>2</v>
      </c>
      <c r="B14" s="12">
        <f>(B5/B8)</f>
        <v>0.11235955056179776</v>
      </c>
      <c r="C14" s="12">
        <f>(C5/C8)</f>
        <v>7.0663811563169171E-2</v>
      </c>
      <c r="D14" s="12">
        <f>(D5/D8)</f>
        <v>0.10493179433368312</v>
      </c>
      <c r="E14" s="12">
        <f>(E5/E8)</f>
        <v>0.18371096142069812</v>
      </c>
      <c r="F14" s="12">
        <f>(F5/F8)</f>
        <v>0.2</v>
      </c>
      <c r="G14" s="15">
        <f>SUM(B14:F14)</f>
        <v>0.67166611787934816</v>
      </c>
      <c r="H14" s="16">
        <f>(G14/C17)</f>
        <v>0.13433322357586963</v>
      </c>
    </row>
    <row r="15" spans="1:15" x14ac:dyDescent="0.3">
      <c r="A15" s="9" t="s">
        <v>3</v>
      </c>
      <c r="B15" s="12">
        <f>(B6/B8)</f>
        <v>7.8651685393258439E-2</v>
      </c>
      <c r="C15" s="12">
        <f>(C6/C8)</f>
        <v>4.2826552462526771E-2</v>
      </c>
      <c r="D15" s="12">
        <f>(D6/D8)</f>
        <v>3.4627492130115428E-2</v>
      </c>
      <c r="E15" s="12">
        <f>(E6/E8)</f>
        <v>6.1236987140232707E-2</v>
      </c>
      <c r="F15" s="12">
        <f>(F6/F8)</f>
        <v>0.12</v>
      </c>
      <c r="G15" s="15">
        <f>SUM(B15:F15)</f>
        <v>0.33734271712613334</v>
      </c>
      <c r="H15" s="16">
        <f>(G15/C17)</f>
        <v>6.7468543425226665E-2</v>
      </c>
    </row>
    <row r="16" spans="1:15" x14ac:dyDescent="0.3">
      <c r="A16" s="9" t="s">
        <v>4</v>
      </c>
      <c r="B16" s="12">
        <f>(B7/B8)</f>
        <v>6.1797752808988762E-2</v>
      </c>
      <c r="C16" s="12">
        <f>(C7/C8)</f>
        <v>2.9978586723768741E-2</v>
      </c>
      <c r="D16" s="12">
        <f>(D7/D8)</f>
        <v>2.0986358866736624E-2</v>
      </c>
      <c r="E16" s="12">
        <f>(E7/E8)</f>
        <v>2.0208205756276795E-2</v>
      </c>
      <c r="F16" s="12">
        <f>(F7/F8)</f>
        <v>0.04</v>
      </c>
      <c r="G16" s="15">
        <f>SUM(B16:F16)</f>
        <v>0.17297090415577093</v>
      </c>
      <c r="H16" s="16">
        <f>(G16/C17)</f>
        <v>3.4594180831154189E-2</v>
      </c>
    </row>
    <row r="17" spans="1:9" x14ac:dyDescent="0.3">
      <c r="A17" s="55" t="s">
        <v>9</v>
      </c>
      <c r="B17" s="55"/>
      <c r="C17" s="6">
        <v>5</v>
      </c>
      <c r="G17" s="14">
        <f>SUM(G12:G16)</f>
        <v>5</v>
      </c>
      <c r="H17" s="14">
        <f>SUM(H12:H16)</f>
        <v>1</v>
      </c>
    </row>
    <row r="19" spans="1:9" x14ac:dyDescent="0.3">
      <c r="A19" s="54" t="s">
        <v>10</v>
      </c>
      <c r="B19" s="54"/>
      <c r="C19" s="54"/>
      <c r="D19" s="54"/>
      <c r="E19" s="54"/>
      <c r="F19" s="54"/>
      <c r="G19" s="54"/>
    </row>
    <row r="20" spans="1:9" x14ac:dyDescent="0.3">
      <c r="A20" s="8"/>
      <c r="B20" s="9" t="s">
        <v>0</v>
      </c>
      <c r="C20" s="9" t="s">
        <v>1</v>
      </c>
      <c r="D20" s="9" t="s">
        <v>2</v>
      </c>
      <c r="E20" s="9" t="s">
        <v>3</v>
      </c>
      <c r="F20" s="9" t="s">
        <v>4</v>
      </c>
      <c r="G20" s="9" t="s">
        <v>5</v>
      </c>
    </row>
    <row r="21" spans="1:9" x14ac:dyDescent="0.3">
      <c r="A21" s="9" t="s">
        <v>0</v>
      </c>
      <c r="B21" s="12">
        <f>(B3*H12)</f>
        <v>0.50350278427938688</v>
      </c>
      <c r="C21" s="12">
        <f>(C3*H13)</f>
        <v>0.78030380366508789</v>
      </c>
      <c r="D21" s="12">
        <f>(D3*H14)</f>
        <v>0.67166611787934816</v>
      </c>
      <c r="E21" s="12">
        <f>(E3*H15)</f>
        <v>0.47227980397658664</v>
      </c>
      <c r="F21" s="12">
        <f>(F3*H16)</f>
        <v>0.31134762748038769</v>
      </c>
      <c r="G21" s="17">
        <f>SUM(B21:F21)</f>
        <v>2.739100137280797</v>
      </c>
    </row>
    <row r="22" spans="1:9" x14ac:dyDescent="0.3">
      <c r="A22" s="9" t="s">
        <v>1</v>
      </c>
      <c r="B22" s="12">
        <f>(B4*H12)</f>
        <v>0.16615591881219768</v>
      </c>
      <c r="C22" s="12">
        <f>(C4*H13)</f>
        <v>0.26010126788836263</v>
      </c>
      <c r="D22" s="12">
        <f>(D4*H14)</f>
        <v>0.40299967072760889</v>
      </c>
      <c r="E22" s="12">
        <f>(E4*H15)</f>
        <v>0.33734271712613334</v>
      </c>
      <c r="F22" s="12">
        <f>(F4*H16)</f>
        <v>0.24215926581807934</v>
      </c>
      <c r="G22" s="17">
        <f>SUM(B22:F22)</f>
        <v>1.4087588403723819</v>
      </c>
    </row>
    <row r="23" spans="1:9" x14ac:dyDescent="0.3">
      <c r="A23" s="9" t="s">
        <v>2</v>
      </c>
      <c r="B23" s="12">
        <f>(B5*H12)</f>
        <v>0.10070055685587738</v>
      </c>
      <c r="C23" s="12">
        <f>(C5*H13)</f>
        <v>8.5833418403159667E-2</v>
      </c>
      <c r="D23" s="12">
        <f>(D5*H14)</f>
        <v>0.13433322357586963</v>
      </c>
      <c r="E23" s="12">
        <f>(E5*H15)</f>
        <v>0.20240563027567998</v>
      </c>
      <c r="F23" s="12">
        <f>(F5*H16)</f>
        <v>0.17297090415577093</v>
      </c>
      <c r="G23" s="17">
        <f>SUM(B23:F23)</f>
        <v>0.69624373326635758</v>
      </c>
    </row>
    <row r="24" spans="1:9" x14ac:dyDescent="0.3">
      <c r="A24" s="9" t="s">
        <v>3</v>
      </c>
      <c r="B24" s="12">
        <f>(B6*H12)</f>
        <v>7.0490389799114164E-2</v>
      </c>
      <c r="C24" s="12">
        <f>(C6*H13)</f>
        <v>5.202025357767253E-2</v>
      </c>
      <c r="D24" s="12">
        <f>(D6*H14)</f>
        <v>4.4329963780036979E-2</v>
      </c>
      <c r="E24" s="12">
        <f>(E6*H15)</f>
        <v>6.7468543425226665E-2</v>
      </c>
      <c r="F24" s="12">
        <f>(F6*H16)</f>
        <v>0.10378254249346257</v>
      </c>
      <c r="G24" s="17">
        <f>SUM(B24:F24)</f>
        <v>0.3380916930755129</v>
      </c>
    </row>
    <row r="25" spans="1:9" x14ac:dyDescent="0.3">
      <c r="A25" s="9" t="s">
        <v>4</v>
      </c>
      <c r="B25" s="12">
        <f>(B7*H12)</f>
        <v>5.5385306270732557E-2</v>
      </c>
      <c r="C25" s="12">
        <f>(C7*H13)</f>
        <v>3.6414177504370773E-2</v>
      </c>
      <c r="D25" s="12">
        <f>(D7*H14)</f>
        <v>2.6866644715173929E-2</v>
      </c>
      <c r="E25" s="12">
        <f>(E7*H15)</f>
        <v>2.2264619330324802E-2</v>
      </c>
      <c r="F25" s="12">
        <f>(F7*H16)</f>
        <v>3.4594180831154189E-2</v>
      </c>
      <c r="G25" s="17">
        <f>SUM(B25:F25)</f>
        <v>0.17552492865175623</v>
      </c>
    </row>
    <row r="27" spans="1:9" x14ac:dyDescent="0.3">
      <c r="A27" s="54" t="s">
        <v>13</v>
      </c>
      <c r="B27" s="54"/>
      <c r="C27" s="54"/>
      <c r="D27" s="54"/>
    </row>
    <row r="28" spans="1:9" x14ac:dyDescent="0.3">
      <c r="A28" s="8"/>
      <c r="B28" s="56" t="s">
        <v>11</v>
      </c>
      <c r="C28" s="56"/>
      <c r="D28" s="9" t="s">
        <v>12</v>
      </c>
      <c r="E28" s="4" t="s">
        <v>18</v>
      </c>
      <c r="F28" s="60" t="s">
        <v>14</v>
      </c>
      <c r="G28" s="60"/>
      <c r="H28" s="61">
        <v>5</v>
      </c>
      <c r="I28" s="61"/>
    </row>
    <row r="29" spans="1:9" x14ac:dyDescent="0.3">
      <c r="A29" s="9" t="s">
        <v>0</v>
      </c>
      <c r="B29" s="58">
        <f>G21</f>
        <v>2.739100137280797</v>
      </c>
      <c r="C29" s="59"/>
      <c r="D29" s="19">
        <f>H12</f>
        <v>0.50350278427938688</v>
      </c>
      <c r="E29" s="21">
        <f>(B29/D29)</f>
        <v>5.4400893556149779</v>
      </c>
      <c r="F29" s="64" t="s">
        <v>19</v>
      </c>
      <c r="G29" s="61"/>
      <c r="H29" s="57">
        <f>1/H28</f>
        <v>0.2</v>
      </c>
      <c r="I29" s="57"/>
    </row>
    <row r="30" spans="1:9" x14ac:dyDescent="0.3">
      <c r="A30" s="9" t="s">
        <v>1</v>
      </c>
      <c r="B30" s="58">
        <f>G22</f>
        <v>1.4087588403723819</v>
      </c>
      <c r="C30" s="59"/>
      <c r="D30" s="19">
        <f>H13</f>
        <v>0.26010126788836263</v>
      </c>
      <c r="E30" s="21">
        <f>(B30/D30)</f>
        <v>5.4161936687560921</v>
      </c>
      <c r="F30" s="61" t="s">
        <v>15</v>
      </c>
      <c r="G30" s="61"/>
      <c r="H30" s="57">
        <f>(E34*H29)</f>
        <v>5.2248344713715413</v>
      </c>
      <c r="I30" s="57"/>
    </row>
    <row r="31" spans="1:9" x14ac:dyDescent="0.3">
      <c r="A31" s="9" t="s">
        <v>2</v>
      </c>
      <c r="B31" s="58">
        <f>G23</f>
        <v>0.69624373326635758</v>
      </c>
      <c r="C31" s="59"/>
      <c r="D31" s="19">
        <f>H14</f>
        <v>0.13433322357586963</v>
      </c>
      <c r="E31" s="21">
        <f>(B31/D31)</f>
        <v>5.1829600655204136</v>
      </c>
      <c r="F31" s="61" t="s">
        <v>16</v>
      </c>
      <c r="G31" s="61"/>
      <c r="H31" s="57">
        <f>(H30-H28)/(H28-1)</f>
        <v>5.6208617842885333E-2</v>
      </c>
      <c r="I31" s="57"/>
    </row>
    <row r="32" spans="1:9" x14ac:dyDescent="0.3">
      <c r="A32" s="9" t="s">
        <v>3</v>
      </c>
      <c r="B32" s="58">
        <f>G24</f>
        <v>0.3380916930755129</v>
      </c>
      <c r="C32" s="59"/>
      <c r="D32" s="19">
        <f>H15</f>
        <v>6.7468543425226665E-2</v>
      </c>
      <c r="E32" s="21">
        <f>(B32/D32)</f>
        <v>5.0111011133686274</v>
      </c>
      <c r="F32" s="61" t="s">
        <v>17</v>
      </c>
      <c r="G32" s="61"/>
      <c r="H32" s="57">
        <f>(H31/1.12)</f>
        <v>5.0186265931147611E-2</v>
      </c>
      <c r="I32" s="57"/>
    </row>
    <row r="33" spans="1:9" x14ac:dyDescent="0.3">
      <c r="A33" s="9" t="s">
        <v>4</v>
      </c>
      <c r="B33" s="58">
        <f>G25</f>
        <v>0.17552492865175623</v>
      </c>
      <c r="C33" s="59"/>
      <c r="D33" s="19">
        <f>H16</f>
        <v>3.4594180831154189E-2</v>
      </c>
      <c r="E33" s="21">
        <f>(B33/D33)</f>
        <v>5.0738281535975904</v>
      </c>
      <c r="F33" s="62" t="s">
        <v>20</v>
      </c>
      <c r="G33" s="63"/>
      <c r="H33" s="63"/>
      <c r="I33" s="63"/>
    </row>
    <row r="34" spans="1:9" x14ac:dyDescent="0.3">
      <c r="D34" s="4" t="s">
        <v>18</v>
      </c>
      <c r="E34" s="21">
        <f>SUM(E29:E33)</f>
        <v>26.124172356857706</v>
      </c>
    </row>
  </sheetData>
  <mergeCells count="22">
    <mergeCell ref="H31:I31"/>
    <mergeCell ref="H32:I32"/>
    <mergeCell ref="B33:C33"/>
    <mergeCell ref="A27:D27"/>
    <mergeCell ref="F28:G28"/>
    <mergeCell ref="F30:G30"/>
    <mergeCell ref="F31:G31"/>
    <mergeCell ref="F32:G32"/>
    <mergeCell ref="F33:I33"/>
    <mergeCell ref="B29:C29"/>
    <mergeCell ref="B30:C30"/>
    <mergeCell ref="B31:C31"/>
    <mergeCell ref="B32:C32"/>
    <mergeCell ref="H28:I28"/>
    <mergeCell ref="H29:I29"/>
    <mergeCell ref="F29:G29"/>
    <mergeCell ref="H30:I30"/>
    <mergeCell ref="A1:F1"/>
    <mergeCell ref="A10:H10"/>
    <mergeCell ref="A17:B17"/>
    <mergeCell ref="A19:G19"/>
    <mergeCell ref="B28:C28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1D41-F7D3-4CCC-9EC0-0EB39BCD7DBB}">
  <dimension ref="A1:O33"/>
  <sheetViews>
    <sheetView topLeftCell="A4" workbookViewId="0">
      <selection activeCell="F15" sqref="F15"/>
    </sheetView>
  </sheetViews>
  <sheetFormatPr defaultRowHeight="14.4" x14ac:dyDescent="0.3"/>
  <sheetData>
    <row r="1" spans="1:15" x14ac:dyDescent="0.3">
      <c r="A1" s="54" t="s">
        <v>6</v>
      </c>
      <c r="B1" s="54"/>
      <c r="C1" s="54"/>
      <c r="D1" s="54"/>
      <c r="E1" s="54"/>
      <c r="F1" s="31"/>
    </row>
    <row r="2" spans="1:15" x14ac:dyDescent="0.3">
      <c r="A2" s="3"/>
      <c r="B2" s="9" t="s">
        <v>0</v>
      </c>
      <c r="C2" s="9" t="s">
        <v>1</v>
      </c>
      <c r="D2" s="9" t="s">
        <v>2</v>
      </c>
      <c r="E2" s="9" t="s">
        <v>3</v>
      </c>
      <c r="F2" s="31"/>
      <c r="L2" t="s">
        <v>0</v>
      </c>
    </row>
    <row r="3" spans="1:15" x14ac:dyDescent="0.3">
      <c r="A3" s="9" t="s">
        <v>0</v>
      </c>
      <c r="B3" s="12">
        <v>1</v>
      </c>
      <c r="C3" s="12">
        <v>3</v>
      </c>
      <c r="D3" s="12">
        <v>5</v>
      </c>
      <c r="E3" s="12">
        <v>7</v>
      </c>
      <c r="F3" s="31"/>
      <c r="M3" t="s">
        <v>1</v>
      </c>
    </row>
    <row r="4" spans="1:15" x14ac:dyDescent="0.3">
      <c r="A4" s="9" t="s">
        <v>1</v>
      </c>
      <c r="B4" s="12">
        <v>0.33</v>
      </c>
      <c r="C4" s="12">
        <v>1</v>
      </c>
      <c r="D4" s="12">
        <v>3</v>
      </c>
      <c r="E4" s="12">
        <v>5</v>
      </c>
      <c r="F4" s="31"/>
      <c r="N4" t="s">
        <v>2</v>
      </c>
    </row>
    <row r="5" spans="1:15" x14ac:dyDescent="0.3">
      <c r="A5" s="9" t="s">
        <v>2</v>
      </c>
      <c r="B5" s="12">
        <v>0.2</v>
      </c>
      <c r="C5" s="12">
        <v>0.33</v>
      </c>
      <c r="D5" s="12">
        <v>1</v>
      </c>
      <c r="E5" s="12">
        <v>3</v>
      </c>
      <c r="F5" s="31"/>
      <c r="O5" t="s">
        <v>3</v>
      </c>
    </row>
    <row r="6" spans="1:15" x14ac:dyDescent="0.3">
      <c r="A6" s="9" t="s">
        <v>3</v>
      </c>
      <c r="B6" s="12">
        <v>0.14000000000000001</v>
      </c>
      <c r="C6" s="12">
        <v>0.2</v>
      </c>
      <c r="D6" s="12">
        <v>0.33</v>
      </c>
      <c r="E6" s="12">
        <v>1</v>
      </c>
      <c r="F6" s="31"/>
    </row>
    <row r="7" spans="1:15" x14ac:dyDescent="0.3">
      <c r="A7" s="5" t="s">
        <v>5</v>
      </c>
      <c r="B7" s="13">
        <f>SUM(B3:B6)</f>
        <v>1.67</v>
      </c>
      <c r="C7" s="13">
        <f>SUM(C3:C6)</f>
        <v>4.53</v>
      </c>
      <c r="D7" s="13">
        <f>SUM(D3:D6)</f>
        <v>9.33</v>
      </c>
      <c r="E7" s="13">
        <f>SUM(E3:E6)</f>
        <v>16</v>
      </c>
      <c r="F7" s="31"/>
    </row>
    <row r="8" spans="1:15" x14ac:dyDescent="0.3">
      <c r="F8" s="31"/>
    </row>
    <row r="10" spans="1:15" x14ac:dyDescent="0.3">
      <c r="A10" s="54" t="s">
        <v>8</v>
      </c>
      <c r="B10" s="54"/>
      <c r="C10" s="54"/>
      <c r="D10" s="54"/>
      <c r="E10" s="54"/>
      <c r="F10" s="54"/>
      <c r="G10" s="54"/>
      <c r="H10" s="31"/>
    </row>
    <row r="11" spans="1:15" x14ac:dyDescent="0.3">
      <c r="A11" s="3"/>
      <c r="B11" s="9" t="s">
        <v>0</v>
      </c>
      <c r="C11" s="9" t="s">
        <v>1</v>
      </c>
      <c r="D11" s="9" t="s">
        <v>2</v>
      </c>
      <c r="E11" s="9" t="s">
        <v>3</v>
      </c>
      <c r="F11" s="9" t="s">
        <v>5</v>
      </c>
      <c r="G11" s="9" t="s">
        <v>7</v>
      </c>
    </row>
    <row r="12" spans="1:15" x14ac:dyDescent="0.3">
      <c r="A12" s="9" t="s">
        <v>0</v>
      </c>
      <c r="B12" s="12">
        <f>(B3/B7)</f>
        <v>0.5988023952095809</v>
      </c>
      <c r="C12" s="12">
        <f>(C3/C7)</f>
        <v>0.66225165562913901</v>
      </c>
      <c r="D12" s="12">
        <f>(D3/D7)</f>
        <v>0.53590568060021437</v>
      </c>
      <c r="E12" s="12">
        <f>(E3/E7)</f>
        <v>0.4375</v>
      </c>
      <c r="F12" s="15">
        <f>SUM(B12:E12)</f>
        <v>2.2344597314389345</v>
      </c>
      <c r="G12" s="16">
        <f>(F12/C16)</f>
        <v>0.44689194628778689</v>
      </c>
    </row>
    <row r="13" spans="1:15" x14ac:dyDescent="0.3">
      <c r="A13" s="9" t="s">
        <v>1</v>
      </c>
      <c r="B13" s="12">
        <f>(B4/B7)</f>
        <v>0.19760479041916171</v>
      </c>
      <c r="C13" s="12">
        <f>(C4/C7)</f>
        <v>0.22075055187637968</v>
      </c>
      <c r="D13" s="12">
        <f>(D4/D7)</f>
        <v>0.32154340836012862</v>
      </c>
      <c r="E13" s="12">
        <f>(E4/E7)</f>
        <v>0.3125</v>
      </c>
      <c r="F13" s="15">
        <f>SUM(B13:E13)</f>
        <v>1.05239875065567</v>
      </c>
      <c r="G13" s="16">
        <f>(F13/C16)</f>
        <v>0.21047975013113401</v>
      </c>
    </row>
    <row r="14" spans="1:15" x14ac:dyDescent="0.3">
      <c r="A14" s="9" t="s">
        <v>2</v>
      </c>
      <c r="B14" s="12">
        <f>(B5/B7)</f>
        <v>0.11976047904191618</v>
      </c>
      <c r="C14" s="12">
        <f>(C5/C7)</f>
        <v>7.2847682119205295E-2</v>
      </c>
      <c r="D14" s="12">
        <f>(D5/D7)</f>
        <v>0.10718113612004287</v>
      </c>
      <c r="E14" s="12">
        <f>(E5/E7)</f>
        <v>0.1875</v>
      </c>
      <c r="F14" s="15">
        <f>SUM(B14:E14)</f>
        <v>0.48728929728116432</v>
      </c>
      <c r="G14" s="16">
        <f>(F14/C16)</f>
        <v>9.7457859456232865E-2</v>
      </c>
    </row>
    <row r="15" spans="1:15" x14ac:dyDescent="0.3">
      <c r="A15" s="9" t="s">
        <v>3</v>
      </c>
      <c r="B15" s="12">
        <f>(B6/B7)</f>
        <v>8.3832335329341326E-2</v>
      </c>
      <c r="C15" s="12">
        <f>(C6/C7)</f>
        <v>4.4150110375275942E-2</v>
      </c>
      <c r="D15" s="12">
        <f>(D6/D7)</f>
        <v>3.5369774919614148E-2</v>
      </c>
      <c r="E15" s="12">
        <f>(E6/E7)</f>
        <v>6.25E-2</v>
      </c>
      <c r="F15" s="15">
        <f>SUM(B15:E15)</f>
        <v>0.22585222062423141</v>
      </c>
      <c r="G15" s="16">
        <f>(F15/C16)</f>
        <v>4.5170444124846283E-2</v>
      </c>
    </row>
    <row r="16" spans="1:15" x14ac:dyDescent="0.3">
      <c r="A16" s="55" t="s">
        <v>9</v>
      </c>
      <c r="B16" s="55"/>
      <c r="C16" s="6">
        <v>5</v>
      </c>
      <c r="F16" s="14">
        <f>SUM(F12:F15)</f>
        <v>4</v>
      </c>
      <c r="G16" s="14">
        <f>SUM(G12:G15)</f>
        <v>0.8</v>
      </c>
    </row>
    <row r="19" spans="1:9" x14ac:dyDescent="0.3">
      <c r="A19" s="54" t="s">
        <v>10</v>
      </c>
      <c r="B19" s="54"/>
      <c r="C19" s="54"/>
      <c r="D19" s="54"/>
      <c r="E19" s="54"/>
      <c r="F19" s="54"/>
      <c r="G19" s="31"/>
    </row>
    <row r="20" spans="1:9" x14ac:dyDescent="0.3">
      <c r="A20" s="8"/>
      <c r="B20" s="9" t="s">
        <v>0</v>
      </c>
      <c r="C20" s="9" t="s">
        <v>1</v>
      </c>
      <c r="D20" s="9" t="s">
        <v>2</v>
      </c>
      <c r="E20" s="9" t="s">
        <v>3</v>
      </c>
      <c r="F20" s="9" t="s">
        <v>5</v>
      </c>
    </row>
    <row r="21" spans="1:9" x14ac:dyDescent="0.3">
      <c r="A21" s="9" t="s">
        <v>0</v>
      </c>
      <c r="B21" s="12">
        <f>(B3*G12)</f>
        <v>0.44689194628778689</v>
      </c>
      <c r="C21" s="12">
        <f>(C3*G13)</f>
        <v>0.6314392503934021</v>
      </c>
      <c r="D21" s="12">
        <f>(D3*G14)</f>
        <v>0.48728929728116432</v>
      </c>
      <c r="E21" s="12">
        <f>(E3*G15)</f>
        <v>0.31619310887392399</v>
      </c>
      <c r="F21" s="17">
        <f>SUM(B21:E21)</f>
        <v>1.8818136028362773</v>
      </c>
    </row>
    <row r="22" spans="1:9" x14ac:dyDescent="0.3">
      <c r="A22" s="9" t="s">
        <v>1</v>
      </c>
      <c r="B22" s="12">
        <f>(B4*G12)</f>
        <v>0.14747434227496969</v>
      </c>
      <c r="C22" s="12">
        <f>(C4*G13)</f>
        <v>0.21047975013113401</v>
      </c>
      <c r="D22" s="12">
        <f>(D4*G14)</f>
        <v>0.29237357836869859</v>
      </c>
      <c r="E22" s="12">
        <f>(E4*G15)</f>
        <v>0.22585222062423141</v>
      </c>
      <c r="F22" s="17">
        <f>SUM(B22:E22)</f>
        <v>0.87617989139903363</v>
      </c>
    </row>
    <row r="23" spans="1:9" x14ac:dyDescent="0.3">
      <c r="A23" s="9" t="s">
        <v>2</v>
      </c>
      <c r="B23" s="12">
        <f>(B5*G12)</f>
        <v>8.9378389257557381E-2</v>
      </c>
      <c r="C23" s="12">
        <f>(C5*G13)</f>
        <v>6.9458317543274223E-2</v>
      </c>
      <c r="D23" s="12">
        <f>(D5*G14)</f>
        <v>9.7457859456232865E-2</v>
      </c>
      <c r="E23" s="12">
        <f>(E5*G15)</f>
        <v>0.13551133237453886</v>
      </c>
      <c r="F23" s="17">
        <f>SUM(B23:E23)</f>
        <v>0.39180589863160331</v>
      </c>
    </row>
    <row r="24" spans="1:9" x14ac:dyDescent="0.3">
      <c r="A24" s="9" t="s">
        <v>3</v>
      </c>
      <c r="B24" s="12">
        <f>(B6*G12)</f>
        <v>6.2564872480290176E-2</v>
      </c>
      <c r="C24" s="12">
        <f>(C6*G13)</f>
        <v>4.2095950026226805E-2</v>
      </c>
      <c r="D24" s="12">
        <f>(D6*G14)</f>
        <v>3.2161093620556844E-2</v>
      </c>
      <c r="E24" s="12">
        <f>(E6*G15)</f>
        <v>4.5170444124846283E-2</v>
      </c>
      <c r="F24" s="17">
        <f>SUM(B24:E24)</f>
        <v>0.18199236025192012</v>
      </c>
    </row>
    <row r="25" spans="1:9" x14ac:dyDescent="0.3">
      <c r="A25" s="10"/>
      <c r="B25" s="32"/>
      <c r="C25" s="32"/>
      <c r="D25" s="32"/>
      <c r="E25" s="32"/>
      <c r="F25" s="33"/>
    </row>
    <row r="27" spans="1:9" x14ac:dyDescent="0.3">
      <c r="A27" s="54" t="s">
        <v>13</v>
      </c>
      <c r="B27" s="54"/>
      <c r="C27" s="54"/>
      <c r="D27" s="54"/>
    </row>
    <row r="28" spans="1:9" x14ac:dyDescent="0.3">
      <c r="A28" s="8"/>
      <c r="B28" s="56" t="s">
        <v>11</v>
      </c>
      <c r="C28" s="56"/>
      <c r="D28" s="9" t="s">
        <v>12</v>
      </c>
      <c r="E28" s="9" t="s">
        <v>18</v>
      </c>
      <c r="F28" s="60" t="s">
        <v>14</v>
      </c>
      <c r="G28" s="60"/>
      <c r="H28" s="61">
        <v>4</v>
      </c>
      <c r="I28" s="61"/>
    </row>
    <row r="29" spans="1:9" x14ac:dyDescent="0.3">
      <c r="A29" s="9" t="s">
        <v>0</v>
      </c>
      <c r="B29" s="58">
        <f>F21</f>
        <v>1.8818136028362773</v>
      </c>
      <c r="C29" s="59"/>
      <c r="D29" s="19">
        <f>G12</f>
        <v>0.44689194628778689</v>
      </c>
      <c r="E29" s="34">
        <f>(B29/D29)</f>
        <v>4.2108917344964594</v>
      </c>
      <c r="F29" s="64" t="s">
        <v>19</v>
      </c>
      <c r="G29" s="61"/>
      <c r="H29" s="57">
        <f>1/H28</f>
        <v>0.25</v>
      </c>
      <c r="I29" s="57"/>
    </row>
    <row r="30" spans="1:9" x14ac:dyDescent="0.3">
      <c r="A30" s="9" t="s">
        <v>1</v>
      </c>
      <c r="B30" s="58">
        <f>F22</f>
        <v>0.87617989139903363</v>
      </c>
      <c r="C30" s="59"/>
      <c r="D30" s="19">
        <f>G13</f>
        <v>0.21047975013113401</v>
      </c>
      <c r="E30" s="34">
        <f>(B30/D30)</f>
        <v>4.1627752353998533</v>
      </c>
      <c r="F30" s="61" t="s">
        <v>15</v>
      </c>
      <c r="G30" s="61"/>
      <c r="H30" s="57">
        <f>(E33*H29)</f>
        <v>4.1057351985695387</v>
      </c>
      <c r="I30" s="57"/>
    </row>
    <row r="31" spans="1:9" x14ac:dyDescent="0.3">
      <c r="A31" s="9" t="s">
        <v>2</v>
      </c>
      <c r="B31" s="58">
        <f>F23</f>
        <v>0.39180589863160331</v>
      </c>
      <c r="C31" s="59"/>
      <c r="D31" s="19">
        <f>G14</f>
        <v>9.7457859456232865E-2</v>
      </c>
      <c r="E31" s="34">
        <f>(B31/D31)</f>
        <v>4.0202596365002101</v>
      </c>
      <c r="F31" s="61" t="s">
        <v>16</v>
      </c>
      <c r="G31" s="61"/>
      <c r="H31" s="57">
        <f>(H30-H28)/(H28-1)</f>
        <v>3.5245066189846241E-2</v>
      </c>
      <c r="I31" s="57"/>
    </row>
    <row r="32" spans="1:9" x14ac:dyDescent="0.3">
      <c r="A32" s="9" t="s">
        <v>3</v>
      </c>
      <c r="B32" s="58">
        <f>F24</f>
        <v>0.18199236025192012</v>
      </c>
      <c r="C32" s="59"/>
      <c r="D32" s="19">
        <f>G15</f>
        <v>4.5170444124846283E-2</v>
      </c>
      <c r="E32" s="34">
        <f>(B32/D32)</f>
        <v>4.0290141878816303</v>
      </c>
      <c r="F32" s="61" t="s">
        <v>17</v>
      </c>
      <c r="G32" s="61"/>
      <c r="H32" s="57">
        <f>(H31/0.9)</f>
        <v>3.9161184655384713E-2</v>
      </c>
      <c r="I32" s="57"/>
    </row>
    <row r="33" spans="1:9" x14ac:dyDescent="0.3">
      <c r="A33" s="10"/>
      <c r="B33" s="65"/>
      <c r="C33" s="66"/>
      <c r="D33" s="4" t="s">
        <v>18</v>
      </c>
      <c r="E33" s="21">
        <f>SUM(E29:E32)</f>
        <v>16.422940794278155</v>
      </c>
      <c r="F33" s="62" t="s">
        <v>20</v>
      </c>
      <c r="G33" s="63"/>
      <c r="H33" s="63"/>
      <c r="I33" s="63"/>
    </row>
  </sheetData>
  <mergeCells count="22">
    <mergeCell ref="B33:C33"/>
    <mergeCell ref="F33:I33"/>
    <mergeCell ref="A1:E1"/>
    <mergeCell ref="A10:G10"/>
    <mergeCell ref="A19:F19"/>
    <mergeCell ref="B31:C31"/>
    <mergeCell ref="F31:G31"/>
    <mergeCell ref="H31:I31"/>
    <mergeCell ref="B32:C32"/>
    <mergeCell ref="F32:G32"/>
    <mergeCell ref="H32:I32"/>
    <mergeCell ref="B29:C29"/>
    <mergeCell ref="F29:G29"/>
    <mergeCell ref="H29:I29"/>
    <mergeCell ref="B30:C30"/>
    <mergeCell ref="F30:G30"/>
    <mergeCell ref="H30:I30"/>
    <mergeCell ref="A16:B16"/>
    <mergeCell ref="A27:D27"/>
    <mergeCell ref="B28:C28"/>
    <mergeCell ref="F28:G28"/>
    <mergeCell ref="H28:I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F909-337A-4880-9FBA-8EFF8B3AE31E}">
  <dimension ref="A1:G31"/>
  <sheetViews>
    <sheetView tabSelected="1" workbookViewId="0">
      <selection activeCell="C14" sqref="C14"/>
    </sheetView>
  </sheetViews>
  <sheetFormatPr defaultRowHeight="14.4" x14ac:dyDescent="0.3"/>
  <cols>
    <col min="1" max="1" width="13.5546875" customWidth="1"/>
    <col min="2" max="2" width="12.44140625" customWidth="1"/>
    <col min="3" max="3" width="20.33203125" customWidth="1"/>
    <col min="6" max="6" width="14.5546875" customWidth="1"/>
    <col min="7" max="7" width="20.77734375" customWidth="1"/>
    <col min="10" max="11" width="8.88671875" customWidth="1"/>
  </cols>
  <sheetData>
    <row r="1" spans="1:7" x14ac:dyDescent="0.3">
      <c r="A1" s="67" t="s">
        <v>25</v>
      </c>
      <c r="B1" s="67"/>
      <c r="C1" s="67"/>
      <c r="E1" s="67" t="s">
        <v>66</v>
      </c>
      <c r="F1" s="67"/>
      <c r="G1" s="67"/>
    </row>
    <row r="2" spans="1:7" x14ac:dyDescent="0.3">
      <c r="A2" s="2" t="s">
        <v>44</v>
      </c>
      <c r="B2" s="2" t="s">
        <v>45</v>
      </c>
      <c r="C2" s="2" t="s">
        <v>22</v>
      </c>
      <c r="E2" s="2" t="s">
        <v>44</v>
      </c>
      <c r="F2" s="2" t="s">
        <v>45</v>
      </c>
      <c r="G2" s="2" t="s">
        <v>22</v>
      </c>
    </row>
    <row r="3" spans="1:7" x14ac:dyDescent="0.3">
      <c r="A3" s="2">
        <v>1</v>
      </c>
      <c r="B3" s="2">
        <v>1</v>
      </c>
      <c r="C3" s="1" t="s">
        <v>53</v>
      </c>
      <c r="E3" s="2">
        <v>1</v>
      </c>
      <c r="F3" s="2">
        <v>1</v>
      </c>
      <c r="G3" s="1" t="s">
        <v>78</v>
      </c>
    </row>
    <row r="4" spans="1:7" x14ac:dyDescent="0.3">
      <c r="A4" s="2">
        <v>2</v>
      </c>
      <c r="B4" s="2">
        <v>2</v>
      </c>
      <c r="C4" s="1" t="s">
        <v>82</v>
      </c>
      <c r="E4" s="2">
        <v>2</v>
      </c>
      <c r="F4" s="2">
        <v>2</v>
      </c>
      <c r="G4" s="1" t="s">
        <v>79</v>
      </c>
    </row>
    <row r="5" spans="1:7" x14ac:dyDescent="0.3">
      <c r="A5" s="2">
        <v>3</v>
      </c>
      <c r="B5" s="2">
        <v>3</v>
      </c>
      <c r="C5" s="1" t="s">
        <v>83</v>
      </c>
      <c r="E5" s="2">
        <v>3</v>
      </c>
      <c r="F5" s="2">
        <v>3</v>
      </c>
      <c r="G5" s="1" t="s">
        <v>64</v>
      </c>
    </row>
    <row r="6" spans="1:7" x14ac:dyDescent="0.3">
      <c r="A6" s="2">
        <v>4</v>
      </c>
      <c r="B6" s="2">
        <v>4</v>
      </c>
      <c r="C6" s="1" t="s">
        <v>84</v>
      </c>
      <c r="E6" s="2">
        <v>4</v>
      </c>
      <c r="F6" s="2">
        <v>4</v>
      </c>
      <c r="G6" s="1" t="s">
        <v>63</v>
      </c>
    </row>
    <row r="7" spans="1:7" x14ac:dyDescent="0.3">
      <c r="A7" s="2">
        <v>5</v>
      </c>
      <c r="B7" s="2">
        <v>5</v>
      </c>
      <c r="C7" s="1" t="s">
        <v>85</v>
      </c>
      <c r="E7" s="2">
        <v>5</v>
      </c>
      <c r="F7" s="2">
        <v>5</v>
      </c>
      <c r="G7" s="1" t="s">
        <v>80</v>
      </c>
    </row>
    <row r="8" spans="1:7" x14ac:dyDescent="0.3">
      <c r="A8" s="2">
        <v>6</v>
      </c>
      <c r="B8" s="2">
        <v>6</v>
      </c>
      <c r="C8" s="1" t="s">
        <v>86</v>
      </c>
    </row>
    <row r="9" spans="1:7" x14ac:dyDescent="0.3">
      <c r="A9" s="2">
        <v>7</v>
      </c>
      <c r="B9" s="2">
        <v>7</v>
      </c>
      <c r="C9" s="1" t="s">
        <v>46</v>
      </c>
    </row>
    <row r="11" spans="1:7" x14ac:dyDescent="0.3">
      <c r="A11" s="67" t="s">
        <v>47</v>
      </c>
      <c r="B11" s="67"/>
      <c r="C11" s="67"/>
    </row>
    <row r="12" spans="1:7" x14ac:dyDescent="0.3">
      <c r="A12" s="2" t="s">
        <v>44</v>
      </c>
      <c r="B12" s="2" t="s">
        <v>45</v>
      </c>
      <c r="C12" s="10" t="s">
        <v>22</v>
      </c>
    </row>
    <row r="13" spans="1:7" x14ac:dyDescent="0.3">
      <c r="A13" s="2">
        <v>1</v>
      </c>
      <c r="B13" s="2">
        <v>1</v>
      </c>
      <c r="C13" s="1" t="s">
        <v>48</v>
      </c>
    </row>
    <row r="14" spans="1:7" x14ac:dyDescent="0.3">
      <c r="A14" s="2">
        <v>2</v>
      </c>
      <c r="B14" s="2">
        <v>2</v>
      </c>
      <c r="C14" s="28" t="s">
        <v>49</v>
      </c>
    </row>
    <row r="15" spans="1:7" x14ac:dyDescent="0.3">
      <c r="A15" s="2">
        <v>3</v>
      </c>
      <c r="B15" s="2">
        <v>3</v>
      </c>
      <c r="C15" s="29" t="s">
        <v>50</v>
      </c>
    </row>
    <row r="16" spans="1:7" x14ac:dyDescent="0.3">
      <c r="A16" s="2">
        <v>4</v>
      </c>
      <c r="B16" s="2">
        <v>4</v>
      </c>
      <c r="C16" s="1" t="s">
        <v>51</v>
      </c>
    </row>
    <row r="17" spans="1:4" x14ac:dyDescent="0.3">
      <c r="A17" s="2">
        <v>5</v>
      </c>
      <c r="B17" s="2">
        <v>5</v>
      </c>
      <c r="C17" s="1" t="s">
        <v>87</v>
      </c>
    </row>
    <row r="18" spans="1:4" x14ac:dyDescent="0.3">
      <c r="A18" s="2">
        <v>6</v>
      </c>
      <c r="B18" s="2">
        <v>6</v>
      </c>
      <c r="C18" s="1" t="s">
        <v>88</v>
      </c>
    </row>
    <row r="19" spans="1:4" x14ac:dyDescent="0.3">
      <c r="A19" s="2">
        <v>7</v>
      </c>
      <c r="B19" s="2">
        <v>7</v>
      </c>
      <c r="C19" s="1" t="s">
        <v>52</v>
      </c>
    </row>
    <row r="21" spans="1:4" x14ac:dyDescent="0.3">
      <c r="A21" s="67" t="s">
        <v>54</v>
      </c>
      <c r="B21" s="67"/>
      <c r="C21" s="67"/>
    </row>
    <row r="22" spans="1:4" x14ac:dyDescent="0.3">
      <c r="A22" s="10">
        <v>1</v>
      </c>
      <c r="B22" s="10">
        <v>1</v>
      </c>
      <c r="C22" s="27" t="s">
        <v>55</v>
      </c>
    </row>
    <row r="23" spans="1:4" x14ac:dyDescent="0.3">
      <c r="A23" s="10">
        <v>2</v>
      </c>
      <c r="B23" s="10">
        <v>2</v>
      </c>
      <c r="C23" s="27" t="s">
        <v>56</v>
      </c>
    </row>
    <row r="26" spans="1:4" x14ac:dyDescent="0.3">
      <c r="A26" s="7" t="s">
        <v>21</v>
      </c>
      <c r="B26" s="67" t="s">
        <v>57</v>
      </c>
      <c r="C26" s="67"/>
      <c r="D26" s="7" t="s">
        <v>12</v>
      </c>
    </row>
    <row r="27" spans="1:4" x14ac:dyDescent="0.3">
      <c r="A27" s="7" t="s">
        <v>0</v>
      </c>
      <c r="B27" s="61" t="s">
        <v>23</v>
      </c>
      <c r="C27" s="61"/>
      <c r="D27" s="30">
        <f>'Bobot Kriteria'!G12</f>
        <v>0.44689194628778689</v>
      </c>
    </row>
    <row r="28" spans="1:4" x14ac:dyDescent="0.3">
      <c r="A28" s="7" t="s">
        <v>1</v>
      </c>
      <c r="B28" s="61" t="s">
        <v>24</v>
      </c>
      <c r="C28" s="61"/>
      <c r="D28" s="30">
        <f>'Bobot Kriteria'!G13</f>
        <v>0.21047975013113401</v>
      </c>
    </row>
    <row r="29" spans="1:4" x14ac:dyDescent="0.3">
      <c r="A29" s="7" t="s">
        <v>2</v>
      </c>
      <c r="B29" s="61" t="s">
        <v>58</v>
      </c>
      <c r="C29" s="61"/>
      <c r="D29" s="30">
        <f>'Bobot Kriteria'!G14</f>
        <v>9.7457859456232865E-2</v>
      </c>
    </row>
    <row r="30" spans="1:4" x14ac:dyDescent="0.3">
      <c r="A30" s="7" t="s">
        <v>3</v>
      </c>
      <c r="B30" s="61" t="s">
        <v>81</v>
      </c>
      <c r="C30" s="61"/>
      <c r="D30" s="30">
        <f>'Bobot Kriteria'!G15</f>
        <v>4.5170444124846283E-2</v>
      </c>
    </row>
    <row r="31" spans="1:4" x14ac:dyDescent="0.3">
      <c r="A31" s="7"/>
      <c r="B31" s="61"/>
      <c r="C31" s="61"/>
      <c r="D31" s="30"/>
    </row>
  </sheetData>
  <mergeCells count="10">
    <mergeCell ref="B31:C31"/>
    <mergeCell ref="A11:C11"/>
    <mergeCell ref="A21:C21"/>
    <mergeCell ref="E1:G1"/>
    <mergeCell ref="B27:C27"/>
    <mergeCell ref="B28:C28"/>
    <mergeCell ref="B26:C26"/>
    <mergeCell ref="B29:C29"/>
    <mergeCell ref="B30:C30"/>
    <mergeCell ref="A1:C1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B8F0-34DC-4492-BF03-8FD0A161328E}">
  <dimension ref="A1:J28"/>
  <sheetViews>
    <sheetView workbookViewId="0">
      <selection activeCell="F11" sqref="F11"/>
    </sheetView>
  </sheetViews>
  <sheetFormatPr defaultRowHeight="14.4" x14ac:dyDescent="0.3"/>
  <cols>
    <col min="1" max="1" width="9" customWidth="1"/>
    <col min="2" max="2" width="20.44140625" customWidth="1"/>
    <col min="3" max="3" width="15.33203125" bestFit="1" customWidth="1"/>
    <col min="4" max="4" width="12.109375" bestFit="1" customWidth="1"/>
    <col min="5" max="5" width="15.6640625" customWidth="1"/>
    <col min="6" max="6" width="15.109375" customWidth="1"/>
    <col min="7" max="7" width="12.109375" bestFit="1" customWidth="1"/>
    <col min="8" max="8" width="12.5546875" customWidth="1"/>
    <col min="9" max="9" width="15.33203125" customWidth="1"/>
    <col min="10" max="10" width="13.109375" customWidth="1"/>
  </cols>
  <sheetData>
    <row r="1" spans="1:10" ht="15.6" x14ac:dyDescent="0.3">
      <c r="A1" s="68" t="s">
        <v>65</v>
      </c>
      <c r="B1" s="68"/>
      <c r="C1" s="68"/>
      <c r="D1" s="68"/>
      <c r="E1" s="68"/>
      <c r="F1" s="68"/>
      <c r="G1" s="43"/>
      <c r="H1" s="43"/>
      <c r="I1" s="43"/>
      <c r="J1" s="43"/>
    </row>
    <row r="2" spans="1:10" x14ac:dyDescent="0.3">
      <c r="A2" s="70" t="s">
        <v>61</v>
      </c>
      <c r="B2" s="69" t="s">
        <v>62</v>
      </c>
      <c r="C2" s="69" t="s">
        <v>21</v>
      </c>
      <c r="D2" s="69"/>
      <c r="E2" s="69"/>
      <c r="F2" s="69"/>
      <c r="G2" s="43"/>
      <c r="H2" s="43"/>
      <c r="I2" s="43"/>
      <c r="J2" s="43"/>
    </row>
    <row r="3" spans="1:10" x14ac:dyDescent="0.3">
      <c r="A3" s="71"/>
      <c r="B3" s="71"/>
      <c r="C3" s="47" t="s">
        <v>0</v>
      </c>
      <c r="D3" s="47" t="s">
        <v>1</v>
      </c>
      <c r="E3" s="47" t="s">
        <v>2</v>
      </c>
      <c r="F3" s="47" t="s">
        <v>3</v>
      </c>
      <c r="G3" s="44"/>
      <c r="H3" s="44"/>
      <c r="I3" s="44"/>
      <c r="J3" s="44"/>
    </row>
    <row r="4" spans="1:10" x14ac:dyDescent="0.3">
      <c r="A4" s="4" t="s">
        <v>29</v>
      </c>
      <c r="B4" s="41" t="s">
        <v>67</v>
      </c>
      <c r="C4" s="48">
        <v>7</v>
      </c>
      <c r="D4" s="48">
        <v>1</v>
      </c>
      <c r="E4" s="48">
        <v>2</v>
      </c>
      <c r="F4" s="50">
        <v>4</v>
      </c>
      <c r="G4" s="45"/>
      <c r="H4" s="45"/>
      <c r="I4" s="46"/>
      <c r="J4" s="45"/>
    </row>
    <row r="5" spans="1:10" x14ac:dyDescent="0.3">
      <c r="A5" s="4" t="s">
        <v>30</v>
      </c>
      <c r="B5" s="41" t="s">
        <v>68</v>
      </c>
      <c r="C5" s="48">
        <v>6</v>
      </c>
      <c r="D5" s="48">
        <v>2</v>
      </c>
      <c r="E5" s="48">
        <v>2</v>
      </c>
      <c r="F5" s="50">
        <v>4</v>
      </c>
      <c r="G5" s="46"/>
      <c r="H5" s="45"/>
      <c r="I5" s="46"/>
      <c r="J5" s="45"/>
    </row>
    <row r="6" spans="1:10" x14ac:dyDescent="0.3">
      <c r="A6" s="4" t="s">
        <v>31</v>
      </c>
      <c r="B6" s="41" t="s">
        <v>69</v>
      </c>
      <c r="C6" s="48">
        <v>6</v>
      </c>
      <c r="D6" s="48">
        <v>2</v>
      </c>
      <c r="E6" s="48">
        <v>2</v>
      </c>
      <c r="F6" s="50">
        <v>4</v>
      </c>
      <c r="G6" s="45"/>
      <c r="H6" s="45"/>
      <c r="I6" s="46"/>
      <c r="J6" s="45"/>
    </row>
    <row r="7" spans="1:10" x14ac:dyDescent="0.3">
      <c r="A7" s="4" t="s">
        <v>32</v>
      </c>
      <c r="B7" s="41" t="s">
        <v>70</v>
      </c>
      <c r="C7" s="48">
        <v>5</v>
      </c>
      <c r="D7" s="48">
        <v>3</v>
      </c>
      <c r="E7" s="48">
        <v>2</v>
      </c>
      <c r="F7" s="48">
        <v>4</v>
      </c>
      <c r="G7" s="46"/>
      <c r="H7" s="46"/>
      <c r="I7" s="46"/>
      <c r="J7" s="45"/>
    </row>
    <row r="8" spans="1:10" x14ac:dyDescent="0.3">
      <c r="A8" s="4" t="s">
        <v>33</v>
      </c>
      <c r="B8" s="41" t="s">
        <v>71</v>
      </c>
      <c r="C8" s="48">
        <v>5</v>
      </c>
      <c r="D8" s="48">
        <v>3</v>
      </c>
      <c r="E8" s="48">
        <v>2</v>
      </c>
      <c r="F8" s="48">
        <v>4</v>
      </c>
      <c r="G8" s="46"/>
      <c r="H8" s="46"/>
      <c r="I8" s="46"/>
      <c r="J8" s="45"/>
    </row>
    <row r="9" spans="1:10" x14ac:dyDescent="0.3">
      <c r="A9" s="4" t="s">
        <v>34</v>
      </c>
      <c r="B9" s="8" t="s">
        <v>72</v>
      </c>
      <c r="C9" s="20">
        <v>4</v>
      </c>
      <c r="D9" s="20">
        <v>3</v>
      </c>
      <c r="E9" s="20">
        <v>1</v>
      </c>
      <c r="F9" s="20">
        <v>5</v>
      </c>
    </row>
    <row r="10" spans="1:10" x14ac:dyDescent="0.3">
      <c r="A10" s="4" t="s">
        <v>35</v>
      </c>
      <c r="B10" s="8" t="s">
        <v>73</v>
      </c>
      <c r="C10" s="20">
        <v>4</v>
      </c>
      <c r="D10" s="20">
        <v>4</v>
      </c>
      <c r="E10" s="20">
        <v>1</v>
      </c>
      <c r="F10" s="20">
        <v>5</v>
      </c>
    </row>
    <row r="11" spans="1:10" x14ac:dyDescent="0.3">
      <c r="A11" s="4" t="s">
        <v>36</v>
      </c>
      <c r="B11" s="8" t="s">
        <v>74</v>
      </c>
      <c r="C11" s="20">
        <v>3</v>
      </c>
      <c r="D11" s="20">
        <v>5</v>
      </c>
      <c r="E11" s="20">
        <v>1</v>
      </c>
      <c r="F11" s="20">
        <v>5</v>
      </c>
    </row>
    <row r="12" spans="1:10" x14ac:dyDescent="0.3">
      <c r="A12" s="4" t="s">
        <v>37</v>
      </c>
      <c r="B12" s="8" t="s">
        <v>75</v>
      </c>
      <c r="C12" s="20">
        <v>2</v>
      </c>
      <c r="D12" s="20">
        <v>6</v>
      </c>
      <c r="E12" s="20">
        <v>1</v>
      </c>
      <c r="F12" s="20">
        <v>5</v>
      </c>
    </row>
    <row r="13" spans="1:10" x14ac:dyDescent="0.3">
      <c r="A13" s="4" t="s">
        <v>38</v>
      </c>
      <c r="B13" s="8" t="s">
        <v>76</v>
      </c>
      <c r="C13" s="20">
        <v>1</v>
      </c>
      <c r="D13" s="20">
        <v>7</v>
      </c>
      <c r="E13" s="20">
        <v>1</v>
      </c>
      <c r="F13" s="20">
        <v>5</v>
      </c>
    </row>
    <row r="14" spans="1:10" x14ac:dyDescent="0.3">
      <c r="A14" s="24"/>
      <c r="B14" s="24"/>
      <c r="C14" s="24"/>
      <c r="D14" s="24"/>
      <c r="E14" s="24"/>
      <c r="F14" s="24"/>
    </row>
    <row r="16" spans="1:10" ht="15.6" x14ac:dyDescent="0.3">
      <c r="A16" s="68" t="s">
        <v>77</v>
      </c>
      <c r="B16" s="68"/>
      <c r="C16" s="68"/>
      <c r="D16" s="68"/>
      <c r="E16" s="68"/>
      <c r="F16" s="68"/>
    </row>
    <row r="17" spans="1:6" x14ac:dyDescent="0.3">
      <c r="A17" s="70" t="s">
        <v>61</v>
      </c>
      <c r="B17" s="69" t="s">
        <v>62</v>
      </c>
      <c r="C17" s="69" t="s">
        <v>21</v>
      </c>
      <c r="D17" s="69"/>
      <c r="E17" s="69"/>
      <c r="F17" s="69"/>
    </row>
    <row r="18" spans="1:6" x14ac:dyDescent="0.3">
      <c r="A18" s="71"/>
      <c r="B18" s="71"/>
      <c r="C18" s="47" t="s">
        <v>0</v>
      </c>
      <c r="D18" s="47" t="s">
        <v>1</v>
      </c>
      <c r="E18" s="47" t="s">
        <v>2</v>
      </c>
      <c r="F18" s="47" t="s">
        <v>3</v>
      </c>
    </row>
    <row r="19" spans="1:6" x14ac:dyDescent="0.3">
      <c r="A19" s="4" t="s">
        <v>29</v>
      </c>
      <c r="B19" s="41" t="s">
        <v>67</v>
      </c>
      <c r="C19" s="42"/>
      <c r="D19" s="42"/>
      <c r="E19" s="48" t="s">
        <v>56</v>
      </c>
      <c r="F19" s="50" t="s">
        <v>63</v>
      </c>
    </row>
    <row r="20" spans="1:6" x14ac:dyDescent="0.3">
      <c r="A20" s="4" t="s">
        <v>30</v>
      </c>
      <c r="B20" s="41" t="s">
        <v>68</v>
      </c>
      <c r="C20" s="42"/>
      <c r="D20" s="42"/>
      <c r="E20" s="48" t="s">
        <v>56</v>
      </c>
      <c r="F20" s="50" t="s">
        <v>63</v>
      </c>
    </row>
    <row r="21" spans="1:6" x14ac:dyDescent="0.3">
      <c r="A21" s="4" t="s">
        <v>31</v>
      </c>
      <c r="B21" s="41" t="s">
        <v>69</v>
      </c>
      <c r="C21" s="42"/>
      <c r="D21" s="42"/>
      <c r="E21" s="48" t="s">
        <v>56</v>
      </c>
      <c r="F21" s="50" t="s">
        <v>63</v>
      </c>
    </row>
    <row r="22" spans="1:6" x14ac:dyDescent="0.3">
      <c r="A22" s="4" t="s">
        <v>32</v>
      </c>
      <c r="B22" s="41" t="s">
        <v>70</v>
      </c>
      <c r="C22" s="42"/>
      <c r="D22" s="42"/>
      <c r="E22" s="48" t="s">
        <v>56</v>
      </c>
      <c r="F22" s="50" t="s">
        <v>63</v>
      </c>
    </row>
    <row r="23" spans="1:6" x14ac:dyDescent="0.3">
      <c r="A23" s="4" t="s">
        <v>33</v>
      </c>
      <c r="B23" s="41" t="s">
        <v>71</v>
      </c>
      <c r="C23" s="42"/>
      <c r="D23" s="42"/>
      <c r="E23" s="48" t="s">
        <v>56</v>
      </c>
      <c r="F23" s="50" t="s">
        <v>63</v>
      </c>
    </row>
    <row r="24" spans="1:6" x14ac:dyDescent="0.3">
      <c r="A24" s="4" t="s">
        <v>34</v>
      </c>
      <c r="B24" s="8" t="s">
        <v>72</v>
      </c>
      <c r="C24" s="3"/>
      <c r="D24" s="3"/>
      <c r="E24" s="3" t="s">
        <v>55</v>
      </c>
      <c r="F24" s="20" t="s">
        <v>80</v>
      </c>
    </row>
    <row r="25" spans="1:6" x14ac:dyDescent="0.3">
      <c r="A25" s="4" t="s">
        <v>35</v>
      </c>
      <c r="B25" s="8" t="s">
        <v>73</v>
      </c>
      <c r="C25" s="3"/>
      <c r="D25" s="3"/>
      <c r="E25" s="11" t="s">
        <v>55</v>
      </c>
      <c r="F25" s="20" t="s">
        <v>80</v>
      </c>
    </row>
    <row r="26" spans="1:6" x14ac:dyDescent="0.3">
      <c r="A26" s="4" t="s">
        <v>36</v>
      </c>
      <c r="B26" s="8" t="s">
        <v>74</v>
      </c>
      <c r="C26" s="3"/>
      <c r="D26" s="3"/>
      <c r="E26" s="11" t="s">
        <v>55</v>
      </c>
      <c r="F26" s="20" t="s">
        <v>80</v>
      </c>
    </row>
    <row r="27" spans="1:6" x14ac:dyDescent="0.3">
      <c r="A27" s="4" t="s">
        <v>37</v>
      </c>
      <c r="B27" s="8" t="s">
        <v>75</v>
      </c>
      <c r="C27" s="3"/>
      <c r="D27" s="3"/>
      <c r="E27" s="11" t="s">
        <v>55</v>
      </c>
      <c r="F27" s="20" t="s">
        <v>80</v>
      </c>
    </row>
    <row r="28" spans="1:6" x14ac:dyDescent="0.3">
      <c r="A28" s="4" t="s">
        <v>38</v>
      </c>
      <c r="B28" s="8" t="s">
        <v>76</v>
      </c>
      <c r="C28" s="3"/>
      <c r="D28" s="3"/>
      <c r="E28" s="11" t="s">
        <v>55</v>
      </c>
      <c r="F28" s="20" t="s">
        <v>80</v>
      </c>
    </row>
  </sheetData>
  <mergeCells count="8">
    <mergeCell ref="A1:F1"/>
    <mergeCell ref="C2:F2"/>
    <mergeCell ref="A16:F16"/>
    <mergeCell ref="A17:A18"/>
    <mergeCell ref="B17:B18"/>
    <mergeCell ref="C17:F17"/>
    <mergeCell ref="A2:A3"/>
    <mergeCell ref="B2:B3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DAFC-0239-4B9C-AD79-02774F628DE7}">
  <dimension ref="A1:S47"/>
  <sheetViews>
    <sheetView zoomScale="110" zoomScaleNormal="110" workbookViewId="0">
      <selection activeCell="A9" sqref="A9:C9"/>
    </sheetView>
  </sheetViews>
  <sheetFormatPr defaultRowHeight="14.4" x14ac:dyDescent="0.3"/>
  <cols>
    <col min="2" max="2" width="23.21875" customWidth="1"/>
    <col min="3" max="3" width="14" customWidth="1"/>
    <col min="6" max="6" width="24.21875" customWidth="1"/>
    <col min="7" max="7" width="14.109375" customWidth="1"/>
    <col min="10" max="10" width="22.44140625" customWidth="1"/>
    <col min="11" max="11" width="15.33203125" customWidth="1"/>
    <col min="14" max="14" width="21.88671875" customWidth="1"/>
    <col min="15" max="15" width="14.77734375" customWidth="1"/>
    <col min="18" max="18" width="13.6640625" customWidth="1"/>
    <col min="19" max="19" width="13.77734375" customWidth="1"/>
  </cols>
  <sheetData>
    <row r="1" spans="1:19" x14ac:dyDescent="0.3">
      <c r="A1" s="22" t="s">
        <v>21</v>
      </c>
      <c r="B1" s="22" t="s">
        <v>22</v>
      </c>
      <c r="C1" s="22" t="s">
        <v>12</v>
      </c>
    </row>
    <row r="2" spans="1:19" x14ac:dyDescent="0.3">
      <c r="A2" s="4" t="s">
        <v>0</v>
      </c>
      <c r="B2" s="11" t="s">
        <v>23</v>
      </c>
      <c r="C2" s="19">
        <f>'Bobot Kriteria'!G12</f>
        <v>0.44689194628778689</v>
      </c>
    </row>
    <row r="3" spans="1:19" x14ac:dyDescent="0.3">
      <c r="A3" s="4" t="s">
        <v>1</v>
      </c>
      <c r="B3" s="11" t="s">
        <v>24</v>
      </c>
      <c r="C3" s="19">
        <f>'Bobot Kriteria'!G13</f>
        <v>0.21047975013113401</v>
      </c>
    </row>
    <row r="4" spans="1:19" x14ac:dyDescent="0.3">
      <c r="A4" s="4" t="s">
        <v>2</v>
      </c>
      <c r="B4" s="11" t="s">
        <v>58</v>
      </c>
      <c r="C4" s="19">
        <f>'Bobot Kriteria'!G14</f>
        <v>9.7457859456232865E-2</v>
      </c>
    </row>
    <row r="5" spans="1:19" x14ac:dyDescent="0.3">
      <c r="A5" s="4" t="s">
        <v>3</v>
      </c>
      <c r="B5" s="11" t="s">
        <v>60</v>
      </c>
      <c r="C5" s="19">
        <f>'Bobot Kriteria'!G15</f>
        <v>4.5170444124846283E-2</v>
      </c>
    </row>
    <row r="6" spans="1:19" x14ac:dyDescent="0.3">
      <c r="A6" s="10"/>
      <c r="B6" s="27"/>
      <c r="C6" s="33"/>
    </row>
    <row r="8" spans="1:19" ht="25.2" customHeight="1" x14ac:dyDescent="0.3">
      <c r="A8" s="73" t="s">
        <v>39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31"/>
      <c r="Q8" s="31"/>
      <c r="R8" s="31"/>
      <c r="S8" s="31"/>
    </row>
    <row r="9" spans="1:19" x14ac:dyDescent="0.3">
      <c r="A9" s="76" t="s">
        <v>25</v>
      </c>
      <c r="B9" s="76"/>
      <c r="C9" s="76"/>
      <c r="D9" s="24"/>
      <c r="E9" s="77" t="s">
        <v>47</v>
      </c>
      <c r="F9" s="77"/>
      <c r="G9" s="77"/>
      <c r="H9" s="24"/>
      <c r="I9" s="77" t="s">
        <v>54</v>
      </c>
      <c r="J9" s="77"/>
      <c r="K9" s="77"/>
      <c r="L9" s="24"/>
      <c r="M9" s="77" t="s">
        <v>59</v>
      </c>
      <c r="N9" s="77"/>
      <c r="O9" s="77"/>
      <c r="P9" s="24"/>
      <c r="Q9" s="72"/>
      <c r="R9" s="72"/>
      <c r="S9" s="72"/>
    </row>
    <row r="10" spans="1:19" x14ac:dyDescent="0.3">
      <c r="A10" s="23" t="s">
        <v>26</v>
      </c>
      <c r="B10" s="4" t="s">
        <v>27</v>
      </c>
      <c r="C10" s="4" t="s">
        <v>28</v>
      </c>
      <c r="D10" s="24"/>
      <c r="E10" s="23" t="s">
        <v>26</v>
      </c>
      <c r="F10" s="4" t="s">
        <v>27</v>
      </c>
      <c r="G10" s="4" t="s">
        <v>28</v>
      </c>
      <c r="H10" s="24"/>
      <c r="I10" s="23" t="s">
        <v>26</v>
      </c>
      <c r="J10" s="4" t="s">
        <v>27</v>
      </c>
      <c r="K10" s="4" t="s">
        <v>28</v>
      </c>
      <c r="L10" s="24"/>
      <c r="M10" s="23" t="s">
        <v>26</v>
      </c>
      <c r="N10" s="4" t="s">
        <v>27</v>
      </c>
      <c r="O10" s="4" t="s">
        <v>28</v>
      </c>
      <c r="P10" s="24"/>
      <c r="Q10" s="10"/>
      <c r="R10" s="25"/>
      <c r="S10" s="25"/>
    </row>
    <row r="11" spans="1:19" x14ac:dyDescent="0.3">
      <c r="A11" s="4" t="s">
        <v>29</v>
      </c>
      <c r="B11" s="51">
        <v>7</v>
      </c>
      <c r="C11" s="18">
        <f>B11/B21</f>
        <v>0.16279069767441862</v>
      </c>
      <c r="D11" s="24"/>
      <c r="E11" s="4" t="s">
        <v>29</v>
      </c>
      <c r="F11" s="51">
        <v>1</v>
      </c>
      <c r="G11" s="18">
        <f>F11/F21</f>
        <v>2.7777777777777776E-2</v>
      </c>
      <c r="H11" s="24"/>
      <c r="I11" s="4" t="s">
        <v>29</v>
      </c>
      <c r="J11" s="51">
        <v>2</v>
      </c>
      <c r="K11" s="18">
        <f>J11/J21</f>
        <v>0.13333333333333333</v>
      </c>
      <c r="L11" s="24"/>
      <c r="M11" s="4" t="s">
        <v>29</v>
      </c>
      <c r="N11" s="40">
        <v>4</v>
      </c>
      <c r="O11" s="18">
        <f>N11/N21</f>
        <v>8.8888888888888892E-2</v>
      </c>
      <c r="P11" s="24"/>
      <c r="Q11" s="25"/>
      <c r="R11" s="24"/>
      <c r="S11" s="24"/>
    </row>
    <row r="12" spans="1:19" x14ac:dyDescent="0.3">
      <c r="A12" s="4" t="s">
        <v>30</v>
      </c>
      <c r="B12" s="51">
        <v>6</v>
      </c>
      <c r="C12" s="18">
        <f>B12/B21</f>
        <v>0.13953488372093023</v>
      </c>
      <c r="D12" s="24"/>
      <c r="E12" s="4" t="s">
        <v>30</v>
      </c>
      <c r="F12" s="51">
        <v>2</v>
      </c>
      <c r="G12" s="18">
        <f>F12/F21</f>
        <v>5.5555555555555552E-2</v>
      </c>
      <c r="H12" s="24"/>
      <c r="I12" s="4" t="s">
        <v>30</v>
      </c>
      <c r="J12" s="51">
        <v>2</v>
      </c>
      <c r="K12" s="18">
        <f>J12/J21</f>
        <v>0.13333333333333333</v>
      </c>
      <c r="L12" s="24"/>
      <c r="M12" s="4" t="s">
        <v>30</v>
      </c>
      <c r="N12" s="40">
        <v>4</v>
      </c>
      <c r="O12" s="18">
        <f>N12/N21</f>
        <v>8.8888888888888892E-2</v>
      </c>
      <c r="P12" s="24"/>
      <c r="Q12" s="25"/>
      <c r="R12" s="24"/>
      <c r="S12" s="24"/>
    </row>
    <row r="13" spans="1:19" x14ac:dyDescent="0.3">
      <c r="A13" s="4" t="s">
        <v>31</v>
      </c>
      <c r="B13" s="51">
        <v>6</v>
      </c>
      <c r="C13" s="18">
        <f>B13/B21</f>
        <v>0.13953488372093023</v>
      </c>
      <c r="D13" s="24"/>
      <c r="E13" s="4" t="s">
        <v>31</v>
      </c>
      <c r="F13" s="51">
        <v>2</v>
      </c>
      <c r="G13" s="18">
        <f>F13/F21</f>
        <v>5.5555555555555552E-2</v>
      </c>
      <c r="H13" s="24"/>
      <c r="I13" s="4" t="s">
        <v>31</v>
      </c>
      <c r="J13" s="51">
        <v>2</v>
      </c>
      <c r="K13" s="18">
        <f>J13/J21</f>
        <v>0.13333333333333333</v>
      </c>
      <c r="L13" s="24"/>
      <c r="M13" s="4" t="s">
        <v>31</v>
      </c>
      <c r="N13" s="40">
        <v>4</v>
      </c>
      <c r="O13" s="18">
        <f>N13/N21</f>
        <v>8.8888888888888892E-2</v>
      </c>
      <c r="P13" s="24"/>
      <c r="Q13" s="25"/>
      <c r="R13" s="24"/>
      <c r="S13" s="24"/>
    </row>
    <row r="14" spans="1:19" x14ac:dyDescent="0.3">
      <c r="A14" s="4" t="s">
        <v>32</v>
      </c>
      <c r="B14" s="51">
        <v>5</v>
      </c>
      <c r="C14" s="18">
        <f>B14/B21</f>
        <v>0.11627906976744186</v>
      </c>
      <c r="D14" s="24"/>
      <c r="E14" s="4" t="s">
        <v>32</v>
      </c>
      <c r="F14" s="51">
        <v>3</v>
      </c>
      <c r="G14" s="18">
        <f>F14/F21</f>
        <v>8.3333333333333329E-2</v>
      </c>
      <c r="H14" s="24"/>
      <c r="I14" s="4" t="s">
        <v>32</v>
      </c>
      <c r="J14" s="51">
        <v>2</v>
      </c>
      <c r="K14" s="18">
        <f>J14/J21</f>
        <v>0.13333333333333333</v>
      </c>
      <c r="L14" s="24"/>
      <c r="M14" s="4" t="s">
        <v>32</v>
      </c>
      <c r="N14" s="51">
        <v>4</v>
      </c>
      <c r="O14" s="18">
        <f>N14/N21</f>
        <v>8.8888888888888892E-2</v>
      </c>
      <c r="P14" s="24"/>
      <c r="Q14" s="25"/>
      <c r="R14" s="24"/>
      <c r="S14" s="24"/>
    </row>
    <row r="15" spans="1:19" x14ac:dyDescent="0.3">
      <c r="A15" s="4" t="s">
        <v>33</v>
      </c>
      <c r="B15" s="51">
        <v>5</v>
      </c>
      <c r="C15" s="18">
        <f>B15/B21</f>
        <v>0.11627906976744186</v>
      </c>
      <c r="D15" s="24"/>
      <c r="E15" s="4" t="s">
        <v>33</v>
      </c>
      <c r="F15" s="51">
        <v>3</v>
      </c>
      <c r="G15" s="18">
        <f>F15/F21</f>
        <v>8.3333333333333329E-2</v>
      </c>
      <c r="H15" s="24"/>
      <c r="I15" s="4" t="s">
        <v>33</v>
      </c>
      <c r="J15" s="51">
        <v>2</v>
      </c>
      <c r="K15" s="18">
        <f>J15/J21</f>
        <v>0.13333333333333333</v>
      </c>
      <c r="L15" s="24"/>
      <c r="M15" s="4" t="s">
        <v>33</v>
      </c>
      <c r="N15" s="51">
        <v>4</v>
      </c>
      <c r="O15" s="18">
        <f>N15/N21</f>
        <v>8.8888888888888892E-2</v>
      </c>
      <c r="P15" s="24"/>
      <c r="Q15" s="25"/>
      <c r="R15" s="24"/>
      <c r="S15" s="24"/>
    </row>
    <row r="16" spans="1:19" x14ac:dyDescent="0.3">
      <c r="A16" s="4" t="s">
        <v>34</v>
      </c>
      <c r="B16" s="52">
        <v>4</v>
      </c>
      <c r="C16" s="18">
        <f>B16/B21</f>
        <v>9.3023255813953487E-2</v>
      </c>
      <c r="D16" s="24"/>
      <c r="E16" s="4" t="s">
        <v>34</v>
      </c>
      <c r="F16" s="52">
        <v>3</v>
      </c>
      <c r="G16" s="18">
        <f>F16/F21</f>
        <v>8.3333333333333329E-2</v>
      </c>
      <c r="H16" s="24"/>
      <c r="I16" s="4" t="s">
        <v>34</v>
      </c>
      <c r="J16" s="52">
        <v>1</v>
      </c>
      <c r="K16" s="18">
        <f>J16/J21</f>
        <v>6.6666666666666666E-2</v>
      </c>
      <c r="L16" s="24"/>
      <c r="M16" s="4" t="s">
        <v>34</v>
      </c>
      <c r="N16" s="52">
        <v>5</v>
      </c>
      <c r="O16" s="18">
        <f>N16/N21</f>
        <v>0.1111111111111111</v>
      </c>
      <c r="P16" s="24"/>
      <c r="Q16" s="25"/>
      <c r="R16" s="24"/>
      <c r="S16" s="24"/>
    </row>
    <row r="17" spans="1:19" x14ac:dyDescent="0.3">
      <c r="A17" s="4" t="s">
        <v>35</v>
      </c>
      <c r="B17" s="52">
        <v>4</v>
      </c>
      <c r="C17" s="18">
        <f>B17/B21</f>
        <v>9.3023255813953487E-2</v>
      </c>
      <c r="D17" s="24"/>
      <c r="E17" s="4" t="s">
        <v>35</v>
      </c>
      <c r="F17" s="52">
        <v>4</v>
      </c>
      <c r="G17" s="18">
        <f>F17/F21</f>
        <v>0.1111111111111111</v>
      </c>
      <c r="H17" s="24"/>
      <c r="I17" s="4" t="s">
        <v>35</v>
      </c>
      <c r="J17" s="52">
        <v>1</v>
      </c>
      <c r="K17" s="18">
        <f>J17/J21</f>
        <v>6.6666666666666666E-2</v>
      </c>
      <c r="L17" s="24"/>
      <c r="M17" s="4" t="s">
        <v>35</v>
      </c>
      <c r="N17" s="52">
        <v>5</v>
      </c>
      <c r="O17" s="18">
        <f>N17/N21</f>
        <v>0.1111111111111111</v>
      </c>
      <c r="P17" s="24"/>
      <c r="Q17" s="25"/>
      <c r="R17" s="24"/>
      <c r="S17" s="24"/>
    </row>
    <row r="18" spans="1:19" x14ac:dyDescent="0.3">
      <c r="A18" s="4" t="s">
        <v>36</v>
      </c>
      <c r="B18" s="52">
        <v>3</v>
      </c>
      <c r="C18" s="18">
        <f>B18/B21</f>
        <v>6.9767441860465115E-2</v>
      </c>
      <c r="D18" s="24"/>
      <c r="E18" s="4" t="s">
        <v>36</v>
      </c>
      <c r="F18" s="52">
        <v>5</v>
      </c>
      <c r="G18" s="18">
        <f>F18/F21</f>
        <v>0.1388888888888889</v>
      </c>
      <c r="H18" s="24"/>
      <c r="I18" s="4" t="s">
        <v>36</v>
      </c>
      <c r="J18" s="52">
        <v>1</v>
      </c>
      <c r="K18" s="18">
        <f>J18/J21</f>
        <v>6.6666666666666666E-2</v>
      </c>
      <c r="L18" s="24"/>
      <c r="M18" s="4" t="s">
        <v>36</v>
      </c>
      <c r="N18" s="52">
        <v>5</v>
      </c>
      <c r="O18" s="18">
        <f>N18/N21</f>
        <v>0.1111111111111111</v>
      </c>
      <c r="P18" s="24"/>
      <c r="Q18" s="25"/>
      <c r="R18" s="24"/>
      <c r="S18" s="24"/>
    </row>
    <row r="19" spans="1:19" x14ac:dyDescent="0.3">
      <c r="A19" s="4" t="s">
        <v>37</v>
      </c>
      <c r="B19" s="52">
        <v>2</v>
      </c>
      <c r="C19" s="18">
        <f>B19/B21</f>
        <v>4.6511627906976744E-2</v>
      </c>
      <c r="D19" s="24"/>
      <c r="E19" s="4" t="s">
        <v>37</v>
      </c>
      <c r="F19" s="52">
        <v>6</v>
      </c>
      <c r="G19" s="18">
        <f>F19/F21</f>
        <v>0.16666666666666666</v>
      </c>
      <c r="H19" s="24"/>
      <c r="I19" s="4" t="s">
        <v>37</v>
      </c>
      <c r="J19" s="52">
        <v>1</v>
      </c>
      <c r="K19" s="18">
        <f>J19/J21</f>
        <v>6.6666666666666666E-2</v>
      </c>
      <c r="L19" s="24"/>
      <c r="M19" s="4" t="s">
        <v>37</v>
      </c>
      <c r="N19" s="52">
        <v>5</v>
      </c>
      <c r="O19" s="18">
        <f>N19/N21</f>
        <v>0.1111111111111111</v>
      </c>
      <c r="P19" s="24"/>
      <c r="Q19" s="25"/>
      <c r="R19" s="24"/>
      <c r="S19" s="24"/>
    </row>
    <row r="20" spans="1:19" x14ac:dyDescent="0.3">
      <c r="A20" s="4" t="s">
        <v>38</v>
      </c>
      <c r="B20" s="52">
        <v>1</v>
      </c>
      <c r="C20" s="18">
        <f>B20/B21</f>
        <v>2.3255813953488372E-2</v>
      </c>
      <c r="D20" s="24"/>
      <c r="E20" s="4" t="s">
        <v>38</v>
      </c>
      <c r="F20" s="52">
        <v>7</v>
      </c>
      <c r="G20" s="18">
        <f>F20/F21</f>
        <v>0.19444444444444445</v>
      </c>
      <c r="H20" s="24"/>
      <c r="I20" s="4" t="s">
        <v>38</v>
      </c>
      <c r="J20" s="52">
        <v>1</v>
      </c>
      <c r="K20" s="18">
        <f>J20/J21</f>
        <v>6.6666666666666666E-2</v>
      </c>
      <c r="L20" s="24"/>
      <c r="M20" s="4" t="s">
        <v>38</v>
      </c>
      <c r="N20" s="52">
        <v>5</v>
      </c>
      <c r="O20" s="18">
        <f>N20/N21</f>
        <v>0.1111111111111111</v>
      </c>
      <c r="P20" s="24"/>
      <c r="Q20" s="25"/>
      <c r="R20" s="24"/>
      <c r="S20" s="24"/>
    </row>
    <row r="21" spans="1:19" x14ac:dyDescent="0.3">
      <c r="A21" s="23" t="s">
        <v>18</v>
      </c>
      <c r="B21" s="52">
        <f>SUM(B11:B20)</f>
        <v>43</v>
      </c>
      <c r="C21" s="24"/>
      <c r="D21" s="24"/>
      <c r="E21" s="23" t="s">
        <v>18</v>
      </c>
      <c r="F21" s="52">
        <f>SUM(F11:F20)</f>
        <v>36</v>
      </c>
      <c r="G21" s="24"/>
      <c r="H21" s="24"/>
      <c r="I21" s="23" t="s">
        <v>18</v>
      </c>
      <c r="J21" s="52">
        <f>SUM(J11:J20)</f>
        <v>15</v>
      </c>
      <c r="K21" s="24"/>
      <c r="L21" s="24"/>
      <c r="M21" s="23" t="s">
        <v>18</v>
      </c>
      <c r="N21" s="52">
        <f>SUM(N11:N20)</f>
        <v>45</v>
      </c>
      <c r="O21" s="24"/>
      <c r="P21" s="24"/>
      <c r="Q21" s="10"/>
      <c r="R21" s="24"/>
      <c r="S21" s="24"/>
    </row>
    <row r="22" spans="1:19" x14ac:dyDescent="0.3">
      <c r="A22" s="25"/>
      <c r="B22" s="24"/>
      <c r="C22" s="24"/>
      <c r="D22" s="24"/>
      <c r="E22" s="25"/>
      <c r="F22" s="24"/>
      <c r="G22" s="24"/>
      <c r="H22" s="24"/>
      <c r="I22" s="25"/>
      <c r="J22" s="24"/>
      <c r="K22" s="24"/>
      <c r="L22" s="24"/>
      <c r="M22" s="25"/>
      <c r="N22" s="24"/>
      <c r="O22" s="24"/>
      <c r="P22" s="24"/>
      <c r="Q22" s="25"/>
      <c r="R22" s="24"/>
      <c r="S22" s="24"/>
    </row>
    <row r="23" spans="1:19" x14ac:dyDescent="0.3">
      <c r="A23" s="25"/>
      <c r="B23" s="24"/>
      <c r="C23" s="24"/>
      <c r="D23" s="24"/>
      <c r="E23" s="25"/>
      <c r="F23" s="24"/>
      <c r="G23" s="24"/>
      <c r="H23" s="24"/>
      <c r="I23" s="25"/>
      <c r="J23" s="24"/>
      <c r="K23" s="24"/>
      <c r="L23" s="24"/>
      <c r="M23" s="25"/>
      <c r="N23" s="24"/>
      <c r="O23" s="24"/>
      <c r="P23" s="24"/>
      <c r="Q23" s="25"/>
      <c r="R23" s="24"/>
      <c r="S23" s="24"/>
    </row>
    <row r="24" spans="1:19" x14ac:dyDescent="0.3">
      <c r="A24" s="25"/>
      <c r="B24" s="24"/>
      <c r="C24" s="24"/>
      <c r="D24" s="24"/>
      <c r="E24" s="25"/>
      <c r="F24" s="24"/>
      <c r="G24" s="24"/>
      <c r="H24" s="24"/>
      <c r="I24" s="25"/>
      <c r="J24" s="24"/>
      <c r="K24" s="24"/>
      <c r="L24" s="24"/>
      <c r="M24" s="25"/>
      <c r="N24" s="24"/>
      <c r="O24" s="24"/>
      <c r="P24" s="24"/>
      <c r="Q24" s="25"/>
      <c r="R24" s="24"/>
      <c r="S24" s="24"/>
    </row>
    <row r="25" spans="1:19" x14ac:dyDescent="0.3">
      <c r="A25" s="25"/>
      <c r="B25" s="24"/>
      <c r="C25" s="24"/>
      <c r="D25" s="24"/>
      <c r="E25" s="25"/>
      <c r="F25" s="24"/>
      <c r="G25" s="24"/>
      <c r="H25" s="24"/>
      <c r="I25" s="25"/>
      <c r="J25" s="24"/>
      <c r="K25" s="24"/>
      <c r="L25" s="24"/>
      <c r="M25" s="25"/>
      <c r="N25" s="24"/>
      <c r="O25" s="24"/>
      <c r="P25" s="24"/>
      <c r="Q25" s="25"/>
      <c r="R25" s="24"/>
      <c r="S25" s="24"/>
    </row>
    <row r="26" spans="1:19" x14ac:dyDescent="0.3">
      <c r="E26" s="10"/>
      <c r="I26" s="10"/>
      <c r="M26" s="10"/>
      <c r="Q26" s="10"/>
    </row>
    <row r="30" spans="1:19" x14ac:dyDescent="0.3">
      <c r="A30" s="74" t="s">
        <v>42</v>
      </c>
      <c r="B30" s="74"/>
      <c r="C30" s="74"/>
      <c r="D30" s="74"/>
      <c r="E30" s="74"/>
      <c r="F30" s="74"/>
      <c r="G30" s="74"/>
      <c r="H30" s="36"/>
    </row>
    <row r="31" spans="1:19" x14ac:dyDescent="0.3">
      <c r="A31" s="75" t="s">
        <v>43</v>
      </c>
      <c r="B31" s="75"/>
      <c r="C31" s="75"/>
      <c r="D31" s="75"/>
      <c r="E31" s="75"/>
      <c r="F31" s="75"/>
      <c r="G31" s="75"/>
      <c r="H31" s="36"/>
    </row>
    <row r="32" spans="1:19" x14ac:dyDescent="0.3">
      <c r="A32" s="26"/>
      <c r="B32" s="37" t="s">
        <v>0</v>
      </c>
      <c r="C32" s="37" t="s">
        <v>1</v>
      </c>
      <c r="D32" s="37" t="s">
        <v>2</v>
      </c>
      <c r="E32" s="37" t="s">
        <v>3</v>
      </c>
      <c r="F32" s="38" t="s">
        <v>40</v>
      </c>
      <c r="G32" s="39" t="s">
        <v>41</v>
      </c>
    </row>
    <row r="33" spans="1:7" x14ac:dyDescent="0.3">
      <c r="A33" s="4" t="s">
        <v>29</v>
      </c>
      <c r="B33" s="18">
        <f>C2*C11</f>
        <v>7.2749851721267633E-2</v>
      </c>
      <c r="C33" s="18">
        <f>C3*G11</f>
        <v>5.8466597258648332E-3</v>
      </c>
      <c r="D33" s="18">
        <f>C4*K11</f>
        <v>1.2994381260831049E-2</v>
      </c>
      <c r="E33" s="18">
        <f>C5*O11</f>
        <v>4.0151505888752249E-3</v>
      </c>
      <c r="F33" s="53">
        <f t="shared" ref="F33:F42" si="0">SUM(B33:E33)</f>
        <v>9.5606043296838736E-2</v>
      </c>
      <c r="G33" s="35">
        <f>RANK(F33,$F$33:$F$42,0)</f>
        <v>1</v>
      </c>
    </row>
    <row r="34" spans="1:7" x14ac:dyDescent="0.3">
      <c r="A34" s="4" t="s">
        <v>30</v>
      </c>
      <c r="B34" s="18">
        <f>C2*C12</f>
        <v>6.2357015761086543E-2</v>
      </c>
      <c r="C34" s="18">
        <f>C3*G12</f>
        <v>1.1693319451729666E-2</v>
      </c>
      <c r="D34" s="18">
        <f>C4*K12</f>
        <v>1.2994381260831049E-2</v>
      </c>
      <c r="E34" s="18">
        <f>C5*O12</f>
        <v>4.0151505888752249E-3</v>
      </c>
      <c r="F34" s="53">
        <f t="shared" si="0"/>
        <v>9.1059867062522476E-2</v>
      </c>
      <c r="G34" s="35">
        <f t="shared" ref="G34:G42" si="1">RANK(F34,$F$33:$F$42,0)</f>
        <v>2</v>
      </c>
    </row>
    <row r="35" spans="1:7" x14ac:dyDescent="0.3">
      <c r="A35" s="4" t="s">
        <v>31</v>
      </c>
      <c r="B35" s="18">
        <f>C2*C13</f>
        <v>6.2357015761086543E-2</v>
      </c>
      <c r="C35" s="18">
        <f>C3*G13</f>
        <v>1.1693319451729666E-2</v>
      </c>
      <c r="D35" s="18">
        <f>C4*K13</f>
        <v>1.2994381260831049E-2</v>
      </c>
      <c r="E35" s="18">
        <f>C5*O13</f>
        <v>4.0151505888752249E-3</v>
      </c>
      <c r="F35" s="53">
        <f t="shared" si="0"/>
        <v>9.1059867062522476E-2</v>
      </c>
      <c r="G35" s="35">
        <f t="shared" si="1"/>
        <v>2</v>
      </c>
    </row>
    <row r="36" spans="1:7" x14ac:dyDescent="0.3">
      <c r="A36" s="4" t="s">
        <v>32</v>
      </c>
      <c r="B36" s="18">
        <f>C2*C14</f>
        <v>5.1964179800905452E-2</v>
      </c>
      <c r="C36" s="18">
        <f>C3*G14</f>
        <v>1.7539979177594499E-2</v>
      </c>
      <c r="D36" s="18">
        <f>C4*K14</f>
        <v>1.2994381260831049E-2</v>
      </c>
      <c r="E36" s="18">
        <f>C5*O14</f>
        <v>4.0151505888752249E-3</v>
      </c>
      <c r="F36" s="53">
        <f t="shared" si="0"/>
        <v>8.651369082820623E-2</v>
      </c>
      <c r="G36" s="35">
        <f t="shared" si="1"/>
        <v>4</v>
      </c>
    </row>
    <row r="37" spans="1:7" x14ac:dyDescent="0.3">
      <c r="A37" s="4" t="s">
        <v>33</v>
      </c>
      <c r="B37" s="18">
        <f>C2*C15</f>
        <v>5.1964179800905452E-2</v>
      </c>
      <c r="C37" s="18">
        <f>C3*G15</f>
        <v>1.7539979177594499E-2</v>
      </c>
      <c r="D37" s="18">
        <f>C4*K15</f>
        <v>1.2994381260831049E-2</v>
      </c>
      <c r="E37" s="18">
        <f>C5*O15</f>
        <v>4.0151505888752249E-3</v>
      </c>
      <c r="F37" s="53">
        <f t="shared" si="0"/>
        <v>8.651369082820623E-2</v>
      </c>
      <c r="G37" s="35">
        <f t="shared" si="1"/>
        <v>4</v>
      </c>
    </row>
    <row r="38" spans="1:7" x14ac:dyDescent="0.3">
      <c r="A38" s="4" t="s">
        <v>34</v>
      </c>
      <c r="B38" s="18">
        <f>C2*C16</f>
        <v>4.1571343840724362E-2</v>
      </c>
      <c r="C38" s="18">
        <f>C3*G16</f>
        <v>1.7539979177594499E-2</v>
      </c>
      <c r="D38" s="18">
        <f>C4*K16</f>
        <v>6.4971906304155244E-3</v>
      </c>
      <c r="E38" s="18">
        <f>C5*O16</f>
        <v>5.0189382360940312E-3</v>
      </c>
      <c r="F38" s="53">
        <f t="shared" si="0"/>
        <v>7.0627451884828413E-2</v>
      </c>
      <c r="G38" s="35">
        <f t="shared" si="1"/>
        <v>8</v>
      </c>
    </row>
    <row r="39" spans="1:7" x14ac:dyDescent="0.3">
      <c r="A39" s="4" t="s">
        <v>35</v>
      </c>
      <c r="B39" s="18">
        <f>C2*C17</f>
        <v>4.1571343840724362E-2</v>
      </c>
      <c r="C39" s="18">
        <f>C3*G17</f>
        <v>2.3386638903459333E-2</v>
      </c>
      <c r="D39" s="18">
        <f>C4*K17</f>
        <v>6.4971906304155244E-3</v>
      </c>
      <c r="E39" s="18">
        <f>C5*O17</f>
        <v>5.0189382360940312E-3</v>
      </c>
      <c r="F39" s="53">
        <f t="shared" si="0"/>
        <v>7.6474111610693257E-2</v>
      </c>
      <c r="G39" s="35">
        <f t="shared" si="1"/>
        <v>6</v>
      </c>
    </row>
    <row r="40" spans="1:7" x14ac:dyDescent="0.3">
      <c r="A40" s="4" t="s">
        <v>36</v>
      </c>
      <c r="B40" s="18">
        <f>C2*C18</f>
        <v>3.1178507880543271E-2</v>
      </c>
      <c r="C40" s="18">
        <f>C3*G18</f>
        <v>2.923329862932417E-2</v>
      </c>
      <c r="D40" s="18">
        <f>C4*K18</f>
        <v>6.4971906304155244E-3</v>
      </c>
      <c r="E40" s="18">
        <f>C5*O18</f>
        <v>5.0189382360940312E-3</v>
      </c>
      <c r="F40" s="53">
        <f t="shared" si="0"/>
        <v>7.1927935376376997E-2</v>
      </c>
      <c r="G40" s="35">
        <f t="shared" si="1"/>
        <v>7</v>
      </c>
    </row>
    <row r="41" spans="1:7" x14ac:dyDescent="0.3">
      <c r="A41" s="4" t="s">
        <v>37</v>
      </c>
      <c r="B41" s="18">
        <f>C2*C19</f>
        <v>2.0785671920362181E-2</v>
      </c>
      <c r="C41" s="18">
        <f>C3*G19</f>
        <v>3.5079958355188998E-2</v>
      </c>
      <c r="D41" s="18">
        <f>C4*K19</f>
        <v>6.4971906304155244E-3</v>
      </c>
      <c r="E41" s="18">
        <f>C5*O19</f>
        <v>5.0189382360940312E-3</v>
      </c>
      <c r="F41" s="53">
        <f t="shared" si="0"/>
        <v>6.7381759142060738E-2</v>
      </c>
      <c r="G41" s="35">
        <f t="shared" si="1"/>
        <v>9</v>
      </c>
    </row>
    <row r="42" spans="1:7" x14ac:dyDescent="0.3">
      <c r="A42" s="4" t="s">
        <v>38</v>
      </c>
      <c r="B42" s="18">
        <f>C2*C20</f>
        <v>1.039283596018109E-2</v>
      </c>
      <c r="C42" s="18">
        <f>C3*G20</f>
        <v>4.0926618081053835E-2</v>
      </c>
      <c r="D42" s="18">
        <f>C4*K20</f>
        <v>6.4971906304155244E-3</v>
      </c>
      <c r="E42" s="18">
        <f>C5*O20</f>
        <v>5.0189382360940312E-3</v>
      </c>
      <c r="F42" s="53">
        <f t="shared" si="0"/>
        <v>6.2835582907744478E-2</v>
      </c>
      <c r="G42" s="35">
        <f t="shared" si="1"/>
        <v>10</v>
      </c>
    </row>
    <row r="43" spans="1:7" x14ac:dyDescent="0.3">
      <c r="A43" s="25"/>
      <c r="B43" s="24"/>
      <c r="C43" s="24"/>
      <c r="D43" s="24"/>
      <c r="E43" s="24"/>
      <c r="F43" s="49"/>
      <c r="G43" s="49"/>
    </row>
    <row r="44" spans="1:7" x14ac:dyDescent="0.3">
      <c r="A44" s="25"/>
      <c r="B44" s="24"/>
      <c r="C44" s="24"/>
      <c r="D44" s="24"/>
      <c r="E44" s="24"/>
      <c r="F44" s="49"/>
      <c r="G44" s="49"/>
    </row>
    <row r="45" spans="1:7" x14ac:dyDescent="0.3">
      <c r="A45" s="25"/>
      <c r="B45" s="24"/>
      <c r="C45" s="24"/>
      <c r="D45" s="24"/>
      <c r="E45" s="24"/>
      <c r="F45" s="49"/>
      <c r="G45" s="49"/>
    </row>
    <row r="46" spans="1:7" x14ac:dyDescent="0.3">
      <c r="A46" s="25"/>
      <c r="B46" s="24"/>
      <c r="C46" s="24"/>
      <c r="D46" s="24"/>
      <c r="E46" s="24"/>
      <c r="F46" s="49"/>
      <c r="G46" s="49"/>
    </row>
    <row r="47" spans="1:7" x14ac:dyDescent="0.3">
      <c r="A47" s="25"/>
      <c r="B47" s="24"/>
      <c r="C47" s="24"/>
      <c r="D47" s="24"/>
      <c r="E47" s="24"/>
      <c r="F47" s="49"/>
      <c r="G47" s="49"/>
    </row>
  </sheetData>
  <mergeCells count="8">
    <mergeCell ref="Q9:S9"/>
    <mergeCell ref="A8:O8"/>
    <mergeCell ref="A30:G30"/>
    <mergeCell ref="A31:G31"/>
    <mergeCell ref="A9:C9"/>
    <mergeCell ref="E9:G9"/>
    <mergeCell ref="I9:K9"/>
    <mergeCell ref="M9:O9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Bobot Kriteria Salah</vt:lpstr>
      <vt:lpstr>Bobot Kriteria</vt:lpstr>
      <vt:lpstr>Range Kriteria</vt:lpstr>
      <vt:lpstr>Alternatif</vt:lpstr>
      <vt:lpstr>Normalisasi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2021-06-18T06:16:39Z</dcterms:created>
  <dcterms:modified xsi:type="dcterms:W3CDTF">2021-06-30T14:15:35Z</dcterms:modified>
</cp:coreProperties>
</file>