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xponential Smoothing" sheetId="1" r:id="rId1"/>
    <sheet name="Trend Moment" sheetId="2" r:id="rId2"/>
  </sheets>
  <calcPr calcId="152511"/>
</workbook>
</file>

<file path=xl/calcChain.xml><?xml version="1.0" encoding="utf-8"?>
<calcChain xmlns="http://schemas.openxmlformats.org/spreadsheetml/2006/main">
  <c r="K3" i="2" l="1"/>
  <c r="J3" i="2"/>
  <c r="K2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  <c r="L2" i="2" l="1"/>
  <c r="M2" i="2"/>
  <c r="G30" i="1"/>
  <c r="E28" i="1"/>
  <c r="F28" i="1"/>
  <c r="G28" i="1"/>
  <c r="G27" i="1"/>
  <c r="F27" i="1"/>
  <c r="E27" i="1"/>
  <c r="E4" i="1"/>
  <c r="E5" i="1"/>
  <c r="E6" i="1"/>
  <c r="G6" i="1" s="1"/>
  <c r="E7" i="1"/>
  <c r="E8" i="1"/>
  <c r="E9" i="1"/>
  <c r="E10" i="1"/>
  <c r="G10" i="1" s="1"/>
  <c r="E11" i="1"/>
  <c r="E12" i="1"/>
  <c r="E13" i="1"/>
  <c r="E14" i="1"/>
  <c r="G14" i="1" s="1"/>
  <c r="E15" i="1"/>
  <c r="E16" i="1"/>
  <c r="E17" i="1"/>
  <c r="E18" i="1"/>
  <c r="G18" i="1" s="1"/>
  <c r="E19" i="1"/>
  <c r="E20" i="1"/>
  <c r="E21" i="1"/>
  <c r="E22" i="1"/>
  <c r="G22" i="1" s="1"/>
  <c r="E23" i="1"/>
  <c r="E24" i="1"/>
  <c r="E25" i="1"/>
  <c r="E26" i="1"/>
  <c r="G26" i="1" s="1"/>
  <c r="E3" i="1"/>
  <c r="G25" i="1"/>
  <c r="G24" i="1"/>
  <c r="G23" i="1"/>
  <c r="G21" i="1"/>
  <c r="G20" i="1"/>
  <c r="G19" i="1"/>
  <c r="G17" i="1"/>
  <c r="G16" i="1"/>
  <c r="G15" i="1"/>
  <c r="G13" i="1"/>
  <c r="G12" i="1"/>
  <c r="G11" i="1"/>
  <c r="G9" i="1"/>
  <c r="G8" i="1"/>
  <c r="G7" i="1"/>
  <c r="G5" i="1"/>
  <c r="G4" i="1"/>
  <c r="G3" i="1"/>
  <c r="F25" i="1"/>
  <c r="F24" i="1"/>
  <c r="F23" i="1"/>
  <c r="F21" i="1"/>
  <c r="F20" i="1"/>
  <c r="F19" i="1"/>
  <c r="F17" i="1"/>
  <c r="F16" i="1"/>
  <c r="F15" i="1"/>
  <c r="F13" i="1"/>
  <c r="F12" i="1"/>
  <c r="F11" i="1"/>
  <c r="F9" i="1"/>
  <c r="F8" i="1"/>
  <c r="F7" i="1"/>
  <c r="F5" i="1"/>
  <c r="F4" i="1"/>
  <c r="F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F6" i="1" l="1"/>
  <c r="F10" i="1"/>
  <c r="F14" i="1"/>
  <c r="F18" i="1"/>
  <c r="F22" i="1"/>
  <c r="F26" i="1"/>
</calcChain>
</file>

<file path=xl/sharedStrings.xml><?xml version="1.0" encoding="utf-8"?>
<sst xmlns="http://schemas.openxmlformats.org/spreadsheetml/2006/main" count="86" uniqueCount="57">
  <si>
    <t>Bulan</t>
  </si>
  <si>
    <t>Actual (A)</t>
  </si>
  <si>
    <t>Forecast (F)</t>
  </si>
  <si>
    <t>No (Ft)</t>
  </si>
  <si>
    <t>apabila data sampel yg digunakan bergerak tidak stabil, maka gunakan nilai alpha mendekati 1, misal 0.8, 0.9 Sedangkan apabila data sampel yg digunakan pergerakannya stabil, gunakan nilai yg mendekati 0</t>
  </si>
  <si>
    <t>note : F1 nilai nya 105 karena data sebelumnya tidak ada atau 0</t>
  </si>
  <si>
    <t>didalam kasus ini menggunakan alpha 0.9</t>
  </si>
  <si>
    <t xml:space="preserve">Menentukan nilai α 
α disebut pemulusan konstan. Dalam metode  exponential  smoothing, nilai  α  bisa 
ditentukan secara bebas, artinya tidak ada  suatu cara yang pasti untuk mendapatkan nilai  α 
yang optimal.  Maka pemilihan nilai  α  dilakukan dengan cara trial dan error.  Besarnya  α 
terletak antara 0 dan 1.
</t>
  </si>
  <si>
    <t>Rumus sama dengan di atas</t>
  </si>
  <si>
    <t>Fᵼ = ramalan sebelumnya (untuk periode waktu t)</t>
  </si>
  <si>
    <t>idenya sederhana - estimasi baru adalah estimasi lama</t>
  </si>
  <si>
    <t>ditambah sebagian kecil dari kesalahan di periode terakhir</t>
  </si>
  <si>
    <r>
      <rPr>
        <b/>
        <i/>
        <sz val="12"/>
        <color theme="1"/>
        <rFont val="Calibri"/>
        <family val="2"/>
        <scheme val="minor"/>
      </rPr>
      <t xml:space="preserve">Fᵼ₊₁ </t>
    </r>
    <r>
      <rPr>
        <b/>
        <sz val="12"/>
        <color theme="1"/>
        <rFont val="Calibri"/>
        <family val="2"/>
        <scheme val="minor"/>
      </rPr>
      <t>= perkiraan baru (untuk periode waktu ᵼ₊₁)</t>
    </r>
  </si>
  <si>
    <r>
      <t xml:space="preserve">α = konstanta perataan (0 </t>
    </r>
    <r>
      <rPr>
        <b/>
        <sz val="12"/>
        <color theme="1"/>
        <rFont val="Calibri"/>
        <family val="2"/>
      </rPr>
      <t>≤ α ≥ 1)</t>
    </r>
  </si>
  <si>
    <r>
      <t>Yt</t>
    </r>
    <r>
      <rPr>
        <b/>
        <sz val="12"/>
        <color theme="1"/>
        <rFont val="Calibri"/>
        <family val="2"/>
        <scheme val="minor"/>
      </rPr>
      <t xml:space="preserve"> = permintaan aktual periode sebelumnya</t>
    </r>
  </si>
  <si>
    <r>
      <rPr>
        <b/>
        <i/>
        <sz val="16"/>
        <color theme="1"/>
        <rFont val="Calibri"/>
        <family val="2"/>
        <scheme val="minor"/>
      </rPr>
      <t>F</t>
    </r>
    <r>
      <rPr>
        <b/>
        <i/>
        <sz val="16"/>
        <color theme="1"/>
        <rFont val="Calibri"/>
        <family val="2"/>
      </rPr>
      <t>ᵼ</t>
    </r>
    <r>
      <rPr>
        <b/>
        <sz val="16"/>
        <color theme="1"/>
        <rFont val="Calibri"/>
        <family val="2"/>
      </rPr>
      <t xml:space="preserve">₊₁ = </t>
    </r>
    <r>
      <rPr>
        <b/>
        <i/>
        <sz val="16"/>
        <color theme="1"/>
        <rFont val="Calibri"/>
        <family val="2"/>
      </rPr>
      <t>Fᵼ + α</t>
    </r>
    <r>
      <rPr>
        <b/>
        <sz val="16"/>
        <color theme="1"/>
        <rFont val="Calibri"/>
        <family val="2"/>
      </rPr>
      <t>(</t>
    </r>
    <r>
      <rPr>
        <b/>
        <i/>
        <sz val="16"/>
        <color theme="1"/>
        <rFont val="Calibri"/>
        <family val="2"/>
      </rPr>
      <t>Yᵼ - Fᵼ</t>
    </r>
    <r>
      <rPr>
        <b/>
        <sz val="16"/>
        <color theme="1"/>
        <rFont val="Calibri"/>
        <family val="2"/>
      </rPr>
      <t>)</t>
    </r>
  </si>
  <si>
    <t>Error</t>
  </si>
  <si>
    <t>Absolute (MAD)</t>
  </si>
  <si>
    <t>Squared (MSE)</t>
  </si>
  <si>
    <t>Total</t>
  </si>
  <si>
    <t>Rata-rata</t>
  </si>
  <si>
    <t>BIAS</t>
  </si>
  <si>
    <t>MAD</t>
  </si>
  <si>
    <t>MSE</t>
  </si>
  <si>
    <t>SE</t>
  </si>
  <si>
    <t>Tahun</t>
  </si>
  <si>
    <t>Penjualan(Y)</t>
  </si>
  <si>
    <t>Waktu(X)</t>
  </si>
  <si>
    <t>X*Y</t>
  </si>
  <si>
    <r>
      <t>X</t>
    </r>
    <r>
      <rPr>
        <sz val="11"/>
        <color theme="1"/>
        <rFont val="Calibri"/>
        <family val="2"/>
      </rPr>
      <t>²</t>
    </r>
  </si>
  <si>
    <t>MAPE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</si>
  <si>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</si>
  <si>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</si>
  <si>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</si>
  <si>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</si>
  <si>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</si>
  <si>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</si>
  <si>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</si>
  <si>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</si>
  <si>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</si>
  <si>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</si>
  <si>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</si>
  <si>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</si>
  <si>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Jumlah</t>
  </si>
  <si>
    <t xml:space="preserve">Mencari Nilai B </t>
  </si>
  <si>
    <t>Mencari Nilai A</t>
  </si>
  <si>
    <t>Mencari Nilai Trend Moment</t>
  </si>
  <si>
    <t>Mei</t>
  </si>
  <si>
    <t>Rata-rata Bulan Yang Akan DiPrediksi</t>
  </si>
  <si>
    <r>
      <t>∑X</t>
    </r>
    <r>
      <rPr>
        <sz val="11"/>
        <color theme="1"/>
        <rFont val="Calibri"/>
        <family val="2"/>
      </rPr>
      <t>²</t>
    </r>
  </si>
  <si>
    <t>∑Y</t>
  </si>
  <si>
    <t>∑X</t>
  </si>
  <si>
    <t>∑XY</t>
  </si>
  <si>
    <t>Rumus Persamaan 1 dan 2</t>
  </si>
  <si>
    <t>Persamaan yg telah disubstitusi</t>
  </si>
  <si>
    <t>Persamaan Trend Moment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</si>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</sst>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"/>
    <numFmt numFmtId="167" formatCode="0.00000"/>
  </numFmts>
  <fonts count="12" x14ac:knownFonts="1">
    <font>
      <sz val="11"/>
      <color theme="1"/>
      <name val="Calibri"/>
      <family val="2"/>
      <scheme val="minor"/>
    </font>
    <font>
      <sz val="10.5"/>
      <color rgb="FFFFFFFF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7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/>
    <xf numFmtId="167" fontId="0" fillId="2" borderId="0" xfId="0" applyNumberFormat="1" applyFill="1"/>
    <xf numFmtId="166" fontId="0" fillId="2" borderId="0" xfId="0" applyNumberFormat="1" applyFill="1"/>
    <xf numFmtId="0" fontId="0" fillId="2" borderId="0" xfId="0" applyFill="1"/>
    <xf numFmtId="165" fontId="0" fillId="3" borderId="0" xfId="0" applyNumberFormat="1" applyFill="1"/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 wrapText="1"/>
    </xf>
    <xf numFmtId="0" fontId="5" fillId="5" borderId="0" xfId="0" applyFont="1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9" fillId="0" borderId="1" xfId="0" applyFont="1" applyBorder="1"/>
    <xf numFmtId="0" fontId="0" fillId="0" borderId="0" xfId="0" applyFill="1" applyBorder="1"/>
    <xf numFmtId="0" fontId="9" fillId="0" borderId="1" xfId="0" applyFont="1" applyBorder="1" applyAlignment="1"/>
    <xf numFmtId="0" fontId="9" fillId="0" borderId="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6" borderId="0" xfId="0" applyFont="1" applyFill="1" applyAlignment="1"/>
    <xf numFmtId="0" fontId="10" fillId="0" borderId="0" xfId="0" applyFont="1" applyFill="1" applyAlignment="1"/>
    <xf numFmtId="0" fontId="10" fillId="6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9" fillId="0" borderId="0" xfId="0" applyFont="1" applyFill="1" applyBorder="1" applyAlignment="1"/>
    <xf numFmtId="0" fontId="0" fillId="0" borderId="0" xfId="0" applyFill="1" applyBorder="1" applyAlignment="1"/>
    <xf numFmtId="0" fontId="0" fillId="2" borderId="4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13</xdr:col>
      <xdr:colOff>28575</xdr:colOff>
      <xdr:row>11</xdr:row>
      <xdr:rowOff>51397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5650" y="762000"/>
          <a:ext cx="3076575" cy="1384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390525</xdr:colOff>
      <xdr:row>9</xdr:row>
      <xdr:rowOff>57150</xdr:rowOff>
    </xdr:from>
    <xdr:to>
      <xdr:col>14</xdr:col>
      <xdr:colOff>1857039</xdr:colOff>
      <xdr:row>11</xdr:row>
      <xdr:rowOff>152340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1771650"/>
          <a:ext cx="2685714" cy="4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466725</xdr:colOff>
      <xdr:row>14</xdr:row>
      <xdr:rowOff>28574</xdr:rowOff>
    </xdr:from>
    <xdr:to>
      <xdr:col>14</xdr:col>
      <xdr:colOff>1814515</xdr:colOff>
      <xdr:row>16</xdr:row>
      <xdr:rowOff>114299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7575" y="2695574"/>
          <a:ext cx="2566990" cy="466725"/>
        </a:xfrm>
        <a:prstGeom prst="rect">
          <a:avLst/>
        </a:prstGeom>
      </xdr:spPr>
    </xdr:pic>
    <xdr:clientData/>
  </xdr:twoCellAnchor>
  <xdr:twoCellAnchor editAs="oneCell">
    <xdr:from>
      <xdr:col>14</xdr:col>
      <xdr:colOff>590550</xdr:colOff>
      <xdr:row>5</xdr:row>
      <xdr:rowOff>19050</xdr:rowOff>
    </xdr:from>
    <xdr:to>
      <xdr:col>14</xdr:col>
      <xdr:colOff>1295312</xdr:colOff>
      <xdr:row>6</xdr:row>
      <xdr:rowOff>95217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1000" y="971550"/>
          <a:ext cx="704762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0"/>
  <sheetViews>
    <sheetView topLeftCell="B1" workbookViewId="0">
      <selection activeCell="G31" sqref="G31"/>
    </sheetView>
  </sheetViews>
  <sheetFormatPr defaultRowHeight="15" x14ac:dyDescent="0.25"/>
  <cols>
    <col min="1" max="1" width="7.140625" style="2" bestFit="1" customWidth="1"/>
    <col min="2" max="2" width="7.42578125" bestFit="1" customWidth="1"/>
    <col min="3" max="3" width="14.42578125" bestFit="1" customWidth="1"/>
    <col min="4" max="4" width="11.28515625" bestFit="1" customWidth="1"/>
    <col min="5" max="5" width="10.42578125" customWidth="1"/>
    <col min="6" max="6" width="15.28515625" bestFit="1" customWidth="1"/>
    <col min="7" max="7" width="14" bestFit="1" customWidth="1"/>
    <col min="8" max="8" width="16.85546875" customWidth="1"/>
    <col min="13" max="13" width="9.140625" customWidth="1"/>
    <col min="14" max="14" width="7" customWidth="1"/>
  </cols>
  <sheetData>
    <row r="2" spans="1:24" x14ac:dyDescent="0.25">
      <c r="A2" s="2" t="s">
        <v>3</v>
      </c>
      <c r="B2" s="11" t="s">
        <v>0</v>
      </c>
      <c r="C2" s="11" t="s">
        <v>1</v>
      </c>
      <c r="D2" s="11" t="s">
        <v>2</v>
      </c>
      <c r="E2" s="11" t="s">
        <v>16</v>
      </c>
      <c r="F2" s="11" t="s">
        <v>17</v>
      </c>
      <c r="G2" s="11" t="s">
        <v>18</v>
      </c>
    </row>
    <row r="3" spans="1:24" x14ac:dyDescent="0.25">
      <c r="A3" s="2">
        <v>1</v>
      </c>
      <c r="B3" s="1">
        <v>43466</v>
      </c>
      <c r="C3">
        <v>105</v>
      </c>
      <c r="D3">
        <v>105</v>
      </c>
      <c r="E3" s="7">
        <f>C3-D3</f>
        <v>0</v>
      </c>
      <c r="F3" s="7">
        <f>ABS(E3)</f>
        <v>0</v>
      </c>
      <c r="G3" s="7">
        <f>E3^2</f>
        <v>0</v>
      </c>
      <c r="I3" t="s">
        <v>5</v>
      </c>
    </row>
    <row r="4" spans="1:24" x14ac:dyDescent="0.25">
      <c r="A4" s="2">
        <v>2</v>
      </c>
      <c r="B4" s="1">
        <v>43497</v>
      </c>
      <c r="C4">
        <v>115</v>
      </c>
      <c r="D4" s="7">
        <f>D3+0.9*(C3 - D3)</f>
        <v>105</v>
      </c>
      <c r="E4" s="7">
        <f t="shared" ref="E4:E26" si="0">C4-D4</f>
        <v>10</v>
      </c>
      <c r="F4" s="7">
        <f t="shared" ref="F4:F26" si="1">ABS(E4)</f>
        <v>10</v>
      </c>
      <c r="G4" s="7">
        <f t="shared" ref="G4:G26" si="2">E4^2</f>
        <v>100</v>
      </c>
      <c r="I4" s="9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5" customHeight="1" x14ac:dyDescent="0.25">
      <c r="A5" s="2">
        <v>3</v>
      </c>
      <c r="B5" s="1">
        <v>43525</v>
      </c>
      <c r="C5">
        <v>130</v>
      </c>
      <c r="D5" s="7">
        <f t="shared" ref="D5:D27" si="3">D4+0.9*(C4 - D4)</f>
        <v>114</v>
      </c>
      <c r="E5" s="7">
        <f t="shared" si="0"/>
        <v>16</v>
      </c>
      <c r="F5" s="7">
        <f t="shared" si="1"/>
        <v>16</v>
      </c>
      <c r="G5" s="7">
        <f t="shared" si="2"/>
        <v>256</v>
      </c>
      <c r="O5" s="20" t="s">
        <v>7</v>
      </c>
      <c r="P5" s="20"/>
      <c r="Q5" s="20"/>
      <c r="R5" s="20"/>
      <c r="S5" s="20"/>
    </row>
    <row r="6" spans="1:24" x14ac:dyDescent="0.25">
      <c r="A6" s="2">
        <v>4</v>
      </c>
      <c r="B6" s="1">
        <v>43556</v>
      </c>
      <c r="C6">
        <v>130</v>
      </c>
      <c r="D6" s="7">
        <f t="shared" si="3"/>
        <v>128.4</v>
      </c>
      <c r="E6" s="6">
        <f t="shared" si="0"/>
        <v>1.5999999999999943</v>
      </c>
      <c r="F6" s="7">
        <f t="shared" si="1"/>
        <v>1.5999999999999943</v>
      </c>
      <c r="G6" s="7">
        <f t="shared" si="2"/>
        <v>2.5599999999999818</v>
      </c>
      <c r="O6" s="20"/>
      <c r="P6" s="20"/>
      <c r="Q6" s="20"/>
      <c r="R6" s="20"/>
      <c r="S6" s="20"/>
    </row>
    <row r="7" spans="1:24" x14ac:dyDescent="0.25">
      <c r="A7" s="2">
        <v>5</v>
      </c>
      <c r="B7" s="1">
        <v>43586</v>
      </c>
      <c r="C7">
        <v>120</v>
      </c>
      <c r="D7" s="7">
        <f t="shared" si="3"/>
        <v>129.84</v>
      </c>
      <c r="E7" s="3">
        <f t="shared" si="0"/>
        <v>-9.8400000000000034</v>
      </c>
      <c r="F7" s="7">
        <f t="shared" si="1"/>
        <v>9.8400000000000034</v>
      </c>
      <c r="G7" s="7">
        <f t="shared" si="2"/>
        <v>96.825600000000065</v>
      </c>
      <c r="O7" s="20"/>
      <c r="P7" s="20"/>
      <c r="Q7" s="20"/>
      <c r="R7" s="20"/>
      <c r="S7" s="20"/>
    </row>
    <row r="8" spans="1:24" x14ac:dyDescent="0.25">
      <c r="A8" s="2">
        <v>6</v>
      </c>
      <c r="B8" s="1">
        <v>43617</v>
      </c>
      <c r="C8">
        <v>130</v>
      </c>
      <c r="D8" s="7">
        <f t="shared" si="3"/>
        <v>120.98399999999999</v>
      </c>
      <c r="E8" s="4">
        <f t="shared" si="0"/>
        <v>9.0160000000000053</v>
      </c>
      <c r="F8" s="7">
        <f t="shared" si="1"/>
        <v>9.0160000000000053</v>
      </c>
      <c r="G8" s="7">
        <f t="shared" si="2"/>
        <v>81.288256000000089</v>
      </c>
      <c r="O8" s="20"/>
      <c r="P8" s="20"/>
      <c r="Q8" s="20"/>
      <c r="R8" s="20"/>
      <c r="S8" s="20"/>
    </row>
    <row r="9" spans="1:24" x14ac:dyDescent="0.25">
      <c r="A9" s="2">
        <v>7</v>
      </c>
      <c r="B9" s="1">
        <v>43647</v>
      </c>
      <c r="C9">
        <v>140</v>
      </c>
      <c r="D9" s="7">
        <f t="shared" si="3"/>
        <v>129.0984</v>
      </c>
      <c r="E9" s="5">
        <f t="shared" si="0"/>
        <v>10.901600000000002</v>
      </c>
      <c r="F9" s="7">
        <f t="shared" si="1"/>
        <v>10.901600000000002</v>
      </c>
      <c r="G9" s="7">
        <f t="shared" si="2"/>
        <v>118.84488256000004</v>
      </c>
      <c r="O9" s="20"/>
      <c r="P9" s="20"/>
      <c r="Q9" s="20"/>
      <c r="R9" s="20"/>
      <c r="S9" s="20"/>
    </row>
    <row r="10" spans="1:24" x14ac:dyDescent="0.25">
      <c r="A10" s="2">
        <v>8</v>
      </c>
      <c r="B10" s="1">
        <v>43678</v>
      </c>
      <c r="C10">
        <v>115</v>
      </c>
      <c r="D10" s="7">
        <f t="shared" si="3"/>
        <v>138.90984</v>
      </c>
      <c r="E10" s="5">
        <f t="shared" si="0"/>
        <v>-23.909840000000003</v>
      </c>
      <c r="F10" s="7">
        <f t="shared" si="1"/>
        <v>23.909840000000003</v>
      </c>
      <c r="G10" s="7">
        <f t="shared" si="2"/>
        <v>571.68044882560014</v>
      </c>
      <c r="O10" s="20"/>
      <c r="P10" s="20"/>
      <c r="Q10" s="20"/>
      <c r="R10" s="20"/>
      <c r="S10" s="20"/>
    </row>
    <row r="11" spans="1:24" x14ac:dyDescent="0.25">
      <c r="A11" s="2">
        <v>9</v>
      </c>
      <c r="B11" s="1">
        <v>43709</v>
      </c>
      <c r="C11">
        <v>125</v>
      </c>
      <c r="D11" s="7">
        <f t="shared" si="3"/>
        <v>117.390984</v>
      </c>
      <c r="E11" s="5">
        <f t="shared" si="0"/>
        <v>7.6090159999999969</v>
      </c>
      <c r="F11" s="7">
        <f t="shared" si="1"/>
        <v>7.6090159999999969</v>
      </c>
      <c r="G11" s="7">
        <f t="shared" si="2"/>
        <v>57.897124488255955</v>
      </c>
      <c r="O11" s="20"/>
      <c r="P11" s="20"/>
      <c r="Q11" s="20"/>
      <c r="R11" s="20"/>
      <c r="S11" s="20"/>
    </row>
    <row r="12" spans="1:24" x14ac:dyDescent="0.25">
      <c r="A12" s="2">
        <v>10</v>
      </c>
      <c r="B12" s="1">
        <v>43739</v>
      </c>
      <c r="C12">
        <v>120</v>
      </c>
      <c r="D12" s="7">
        <f t="shared" si="3"/>
        <v>124.2390984</v>
      </c>
      <c r="E12" s="5">
        <f t="shared" si="0"/>
        <v>-4.2390984000000032</v>
      </c>
      <c r="F12" s="7">
        <f t="shared" si="1"/>
        <v>4.2390984000000032</v>
      </c>
      <c r="G12" s="7">
        <f t="shared" si="2"/>
        <v>17.969955244882588</v>
      </c>
      <c r="O12" s="20"/>
      <c r="P12" s="20"/>
      <c r="Q12" s="20"/>
      <c r="R12" s="20"/>
      <c r="S12" s="20"/>
    </row>
    <row r="13" spans="1:24" x14ac:dyDescent="0.25">
      <c r="A13" s="2">
        <v>11</v>
      </c>
      <c r="B13" s="1">
        <v>43770</v>
      </c>
      <c r="C13">
        <v>130</v>
      </c>
      <c r="D13" s="7">
        <f t="shared" si="3"/>
        <v>120.42390983999999</v>
      </c>
      <c r="E13" s="5">
        <f t="shared" si="0"/>
        <v>9.5760901600000068</v>
      </c>
      <c r="F13" s="7">
        <f t="shared" si="1"/>
        <v>9.5760901600000068</v>
      </c>
      <c r="G13" s="7">
        <f t="shared" si="2"/>
        <v>91.70150275244896</v>
      </c>
      <c r="I13" s="19" t="s">
        <v>6</v>
      </c>
      <c r="J13" s="19"/>
      <c r="K13" s="19"/>
      <c r="L13" s="19"/>
      <c r="M13" s="19"/>
      <c r="O13" s="20"/>
      <c r="P13" s="20"/>
      <c r="Q13" s="20"/>
      <c r="R13" s="20"/>
      <c r="S13" s="20"/>
    </row>
    <row r="14" spans="1:24" x14ac:dyDescent="0.25">
      <c r="A14" s="2">
        <v>12</v>
      </c>
      <c r="B14" s="1">
        <v>43800</v>
      </c>
      <c r="C14">
        <v>140</v>
      </c>
      <c r="D14" s="7">
        <f t="shared" si="3"/>
        <v>129.04239098400001</v>
      </c>
      <c r="E14" s="5">
        <f t="shared" si="0"/>
        <v>10.957609015999992</v>
      </c>
      <c r="F14" s="7">
        <f t="shared" si="1"/>
        <v>10.957609015999992</v>
      </c>
      <c r="G14" s="7">
        <f t="shared" si="2"/>
        <v>120.06919534752431</v>
      </c>
      <c r="O14" s="20"/>
      <c r="P14" s="20"/>
      <c r="Q14" s="20"/>
      <c r="R14" s="20"/>
      <c r="S14" s="20"/>
    </row>
    <row r="15" spans="1:24" x14ac:dyDescent="0.25">
      <c r="A15" s="2">
        <v>13</v>
      </c>
      <c r="B15" s="1">
        <v>43831</v>
      </c>
      <c r="C15">
        <v>145</v>
      </c>
      <c r="D15" s="7">
        <f t="shared" si="3"/>
        <v>138.90423909840001</v>
      </c>
      <c r="E15" s="5">
        <f t="shared" si="0"/>
        <v>6.0957609015999878</v>
      </c>
      <c r="F15" s="7">
        <f t="shared" si="1"/>
        <v>6.0957609015999878</v>
      </c>
      <c r="G15" s="7">
        <f t="shared" si="2"/>
        <v>37.1583009694751</v>
      </c>
      <c r="I15" t="s">
        <v>8</v>
      </c>
    </row>
    <row r="16" spans="1:24" x14ac:dyDescent="0.25">
      <c r="A16" s="2">
        <v>14</v>
      </c>
      <c r="B16" s="1">
        <v>43862</v>
      </c>
      <c r="C16">
        <v>155</v>
      </c>
      <c r="D16" s="7">
        <f t="shared" si="3"/>
        <v>144.39042390984</v>
      </c>
      <c r="E16" s="5">
        <f t="shared" si="0"/>
        <v>10.609576090160004</v>
      </c>
      <c r="F16" s="7">
        <f t="shared" si="1"/>
        <v>10.609576090160004</v>
      </c>
      <c r="G16" s="7">
        <f t="shared" si="2"/>
        <v>112.56310481289485</v>
      </c>
      <c r="I16" s="21" t="s">
        <v>15</v>
      </c>
      <c r="J16" s="21"/>
      <c r="K16" s="21"/>
      <c r="O16" s="18" t="s">
        <v>4</v>
      </c>
      <c r="P16" s="18"/>
      <c r="Q16" s="18"/>
      <c r="R16" s="18"/>
      <c r="S16" s="18"/>
    </row>
    <row r="17" spans="1:19" x14ac:dyDescent="0.25">
      <c r="A17" s="2">
        <v>15</v>
      </c>
      <c r="B17" s="1">
        <v>43891</v>
      </c>
      <c r="C17">
        <v>170</v>
      </c>
      <c r="D17" s="7">
        <f t="shared" si="3"/>
        <v>153.93904239098401</v>
      </c>
      <c r="E17" s="5">
        <f t="shared" si="0"/>
        <v>16.060957609015986</v>
      </c>
      <c r="F17" s="7">
        <f t="shared" si="1"/>
        <v>16.060957609015986</v>
      </c>
      <c r="G17" s="7">
        <f t="shared" si="2"/>
        <v>257.95435931860851</v>
      </c>
      <c r="I17" s="21"/>
      <c r="J17" s="21"/>
      <c r="K17" s="21"/>
      <c r="O17" s="18"/>
      <c r="P17" s="18"/>
      <c r="Q17" s="18"/>
      <c r="R17" s="18"/>
      <c r="S17" s="18"/>
    </row>
    <row r="18" spans="1:19" ht="15.75" x14ac:dyDescent="0.25">
      <c r="A18" s="2">
        <v>16</v>
      </c>
      <c r="B18" s="1">
        <v>43922</v>
      </c>
      <c r="C18">
        <v>160</v>
      </c>
      <c r="D18" s="7">
        <f t="shared" si="3"/>
        <v>168.39390423909839</v>
      </c>
      <c r="E18" s="5">
        <f t="shared" si="0"/>
        <v>-8.39390423909839</v>
      </c>
      <c r="F18" s="7">
        <f t="shared" si="1"/>
        <v>8.39390423909839</v>
      </c>
      <c r="G18" s="7">
        <f t="shared" si="2"/>
        <v>70.457628375153917</v>
      </c>
      <c r="I18" s="12" t="s">
        <v>12</v>
      </c>
      <c r="J18" s="12"/>
      <c r="K18" s="12"/>
      <c r="L18" s="12"/>
      <c r="M18" s="12"/>
      <c r="O18" s="18"/>
      <c r="P18" s="18"/>
      <c r="Q18" s="18"/>
      <c r="R18" s="18"/>
      <c r="S18" s="18"/>
    </row>
    <row r="19" spans="1:19" ht="15.75" x14ac:dyDescent="0.25">
      <c r="A19" s="2">
        <v>17</v>
      </c>
      <c r="B19" s="1">
        <v>43952</v>
      </c>
      <c r="C19">
        <v>175</v>
      </c>
      <c r="D19" s="7">
        <f t="shared" si="3"/>
        <v>160.83939042390983</v>
      </c>
      <c r="E19" s="5">
        <f t="shared" si="0"/>
        <v>14.160609576090167</v>
      </c>
      <c r="F19" s="7">
        <f t="shared" si="1"/>
        <v>14.160609576090167</v>
      </c>
      <c r="G19" s="7">
        <f t="shared" si="2"/>
        <v>200.52286356645652</v>
      </c>
      <c r="I19" s="12" t="s">
        <v>9</v>
      </c>
      <c r="J19" s="12"/>
      <c r="K19" s="12"/>
      <c r="L19" s="12"/>
      <c r="M19" s="12"/>
      <c r="O19" s="18"/>
      <c r="P19" s="18"/>
      <c r="Q19" s="18"/>
      <c r="R19" s="18"/>
      <c r="S19" s="18"/>
    </row>
    <row r="20" spans="1:19" ht="15.75" x14ac:dyDescent="0.25">
      <c r="A20" s="2">
        <v>18</v>
      </c>
      <c r="B20" s="1">
        <v>43983</v>
      </c>
      <c r="C20">
        <v>190</v>
      </c>
      <c r="D20" s="7">
        <f t="shared" si="3"/>
        <v>173.58393904239099</v>
      </c>
      <c r="E20" s="5">
        <f t="shared" si="0"/>
        <v>16.416060957609005</v>
      </c>
      <c r="F20" s="7">
        <f t="shared" si="1"/>
        <v>16.416060957609005</v>
      </c>
      <c r="G20" s="7">
        <f t="shared" si="2"/>
        <v>269.4870573639347</v>
      </c>
      <c r="I20" s="12" t="s">
        <v>13</v>
      </c>
      <c r="J20" s="12"/>
      <c r="K20" s="12"/>
      <c r="L20" s="12"/>
      <c r="M20" s="12"/>
      <c r="O20" s="18"/>
      <c r="P20" s="18"/>
      <c r="Q20" s="18"/>
      <c r="R20" s="18"/>
      <c r="S20" s="18"/>
    </row>
    <row r="21" spans="1:19" ht="15.75" x14ac:dyDescent="0.25">
      <c r="A21" s="2">
        <v>19</v>
      </c>
      <c r="B21" s="1">
        <v>44013</v>
      </c>
      <c r="C21">
        <v>150</v>
      </c>
      <c r="D21" s="7">
        <f t="shared" si="3"/>
        <v>188.35839390423911</v>
      </c>
      <c r="E21" s="5">
        <f t="shared" si="0"/>
        <v>-38.358393904239108</v>
      </c>
      <c r="F21" s="7">
        <f t="shared" si="1"/>
        <v>38.358393904239108</v>
      </c>
      <c r="G21" s="7">
        <f t="shared" si="2"/>
        <v>1471.3663829127679</v>
      </c>
      <c r="I21" s="13" t="s">
        <v>14</v>
      </c>
      <c r="J21" s="12"/>
      <c r="K21" s="12"/>
      <c r="L21" s="12"/>
      <c r="M21" s="12"/>
    </row>
    <row r="22" spans="1:19" x14ac:dyDescent="0.25">
      <c r="A22" s="2">
        <v>20</v>
      </c>
      <c r="B22" s="1">
        <v>44044</v>
      </c>
      <c r="C22">
        <v>165</v>
      </c>
      <c r="D22" s="7">
        <f t="shared" si="3"/>
        <v>153.8358393904239</v>
      </c>
      <c r="E22" s="5">
        <f t="shared" si="0"/>
        <v>11.164160609576101</v>
      </c>
      <c r="F22" s="7">
        <f t="shared" si="1"/>
        <v>11.164160609576101</v>
      </c>
      <c r="G22" s="7">
        <f t="shared" si="2"/>
        <v>124.63848211641061</v>
      </c>
      <c r="I22" t="s">
        <v>10</v>
      </c>
    </row>
    <row r="23" spans="1:19" x14ac:dyDescent="0.25">
      <c r="A23" s="2">
        <v>21</v>
      </c>
      <c r="B23" s="1">
        <v>44075</v>
      </c>
      <c r="C23">
        <v>160</v>
      </c>
      <c r="D23" s="7">
        <f t="shared" si="3"/>
        <v>163.88358393904238</v>
      </c>
      <c r="E23" s="5">
        <f t="shared" si="0"/>
        <v>-3.8835839390423814</v>
      </c>
      <c r="F23" s="7">
        <f t="shared" si="1"/>
        <v>3.8835839390423814</v>
      </c>
      <c r="G23" s="7">
        <f t="shared" si="2"/>
        <v>15.08222421158794</v>
      </c>
      <c r="I23" t="s">
        <v>11</v>
      </c>
    </row>
    <row r="24" spans="1:19" x14ac:dyDescent="0.25">
      <c r="A24" s="2">
        <v>22</v>
      </c>
      <c r="B24" s="1">
        <v>44105</v>
      </c>
      <c r="C24">
        <v>170</v>
      </c>
      <c r="D24" s="7">
        <f t="shared" si="3"/>
        <v>160.38835839390424</v>
      </c>
      <c r="E24" s="5">
        <f t="shared" si="0"/>
        <v>9.611641606095759</v>
      </c>
      <c r="F24" s="7">
        <f t="shared" si="1"/>
        <v>9.611641606095759</v>
      </c>
      <c r="G24" s="7">
        <f t="shared" si="2"/>
        <v>92.383654364031059</v>
      </c>
    </row>
    <row r="25" spans="1:19" x14ac:dyDescent="0.25">
      <c r="A25" s="2">
        <v>23</v>
      </c>
      <c r="B25" s="1">
        <v>44136</v>
      </c>
      <c r="C25">
        <v>190</v>
      </c>
      <c r="D25" s="7">
        <f t="shared" si="3"/>
        <v>169.03883583939043</v>
      </c>
      <c r="E25" s="5">
        <f t="shared" si="0"/>
        <v>20.96116416060957</v>
      </c>
      <c r="F25" s="7">
        <f t="shared" si="1"/>
        <v>20.96116416060957</v>
      </c>
      <c r="G25" s="7">
        <f t="shared" si="2"/>
        <v>439.37040296802309</v>
      </c>
    </row>
    <row r="26" spans="1:19" x14ac:dyDescent="0.25">
      <c r="A26" s="2">
        <v>24</v>
      </c>
      <c r="B26" s="1">
        <v>44166</v>
      </c>
      <c r="C26">
        <v>180</v>
      </c>
      <c r="D26" s="7">
        <f t="shared" si="3"/>
        <v>187.90388358393903</v>
      </c>
      <c r="E26" s="5">
        <f t="shared" si="0"/>
        <v>-7.9038835839390345</v>
      </c>
      <c r="F26" s="7">
        <f t="shared" si="1"/>
        <v>7.9038835839390345</v>
      </c>
      <c r="G26" s="7">
        <f t="shared" si="2"/>
        <v>62.471375708460954</v>
      </c>
    </row>
    <row r="27" spans="1:19" x14ac:dyDescent="0.25">
      <c r="B27" s="1">
        <v>44197</v>
      </c>
      <c r="D27" s="7">
        <f t="shared" si="3"/>
        <v>180.7903883583939</v>
      </c>
      <c r="E27" s="14">
        <f>SUM(E3:E26)</f>
        <v>84.211542620437655</v>
      </c>
      <c r="F27" s="14">
        <f>SUM(F3:F26)</f>
        <v>277.2689507530755</v>
      </c>
      <c r="G27" s="15">
        <f>SUM(G3:G26)</f>
        <v>4668.2928019065166</v>
      </c>
      <c r="H27" s="16" t="s">
        <v>19</v>
      </c>
    </row>
    <row r="28" spans="1:19" x14ac:dyDescent="0.25">
      <c r="E28" s="17">
        <f>E27/24</f>
        <v>3.5088142758515688</v>
      </c>
      <c r="F28" s="17">
        <f>F27/24</f>
        <v>11.552872948044813</v>
      </c>
      <c r="G28" s="17">
        <f>G27/24</f>
        <v>194.5122000794382</v>
      </c>
      <c r="H28" s="10" t="s">
        <v>20</v>
      </c>
    </row>
    <row r="29" spans="1:19" x14ac:dyDescent="0.25">
      <c r="E29" t="s">
        <v>21</v>
      </c>
      <c r="F29" t="s">
        <v>22</v>
      </c>
      <c r="G29" t="s">
        <v>23</v>
      </c>
    </row>
    <row r="30" spans="1:19" x14ac:dyDescent="0.25">
      <c r="F30" t="s">
        <v>24</v>
      </c>
      <c r="G30">
        <f>SQRT(G27/20)</f>
        <v>15.27791347322421</v>
      </c>
    </row>
  </sheetData>
  <mergeCells count="4">
    <mergeCell ref="O16:S20"/>
    <mergeCell ref="I13:M13"/>
    <mergeCell ref="O5:S14"/>
    <mergeCell ref="I16:K1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E29" sqref="E29"/>
    </sheetView>
  </sheetViews>
  <sheetFormatPr defaultRowHeight="15" x14ac:dyDescent="0.25"/>
  <cols>
    <col min="1" max="1" width="3.5703125" bestFit="1" customWidth="1"/>
    <col min="2" max="2" width="10.85546875" bestFit="1" customWidth="1"/>
    <col min="3" max="3" width="7.85546875" customWidth="1"/>
    <col min="4" max="4" width="12.28515625" bestFit="1" customWidth="1"/>
    <col min="8" max="8" width="5.28515625" customWidth="1"/>
    <col min="10" max="10" width="12.28515625" bestFit="1" customWidth="1"/>
    <col min="15" max="15" width="28" customWidth="1"/>
  </cols>
  <sheetData>
    <row r="1" spans="1:18" x14ac:dyDescent="0.25">
      <c r="A1" s="24" t="s">
        <v>56</v>
      </c>
      <c r="B1" s="43" t="s">
        <v>0</v>
      </c>
      <c r="C1" s="40" t="s">
        <v>25</v>
      </c>
      <c r="D1" s="24" t="s">
        <v>26</v>
      </c>
      <c r="E1" s="24" t="s">
        <v>27</v>
      </c>
      <c r="F1" s="24" t="s">
        <v>28</v>
      </c>
      <c r="G1" s="24" t="s">
        <v>29</v>
      </c>
      <c r="H1" s="28"/>
      <c r="J1" s="32" t="s">
        <v>50</v>
      </c>
      <c r="K1" s="24" t="s">
        <v>51</v>
      </c>
      <c r="L1" s="24" t="s">
        <v>52</v>
      </c>
      <c r="M1" s="24" t="s">
        <v>49</v>
      </c>
      <c r="N1" s="28"/>
      <c r="P1" s="24" t="s">
        <v>23</v>
      </c>
      <c r="Q1" s="24" t="s">
        <v>22</v>
      </c>
      <c r="R1" s="24" t="s">
        <v>30</v>
      </c>
    </row>
    <row r="2" spans="1:18" x14ac:dyDescent="0.25">
      <c r="A2" s="22">
        <v>1</v>
      </c>
      <c r="B2" s="44" t="s">
        <v>31</v>
      </c>
      <c r="C2" s="22">
        <v>2012</v>
      </c>
      <c r="D2" s="22">
        <v>3321</v>
      </c>
      <c r="E2" s="22">
        <v>0</v>
      </c>
      <c r="F2" s="22">
        <f>D2*E2</f>
        <v>0</v>
      </c>
      <c r="G2" s="22">
        <f>E2^2</f>
        <v>0</v>
      </c>
      <c r="H2" s="26"/>
      <c r="I2" s="27" t="s">
        <v>43</v>
      </c>
      <c r="J2" s="25">
        <f>SUM(D2:D33)</f>
        <v>230894</v>
      </c>
      <c r="K2" s="25">
        <f>SUM(E2:E33)</f>
        <v>496</v>
      </c>
      <c r="L2" s="25">
        <f>SUM(F2:F33)</f>
        <v>4039384</v>
      </c>
      <c r="M2" s="25">
        <f>SUM(G2:G33)</f>
        <v>10416</v>
      </c>
      <c r="N2" s="28"/>
    </row>
    <row r="3" spans="1:18" x14ac:dyDescent="0.25">
      <c r="A3" s="22">
        <v>2</v>
      </c>
      <c r="B3" s="44" t="s">
        <v>32</v>
      </c>
      <c r="C3" s="22">
        <v>2012</v>
      </c>
      <c r="D3" s="22">
        <v>5295</v>
      </c>
      <c r="E3" s="22">
        <v>1</v>
      </c>
      <c r="F3" s="22">
        <f t="shared" ref="F3:F33" si="0">D3*E3</f>
        <v>5295</v>
      </c>
      <c r="G3" s="22">
        <f t="shared" ref="G3:G33" si="1">E3^2</f>
        <v>1</v>
      </c>
      <c r="H3" s="26"/>
      <c r="I3" s="27" t="s">
        <v>20</v>
      </c>
      <c r="J3" s="22">
        <f>AVERAGE(D2:D33)</f>
        <v>7215.4375</v>
      </c>
      <c r="K3" s="22">
        <f>AVERAGE(E2:E33)</f>
        <v>15.5</v>
      </c>
      <c r="L3" s="22"/>
      <c r="M3" s="22"/>
      <c r="N3" s="26"/>
    </row>
    <row r="4" spans="1:18" x14ac:dyDescent="0.25">
      <c r="A4" s="22">
        <v>3</v>
      </c>
      <c r="B4" s="44" t="s">
        <v>33</v>
      </c>
      <c r="C4" s="22">
        <v>2012</v>
      </c>
      <c r="D4" s="22">
        <v>4758</v>
      </c>
      <c r="E4" s="22">
        <v>2</v>
      </c>
      <c r="F4" s="22">
        <f t="shared" si="0"/>
        <v>9516</v>
      </c>
      <c r="G4" s="22">
        <f t="shared" si="1"/>
        <v>4</v>
      </c>
      <c r="H4" s="26"/>
    </row>
    <row r="5" spans="1:18" x14ac:dyDescent="0.25">
      <c r="A5" s="22">
        <v>4</v>
      </c>
      <c r="B5" s="44" t="s">
        <v>34</v>
      </c>
      <c r="C5" s="22">
        <v>2012</v>
      </c>
      <c r="D5" s="22">
        <v>4544</v>
      </c>
      <c r="E5" s="22">
        <v>3</v>
      </c>
      <c r="F5" s="22">
        <f t="shared" si="0"/>
        <v>13632</v>
      </c>
      <c r="G5" s="22">
        <f t="shared" si="1"/>
        <v>9</v>
      </c>
      <c r="H5" s="26"/>
      <c r="I5" s="31" t="s">
        <v>44</v>
      </c>
      <c r="J5" s="31"/>
      <c r="K5" s="31"/>
      <c r="L5" s="31"/>
      <c r="M5" s="31"/>
      <c r="N5" s="30"/>
      <c r="O5" s="39" t="s">
        <v>55</v>
      </c>
    </row>
    <row r="6" spans="1:18" x14ac:dyDescent="0.25">
      <c r="A6" s="22">
        <v>5</v>
      </c>
      <c r="B6" s="44" t="s">
        <v>35</v>
      </c>
      <c r="C6" s="22">
        <v>2013</v>
      </c>
      <c r="D6" s="22">
        <v>6249</v>
      </c>
      <c r="E6" s="22">
        <v>4</v>
      </c>
      <c r="F6" s="22">
        <f t="shared" si="0"/>
        <v>24996</v>
      </c>
      <c r="G6" s="22">
        <f t="shared" si="1"/>
        <v>16</v>
      </c>
      <c r="H6" s="26"/>
      <c r="I6" s="23"/>
      <c r="J6" s="23"/>
      <c r="K6" s="23"/>
      <c r="L6" s="23"/>
      <c r="M6" s="23"/>
      <c r="N6" s="36"/>
    </row>
    <row r="7" spans="1:18" x14ac:dyDescent="0.25">
      <c r="A7" s="22">
        <v>6</v>
      </c>
      <c r="B7" s="44" t="s">
        <v>36</v>
      </c>
      <c r="C7" s="22">
        <v>2013</v>
      </c>
      <c r="D7" s="22">
        <v>6767</v>
      </c>
      <c r="E7" s="22">
        <v>5</v>
      </c>
      <c r="F7" s="22">
        <f t="shared" si="0"/>
        <v>33835</v>
      </c>
      <c r="G7" s="22">
        <f t="shared" si="1"/>
        <v>25</v>
      </c>
      <c r="H7" s="26"/>
      <c r="I7" s="23"/>
      <c r="J7" s="23"/>
      <c r="K7" s="23"/>
      <c r="L7" s="23"/>
      <c r="M7" s="23"/>
      <c r="N7" s="36"/>
    </row>
    <row r="8" spans="1:18" x14ac:dyDescent="0.25">
      <c r="A8" s="22">
        <v>7</v>
      </c>
      <c r="B8" s="44" t="s">
        <v>37</v>
      </c>
      <c r="C8" s="22">
        <v>2013</v>
      </c>
      <c r="D8" s="22">
        <v>4230</v>
      </c>
      <c r="E8" s="22">
        <v>6</v>
      </c>
      <c r="F8" s="22">
        <f t="shared" si="0"/>
        <v>25380</v>
      </c>
      <c r="G8" s="22">
        <f t="shared" si="1"/>
        <v>36</v>
      </c>
      <c r="H8" s="26"/>
    </row>
    <row r="9" spans="1:18" x14ac:dyDescent="0.25">
      <c r="A9" s="22">
        <v>8</v>
      </c>
      <c r="B9" s="44" t="s">
        <v>38</v>
      </c>
      <c r="C9" s="22">
        <v>2013</v>
      </c>
      <c r="D9" s="22">
        <v>4674</v>
      </c>
      <c r="E9" s="22">
        <v>7</v>
      </c>
      <c r="F9" s="22">
        <f t="shared" si="0"/>
        <v>32718</v>
      </c>
      <c r="G9" s="22">
        <f t="shared" si="1"/>
        <v>49</v>
      </c>
      <c r="H9" s="26"/>
      <c r="I9" s="31" t="s">
        <v>45</v>
      </c>
      <c r="J9" s="31"/>
      <c r="K9" s="31"/>
      <c r="N9" s="38"/>
      <c r="O9" s="37" t="s">
        <v>53</v>
      </c>
    </row>
    <row r="10" spans="1:18" x14ac:dyDescent="0.25">
      <c r="A10" s="22">
        <v>9</v>
      </c>
      <c r="B10" s="44" t="s">
        <v>39</v>
      </c>
      <c r="C10" s="22">
        <v>2013</v>
      </c>
      <c r="D10" s="22">
        <v>5094</v>
      </c>
      <c r="E10" s="22">
        <v>8</v>
      </c>
      <c r="F10" s="22">
        <f t="shared" si="0"/>
        <v>40752</v>
      </c>
      <c r="G10" s="22">
        <f t="shared" si="1"/>
        <v>64</v>
      </c>
      <c r="H10" s="26"/>
      <c r="I10" s="29"/>
      <c r="J10" s="29"/>
      <c r="K10" s="29"/>
    </row>
    <row r="11" spans="1:18" x14ac:dyDescent="0.25">
      <c r="A11" s="22">
        <v>10</v>
      </c>
      <c r="B11" s="44" t="s">
        <v>40</v>
      </c>
      <c r="C11" s="22">
        <v>2013</v>
      </c>
      <c r="D11" s="22">
        <v>5258</v>
      </c>
      <c r="E11" s="22">
        <v>9</v>
      </c>
      <c r="F11" s="22">
        <f t="shared" si="0"/>
        <v>47322</v>
      </c>
      <c r="G11" s="22">
        <f t="shared" si="1"/>
        <v>81</v>
      </c>
      <c r="H11" s="26"/>
    </row>
    <row r="12" spans="1:18" x14ac:dyDescent="0.25">
      <c r="A12" s="22">
        <v>11</v>
      </c>
      <c r="B12" s="44" t="s">
        <v>41</v>
      </c>
      <c r="C12" s="22">
        <v>2013</v>
      </c>
      <c r="D12" s="22">
        <v>5659</v>
      </c>
      <c r="E12" s="22">
        <v>10</v>
      </c>
      <c r="F12" s="22">
        <f t="shared" si="0"/>
        <v>56590</v>
      </c>
      <c r="G12" s="22">
        <f t="shared" si="1"/>
        <v>100</v>
      </c>
      <c r="H12" s="26"/>
      <c r="I12" s="31" t="s">
        <v>46</v>
      </c>
      <c r="J12" s="31"/>
      <c r="K12" s="31"/>
    </row>
    <row r="13" spans="1:18" x14ac:dyDescent="0.25">
      <c r="A13" s="22">
        <v>12</v>
      </c>
      <c r="B13" s="44" t="s">
        <v>42</v>
      </c>
      <c r="C13" s="22">
        <v>2013</v>
      </c>
      <c r="D13" s="22">
        <v>4915</v>
      </c>
      <c r="E13" s="22">
        <v>11</v>
      </c>
      <c r="F13" s="22">
        <f t="shared" si="0"/>
        <v>54065</v>
      </c>
      <c r="G13" s="22">
        <f t="shared" si="1"/>
        <v>121</v>
      </c>
      <c r="H13" s="26"/>
      <c r="I13" s="27" t="s">
        <v>47</v>
      </c>
      <c r="J13" s="27"/>
      <c r="K13" s="27"/>
    </row>
    <row r="14" spans="1:18" x14ac:dyDescent="0.25">
      <c r="A14" s="22">
        <v>13</v>
      </c>
      <c r="B14" s="44" t="s">
        <v>31</v>
      </c>
      <c r="C14" s="22">
        <v>2013</v>
      </c>
      <c r="D14" s="22">
        <v>6056</v>
      </c>
      <c r="E14" s="22">
        <v>12</v>
      </c>
      <c r="F14" s="22">
        <f t="shared" si="0"/>
        <v>72672</v>
      </c>
      <c r="G14" s="22">
        <f t="shared" si="1"/>
        <v>144</v>
      </c>
      <c r="H14" s="26"/>
      <c r="I14" s="27" t="s">
        <v>40</v>
      </c>
      <c r="J14" s="27"/>
      <c r="K14" s="27"/>
      <c r="N14" s="37" t="s">
        <v>54</v>
      </c>
      <c r="O14" s="37"/>
    </row>
    <row r="15" spans="1:18" x14ac:dyDescent="0.25">
      <c r="A15" s="22">
        <v>14</v>
      </c>
      <c r="B15" s="44" t="s">
        <v>32</v>
      </c>
      <c r="C15" s="22">
        <v>2013</v>
      </c>
      <c r="D15" s="22">
        <v>8382</v>
      </c>
      <c r="E15" s="22">
        <v>13</v>
      </c>
      <c r="F15" s="22">
        <f t="shared" si="0"/>
        <v>108966</v>
      </c>
      <c r="G15" s="22">
        <f t="shared" si="1"/>
        <v>169</v>
      </c>
      <c r="H15" s="26"/>
      <c r="I15" s="27" t="s">
        <v>41</v>
      </c>
      <c r="J15" s="27"/>
      <c r="K15" s="27"/>
    </row>
    <row r="16" spans="1:18" x14ac:dyDescent="0.25">
      <c r="A16" s="22">
        <v>15</v>
      </c>
      <c r="B16" s="44" t="s">
        <v>33</v>
      </c>
      <c r="C16" s="22">
        <v>2013</v>
      </c>
      <c r="D16" s="22">
        <v>8610</v>
      </c>
      <c r="E16" s="22">
        <v>14</v>
      </c>
      <c r="F16" s="22">
        <f t="shared" si="0"/>
        <v>120540</v>
      </c>
      <c r="G16" s="22">
        <f t="shared" si="1"/>
        <v>196</v>
      </c>
      <c r="H16" s="26"/>
    </row>
    <row r="17" spans="1:12" x14ac:dyDescent="0.25">
      <c r="A17" s="22">
        <v>16</v>
      </c>
      <c r="B17" s="44" t="s">
        <v>34</v>
      </c>
      <c r="C17" s="22">
        <v>2013</v>
      </c>
      <c r="D17" s="22">
        <v>9557</v>
      </c>
      <c r="E17" s="22">
        <v>15</v>
      </c>
      <c r="F17" s="22">
        <f t="shared" si="0"/>
        <v>143355</v>
      </c>
      <c r="G17" s="22">
        <f t="shared" si="1"/>
        <v>225</v>
      </c>
      <c r="H17" s="26"/>
    </row>
    <row r="18" spans="1:12" x14ac:dyDescent="0.25">
      <c r="A18" s="22">
        <v>17</v>
      </c>
      <c r="B18" s="44" t="s">
        <v>35</v>
      </c>
      <c r="C18" s="22">
        <v>2014</v>
      </c>
      <c r="D18" s="22">
        <v>10157</v>
      </c>
      <c r="E18" s="22">
        <v>16</v>
      </c>
      <c r="F18" s="22">
        <f t="shared" si="0"/>
        <v>162512</v>
      </c>
      <c r="G18" s="22">
        <f t="shared" si="1"/>
        <v>256</v>
      </c>
      <c r="H18" s="26"/>
    </row>
    <row r="19" spans="1:12" x14ac:dyDescent="0.25">
      <c r="A19" s="22">
        <v>18</v>
      </c>
      <c r="B19" s="44" t="s">
        <v>36</v>
      </c>
      <c r="C19" s="22">
        <v>2014</v>
      </c>
      <c r="D19" s="22">
        <v>9158</v>
      </c>
      <c r="E19" s="22">
        <v>17</v>
      </c>
      <c r="F19" s="22">
        <f t="shared" si="0"/>
        <v>155686</v>
      </c>
      <c r="G19" s="22">
        <f t="shared" si="1"/>
        <v>289</v>
      </c>
      <c r="H19" s="26"/>
    </row>
    <row r="20" spans="1:12" x14ac:dyDescent="0.25">
      <c r="A20" s="22">
        <v>19</v>
      </c>
      <c r="B20" s="44" t="s">
        <v>37</v>
      </c>
      <c r="C20" s="22">
        <v>2014</v>
      </c>
      <c r="D20" s="22">
        <v>9144</v>
      </c>
      <c r="E20" s="22">
        <v>18</v>
      </c>
      <c r="F20" s="22">
        <f t="shared" si="0"/>
        <v>164592</v>
      </c>
      <c r="G20" s="22">
        <f t="shared" si="1"/>
        <v>324</v>
      </c>
      <c r="H20" s="26"/>
      <c r="I20" s="31" t="s">
        <v>48</v>
      </c>
      <c r="J20" s="31"/>
      <c r="K20" s="31"/>
      <c r="L20" s="31"/>
    </row>
    <row r="21" spans="1:12" x14ac:dyDescent="0.25">
      <c r="A21" s="22">
        <v>20</v>
      </c>
      <c r="B21" s="44" t="s">
        <v>38</v>
      </c>
      <c r="C21" s="22">
        <v>2014</v>
      </c>
      <c r="D21" s="22">
        <v>6315</v>
      </c>
      <c r="E21" s="22">
        <v>19</v>
      </c>
      <c r="F21" s="22">
        <f t="shared" si="0"/>
        <v>119985</v>
      </c>
      <c r="G21" s="22">
        <f t="shared" si="1"/>
        <v>361</v>
      </c>
      <c r="H21" s="26"/>
      <c r="I21" s="27" t="s">
        <v>47</v>
      </c>
      <c r="J21" s="23"/>
      <c r="K21" s="23"/>
      <c r="L21" s="23"/>
    </row>
    <row r="22" spans="1:12" x14ac:dyDescent="0.25">
      <c r="A22" s="22">
        <v>21</v>
      </c>
      <c r="B22" s="44" t="s">
        <v>39</v>
      </c>
      <c r="C22" s="22">
        <v>2014</v>
      </c>
      <c r="D22" s="22">
        <v>6036</v>
      </c>
      <c r="E22" s="22">
        <v>20</v>
      </c>
      <c r="F22" s="22">
        <f t="shared" si="0"/>
        <v>120720</v>
      </c>
      <c r="G22" s="22">
        <f t="shared" si="1"/>
        <v>400</v>
      </c>
      <c r="H22" s="26"/>
      <c r="I22" s="27" t="s">
        <v>40</v>
      </c>
      <c r="J22" s="23"/>
      <c r="K22" s="23"/>
      <c r="L22" s="23"/>
    </row>
    <row r="23" spans="1:12" x14ac:dyDescent="0.25">
      <c r="A23" s="22">
        <v>22</v>
      </c>
      <c r="B23" s="44" t="s">
        <v>40</v>
      </c>
      <c r="C23" s="22">
        <v>2014</v>
      </c>
      <c r="D23" s="22">
        <v>7624</v>
      </c>
      <c r="E23" s="22">
        <v>21</v>
      </c>
      <c r="F23" s="22">
        <f t="shared" si="0"/>
        <v>160104</v>
      </c>
      <c r="G23" s="22">
        <f t="shared" si="1"/>
        <v>441</v>
      </c>
      <c r="H23" s="26"/>
      <c r="I23" s="27" t="s">
        <v>41</v>
      </c>
      <c r="J23" s="33"/>
      <c r="K23" s="34"/>
      <c r="L23" s="35"/>
    </row>
    <row r="24" spans="1:12" x14ac:dyDescent="0.25">
      <c r="A24" s="22">
        <v>23</v>
      </c>
      <c r="B24" s="44" t="s">
        <v>41</v>
      </c>
      <c r="C24" s="22">
        <v>2014</v>
      </c>
      <c r="D24" s="22">
        <v>10906</v>
      </c>
      <c r="E24" s="22">
        <v>22</v>
      </c>
      <c r="F24" s="22">
        <f t="shared" si="0"/>
        <v>239932</v>
      </c>
      <c r="G24" s="22">
        <f t="shared" si="1"/>
        <v>484</v>
      </c>
      <c r="H24" s="26"/>
    </row>
    <row r="25" spans="1:12" x14ac:dyDescent="0.25">
      <c r="A25" s="22">
        <v>24</v>
      </c>
      <c r="B25" s="44" t="s">
        <v>42</v>
      </c>
      <c r="C25" s="22">
        <v>2014</v>
      </c>
      <c r="D25" s="22">
        <v>5460</v>
      </c>
      <c r="E25" s="22">
        <v>23</v>
      </c>
      <c r="F25" s="22">
        <f t="shared" si="0"/>
        <v>125580</v>
      </c>
      <c r="G25" s="22">
        <f t="shared" si="1"/>
        <v>529</v>
      </c>
      <c r="H25" s="26"/>
    </row>
    <row r="26" spans="1:12" x14ac:dyDescent="0.25">
      <c r="A26" s="22">
        <v>25</v>
      </c>
      <c r="B26" s="44" t="s">
        <v>31</v>
      </c>
      <c r="C26" s="22">
        <v>2014</v>
      </c>
      <c r="D26" s="22">
        <v>8111</v>
      </c>
      <c r="E26" s="22">
        <v>24</v>
      </c>
      <c r="F26" s="22">
        <f t="shared" si="0"/>
        <v>194664</v>
      </c>
      <c r="G26" s="22">
        <f t="shared" si="1"/>
        <v>576</v>
      </c>
      <c r="H26" s="26"/>
    </row>
    <row r="27" spans="1:12" x14ac:dyDescent="0.25">
      <c r="A27" s="22">
        <v>26</v>
      </c>
      <c r="B27" s="44" t="s">
        <v>32</v>
      </c>
      <c r="C27" s="22">
        <v>2014</v>
      </c>
      <c r="D27" s="22">
        <v>6283</v>
      </c>
      <c r="E27" s="22">
        <v>25</v>
      </c>
      <c r="F27" s="22">
        <f t="shared" si="0"/>
        <v>157075</v>
      </c>
      <c r="G27" s="22">
        <f t="shared" si="1"/>
        <v>625</v>
      </c>
      <c r="H27" s="26"/>
    </row>
    <row r="28" spans="1:12" x14ac:dyDescent="0.25">
      <c r="A28" s="22">
        <v>27</v>
      </c>
      <c r="B28" s="44" t="s">
        <v>33</v>
      </c>
      <c r="C28" s="22">
        <v>2014</v>
      </c>
      <c r="D28" s="22">
        <v>10430</v>
      </c>
      <c r="E28" s="22">
        <v>26</v>
      </c>
      <c r="F28" s="22">
        <f t="shared" si="0"/>
        <v>271180</v>
      </c>
      <c r="G28" s="22">
        <f t="shared" si="1"/>
        <v>676</v>
      </c>
      <c r="H28" s="26"/>
    </row>
    <row r="29" spans="1:12" x14ac:dyDescent="0.25">
      <c r="A29" s="22">
        <v>28</v>
      </c>
      <c r="B29" s="44" t="s">
        <v>34</v>
      </c>
      <c r="C29" s="22">
        <v>2014</v>
      </c>
      <c r="D29" s="22">
        <v>12490</v>
      </c>
      <c r="E29" s="22">
        <v>27</v>
      </c>
      <c r="F29" s="22">
        <f t="shared" si="0"/>
        <v>337230</v>
      </c>
      <c r="G29" s="22">
        <f t="shared" si="1"/>
        <v>729</v>
      </c>
      <c r="H29" s="26"/>
    </row>
    <row r="30" spans="1:12" x14ac:dyDescent="0.25">
      <c r="A30" s="22">
        <v>29</v>
      </c>
      <c r="B30" s="44" t="s">
        <v>35</v>
      </c>
      <c r="C30" s="22">
        <v>2015</v>
      </c>
      <c r="D30" s="22">
        <v>9985</v>
      </c>
      <c r="E30" s="22">
        <v>28</v>
      </c>
      <c r="F30" s="22">
        <f t="shared" si="0"/>
        <v>279580</v>
      </c>
      <c r="G30" s="22">
        <f t="shared" si="1"/>
        <v>784</v>
      </c>
      <c r="H30" s="26"/>
    </row>
    <row r="31" spans="1:12" x14ac:dyDescent="0.25">
      <c r="A31" s="22">
        <v>30</v>
      </c>
      <c r="B31" s="44" t="s">
        <v>36</v>
      </c>
      <c r="C31" s="22">
        <v>2015</v>
      </c>
      <c r="D31" s="22">
        <v>9260</v>
      </c>
      <c r="E31" s="22">
        <v>29</v>
      </c>
      <c r="F31" s="22">
        <f t="shared" si="0"/>
        <v>268540</v>
      </c>
      <c r="G31" s="22">
        <f t="shared" si="1"/>
        <v>841</v>
      </c>
      <c r="H31" s="26"/>
    </row>
    <row r="32" spans="1:12" x14ac:dyDescent="0.25">
      <c r="A32" s="22">
        <v>31</v>
      </c>
      <c r="B32" s="44" t="s">
        <v>37</v>
      </c>
      <c r="C32" s="22">
        <v>2015</v>
      </c>
      <c r="D32" s="22">
        <v>8776</v>
      </c>
      <c r="E32" s="22">
        <v>30</v>
      </c>
      <c r="F32" s="22">
        <f t="shared" si="0"/>
        <v>263280</v>
      </c>
      <c r="G32" s="22">
        <f t="shared" si="1"/>
        <v>900</v>
      </c>
      <c r="H32" s="26"/>
    </row>
    <row r="33" spans="1:8" x14ac:dyDescent="0.25">
      <c r="A33" s="22">
        <v>32</v>
      </c>
      <c r="B33" s="44" t="s">
        <v>38</v>
      </c>
      <c r="C33" s="22">
        <v>2015</v>
      </c>
      <c r="D33" s="22">
        <v>7390</v>
      </c>
      <c r="E33" s="22">
        <v>31</v>
      </c>
      <c r="F33" s="22">
        <f t="shared" si="0"/>
        <v>229090</v>
      </c>
      <c r="G33" s="22">
        <f t="shared" si="1"/>
        <v>961</v>
      </c>
      <c r="H33" s="26"/>
    </row>
    <row r="34" spans="1:8" x14ac:dyDescent="0.25">
      <c r="A34" s="22">
        <v>33</v>
      </c>
      <c r="B34" s="41"/>
      <c r="C34" s="41"/>
      <c r="D34" s="28"/>
      <c r="E34" s="28"/>
      <c r="F34" s="28"/>
      <c r="G34" s="28"/>
      <c r="H34" s="28"/>
    </row>
    <row r="35" spans="1:8" x14ac:dyDescent="0.25">
      <c r="A35" s="22">
        <v>34</v>
      </c>
      <c r="B35" s="42"/>
      <c r="C35" s="42"/>
      <c r="D35" s="28"/>
      <c r="E35" s="28"/>
      <c r="F35" s="28"/>
      <c r="G35" s="28"/>
      <c r="H35" s="28"/>
    </row>
    <row r="36" spans="1:8" x14ac:dyDescent="0.25">
      <c r="A36" s="22">
        <v>35</v>
      </c>
    </row>
    <row r="37" spans="1:8" x14ac:dyDescent="0.25">
      <c r="A37" s="22">
        <v>36</v>
      </c>
    </row>
    <row r="38" spans="1:8" x14ac:dyDescent="0.25">
      <c r="A38" s="22">
        <v>37</v>
      </c>
    </row>
    <row r="39" spans="1:8" x14ac:dyDescent="0.25">
      <c r="A39" s="22">
        <v>38</v>
      </c>
    </row>
  </sheetData>
  <mergeCells count="8">
    <mergeCell ref="J21:L21"/>
    <mergeCell ref="J22:L22"/>
    <mergeCell ref="J23:L23"/>
    <mergeCell ref="I5:M5"/>
    <mergeCell ref="I6:M7"/>
    <mergeCell ref="I9:K9"/>
    <mergeCell ref="I12:K12"/>
    <mergeCell ref="I20:L20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Exponential Smoothing</vt:lpstr>
      <vt:lpstr>Trend Moment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2020-12-21T08:41:11Z</dcterms:modified>
</cp:coreProperties>
</file>