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erhitungan" sheetId="1" r:id="rId1"/>
    <sheet name="Bobot" sheetId="2" r:id="rId2"/>
  </sheets>
  <calcPr calcId="152511"/>
</workbook>
</file>

<file path=xl/calcChain.xml><?xml version="1.0" encoding="utf-8"?>
<calcChain xmlns="http://schemas.openxmlformats.org/spreadsheetml/2006/main">
  <c r="R44" i="1" l="1"/>
  <c r="R4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N5" i="1"/>
  <c r="O5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P20" i="1" l="1"/>
  <c r="L20" i="1"/>
  <c r="S16" i="1"/>
  <c r="F36" i="1" s="1"/>
  <c r="X25" i="1" s="1"/>
  <c r="S12" i="1"/>
  <c r="F32" i="1" s="1"/>
  <c r="T25" i="1" s="1"/>
  <c r="S8" i="1"/>
  <c r="F28" i="1" s="1"/>
  <c r="P25" i="1" s="1"/>
  <c r="S19" i="1"/>
  <c r="F39" i="1" s="1"/>
  <c r="AA25" i="1" s="1"/>
  <c r="S15" i="1"/>
  <c r="F35" i="1" s="1"/>
  <c r="W25" i="1" s="1"/>
  <c r="S11" i="1"/>
  <c r="F31" i="1" s="1"/>
  <c r="S25" i="1" s="1"/>
  <c r="S7" i="1"/>
  <c r="F27" i="1" s="1"/>
  <c r="O25" i="1" s="1"/>
  <c r="S18" i="1"/>
  <c r="F38" i="1" s="1"/>
  <c r="Z25" i="1" s="1"/>
  <c r="S14" i="1"/>
  <c r="F34" i="1" s="1"/>
  <c r="V25" i="1" s="1"/>
  <c r="S10" i="1"/>
  <c r="F30" i="1" s="1"/>
  <c r="R25" i="1" s="1"/>
  <c r="S6" i="1"/>
  <c r="F26" i="1" s="1"/>
  <c r="N25" i="1" s="1"/>
  <c r="S17" i="1"/>
  <c r="F37" i="1" s="1"/>
  <c r="Y25" i="1" s="1"/>
  <c r="S13" i="1"/>
  <c r="F33" i="1" s="1"/>
  <c r="U25" i="1" s="1"/>
  <c r="S9" i="1"/>
  <c r="F29" i="1" s="1"/>
  <c r="Q25" i="1" s="1"/>
  <c r="AB25" i="1" s="1"/>
  <c r="M32" i="1" s="1"/>
  <c r="S5" i="1"/>
  <c r="F25" i="1" s="1"/>
  <c r="M25" i="1" s="1"/>
  <c r="N20" i="1"/>
  <c r="U11" i="1" s="1"/>
  <c r="H31" i="1" s="1"/>
  <c r="S27" i="1" s="1"/>
  <c r="M20" i="1"/>
  <c r="T18" i="1" s="1"/>
  <c r="G38" i="1" s="1"/>
  <c r="Z26" i="1" s="1"/>
  <c r="O20" i="1"/>
  <c r="V16" i="1" s="1"/>
  <c r="I36" i="1" s="1"/>
  <c r="X28" i="1" s="1"/>
  <c r="U18" i="1"/>
  <c r="H38" i="1" s="1"/>
  <c r="Z27" i="1" s="1"/>
  <c r="U17" i="1"/>
  <c r="H37" i="1" s="1"/>
  <c r="Y27" i="1" s="1"/>
  <c r="U16" i="1"/>
  <c r="H36" i="1" s="1"/>
  <c r="X27" i="1" s="1"/>
  <c r="T10" i="1"/>
  <c r="G30" i="1" s="1"/>
  <c r="R26" i="1" s="1"/>
  <c r="T6" i="1"/>
  <c r="G26" i="1" s="1"/>
  <c r="N26" i="1" s="1"/>
  <c r="T17" i="1"/>
  <c r="G37" i="1" s="1"/>
  <c r="Y26" i="1" s="1"/>
  <c r="T13" i="1"/>
  <c r="G33" i="1" s="1"/>
  <c r="U26" i="1" s="1"/>
  <c r="T16" i="1"/>
  <c r="G36" i="1" s="1"/>
  <c r="X26" i="1" s="1"/>
  <c r="T12" i="1"/>
  <c r="G32" i="1" s="1"/>
  <c r="T26" i="1" s="1"/>
  <c r="T11" i="1"/>
  <c r="G31" i="1" s="1"/>
  <c r="S26" i="1" s="1"/>
  <c r="V12" i="1"/>
  <c r="I32" i="1" s="1"/>
  <c r="T28" i="1" s="1"/>
  <c r="V7" i="1"/>
  <c r="I27" i="1" s="1"/>
  <c r="O28" i="1" s="1"/>
  <c r="V14" i="1"/>
  <c r="I34" i="1" s="1"/>
  <c r="V28" i="1" s="1"/>
  <c r="W17" i="1"/>
  <c r="J37" i="1" s="1"/>
  <c r="Y29" i="1" s="1"/>
  <c r="W13" i="1"/>
  <c r="J33" i="1" s="1"/>
  <c r="U29" i="1" s="1"/>
  <c r="W9" i="1"/>
  <c r="J29" i="1" s="1"/>
  <c r="Q29" i="1" s="1"/>
  <c r="W5" i="1"/>
  <c r="J25" i="1" s="1"/>
  <c r="M29" i="1" s="1"/>
  <c r="W18" i="1"/>
  <c r="J38" i="1" s="1"/>
  <c r="Z29" i="1" s="1"/>
  <c r="W10" i="1"/>
  <c r="J30" i="1" s="1"/>
  <c r="R29" i="1" s="1"/>
  <c r="W16" i="1"/>
  <c r="J36" i="1" s="1"/>
  <c r="X29" i="1" s="1"/>
  <c r="W12" i="1"/>
  <c r="J32" i="1" s="1"/>
  <c r="T29" i="1" s="1"/>
  <c r="W8" i="1"/>
  <c r="J28" i="1" s="1"/>
  <c r="P29" i="1" s="1"/>
  <c r="W6" i="1"/>
  <c r="J26" i="1" s="1"/>
  <c r="N29" i="1" s="1"/>
  <c r="W19" i="1"/>
  <c r="J39" i="1" s="1"/>
  <c r="AA29" i="1" s="1"/>
  <c r="W15" i="1"/>
  <c r="J35" i="1" s="1"/>
  <c r="W29" i="1" s="1"/>
  <c r="W11" i="1"/>
  <c r="J31" i="1" s="1"/>
  <c r="S29" i="1" s="1"/>
  <c r="W7" i="1"/>
  <c r="J27" i="1" s="1"/>
  <c r="O29" i="1" s="1"/>
  <c r="W14" i="1"/>
  <c r="J34" i="1" s="1"/>
  <c r="V29" i="1" s="1"/>
  <c r="V18" i="1" l="1"/>
  <c r="I38" i="1" s="1"/>
  <c r="Z28" i="1" s="1"/>
  <c r="V11" i="1"/>
  <c r="I31" i="1" s="1"/>
  <c r="S28" i="1" s="1"/>
  <c r="V5" i="1"/>
  <c r="I25" i="1" s="1"/>
  <c r="M28" i="1" s="1"/>
  <c r="V9" i="1"/>
  <c r="I29" i="1" s="1"/>
  <c r="Q28" i="1" s="1"/>
  <c r="V19" i="1"/>
  <c r="I39" i="1" s="1"/>
  <c r="AA28" i="1" s="1"/>
  <c r="T19" i="1"/>
  <c r="G39" i="1" s="1"/>
  <c r="AA26" i="1" s="1"/>
  <c r="T5" i="1"/>
  <c r="G25" i="1" s="1"/>
  <c r="M26" i="1" s="1"/>
  <c r="T7" i="1"/>
  <c r="G27" i="1" s="1"/>
  <c r="O26" i="1" s="1"/>
  <c r="AB26" i="1" s="1"/>
  <c r="N32" i="1" s="1"/>
  <c r="T14" i="1"/>
  <c r="G34" i="1" s="1"/>
  <c r="V26" i="1" s="1"/>
  <c r="AC25" i="1"/>
  <c r="M33" i="1" s="1"/>
  <c r="V6" i="1"/>
  <c r="I26" i="1" s="1"/>
  <c r="N28" i="1" s="1"/>
  <c r="V17" i="1"/>
  <c r="I37" i="1" s="1"/>
  <c r="Y28" i="1" s="1"/>
  <c r="V8" i="1"/>
  <c r="I28" i="1" s="1"/>
  <c r="P28" i="1" s="1"/>
  <c r="T8" i="1"/>
  <c r="G28" i="1" s="1"/>
  <c r="P26" i="1" s="1"/>
  <c r="T9" i="1"/>
  <c r="G29" i="1" s="1"/>
  <c r="Q26" i="1" s="1"/>
  <c r="T15" i="1"/>
  <c r="G35" i="1" s="1"/>
  <c r="W26" i="1" s="1"/>
  <c r="U15" i="1"/>
  <c r="H35" i="1" s="1"/>
  <c r="W27" i="1" s="1"/>
  <c r="U5" i="1"/>
  <c r="H25" i="1" s="1"/>
  <c r="M27" i="1" s="1"/>
  <c r="U6" i="1"/>
  <c r="H26" i="1" s="1"/>
  <c r="N27" i="1" s="1"/>
  <c r="U12" i="1"/>
  <c r="H32" i="1" s="1"/>
  <c r="T27" i="1" s="1"/>
  <c r="U19" i="1"/>
  <c r="H39" i="1" s="1"/>
  <c r="AA27" i="1" s="1"/>
  <c r="U9" i="1"/>
  <c r="H29" i="1" s="1"/>
  <c r="Q27" i="1" s="1"/>
  <c r="U10" i="1"/>
  <c r="H30" i="1" s="1"/>
  <c r="R27" i="1" s="1"/>
  <c r="U7" i="1"/>
  <c r="H27" i="1" s="1"/>
  <c r="O27" i="1" s="1"/>
  <c r="AB27" i="1" s="1"/>
  <c r="O32" i="1" s="1"/>
  <c r="AB29" i="1"/>
  <c r="Q32" i="1" s="1"/>
  <c r="V10" i="1"/>
  <c r="I30" i="1" s="1"/>
  <c r="R28" i="1" s="1"/>
  <c r="V13" i="1"/>
  <c r="I33" i="1" s="1"/>
  <c r="U28" i="1" s="1"/>
  <c r="V15" i="1"/>
  <c r="I35" i="1" s="1"/>
  <c r="W28" i="1" s="1"/>
  <c r="AB28" i="1" s="1"/>
  <c r="P32" i="1" s="1"/>
  <c r="U8" i="1"/>
  <c r="H28" i="1" s="1"/>
  <c r="P27" i="1" s="1"/>
  <c r="U13" i="1"/>
  <c r="H33" i="1" s="1"/>
  <c r="U27" i="1" s="1"/>
  <c r="U14" i="1"/>
  <c r="H34" i="1" s="1"/>
  <c r="V27" i="1" s="1"/>
  <c r="AC29" i="1"/>
  <c r="Q33" i="1" s="1"/>
  <c r="AC27" i="1" l="1"/>
  <c r="O33" i="1" s="1"/>
  <c r="AC28" i="1"/>
  <c r="P33" i="1" s="1"/>
  <c r="AC26" i="1"/>
  <c r="N33" i="1" s="1"/>
  <c r="P39" i="1" s="1"/>
  <c r="M45" i="1"/>
  <c r="M47" i="1"/>
  <c r="M39" i="1"/>
  <c r="M50" i="1"/>
  <c r="M46" i="1"/>
  <c r="M48" i="1"/>
  <c r="M49" i="1"/>
  <c r="M36" i="1"/>
  <c r="P38" i="1"/>
  <c r="M42" i="1"/>
  <c r="P50" i="1"/>
  <c r="U51" i="1" s="1"/>
  <c r="P41" i="1"/>
  <c r="P48" i="1"/>
  <c r="P45" i="1"/>
  <c r="P42" i="1"/>
  <c r="U43" i="1" s="1"/>
  <c r="P43" i="1"/>
  <c r="P40" i="1"/>
  <c r="P49" i="1"/>
  <c r="P46" i="1"/>
  <c r="P47" i="1"/>
  <c r="M40" i="1"/>
  <c r="M37" i="1"/>
  <c r="M38" i="1"/>
  <c r="P37" i="1"/>
  <c r="P36" i="1"/>
  <c r="U37" i="1" s="1"/>
  <c r="M43" i="1"/>
  <c r="M44" i="1"/>
  <c r="M41" i="1"/>
  <c r="U42" i="1" s="1"/>
  <c r="U46" i="1"/>
  <c r="U50" i="1"/>
  <c r="U39" i="1" l="1"/>
  <c r="U47" i="1"/>
  <c r="U40" i="1"/>
  <c r="P44" i="1"/>
  <c r="U45" i="1" s="1"/>
  <c r="U49" i="1"/>
  <c r="U38" i="1"/>
  <c r="U48" i="1"/>
  <c r="U44" i="1"/>
  <c r="U41" i="1"/>
</calcChain>
</file>

<file path=xl/sharedStrings.xml><?xml version="1.0" encoding="utf-8"?>
<sst xmlns="http://schemas.openxmlformats.org/spreadsheetml/2006/main" count="231" uniqueCount="149">
  <si>
    <t>Data alternatif (objek yang akan dinilai)</t>
  </si>
  <si>
    <t>kode</t>
  </si>
  <si>
    <t>alternatif</t>
  </si>
  <si>
    <t>Avanza</t>
  </si>
  <si>
    <t>Veloz</t>
  </si>
  <si>
    <t>Sienta</t>
  </si>
  <si>
    <t>Mobilio</t>
  </si>
  <si>
    <t>Ertiga</t>
  </si>
  <si>
    <t>Ertiga Sport</t>
  </si>
  <si>
    <t>APV Arena</t>
  </si>
  <si>
    <t>APV Luxury</t>
  </si>
  <si>
    <t>Xenia</t>
  </si>
  <si>
    <t>Xpander</t>
  </si>
  <si>
    <t>Xpander Cross</t>
  </si>
  <si>
    <t>Grand Livina</t>
  </si>
  <si>
    <t>Cortez</t>
  </si>
  <si>
    <t>Confero</t>
  </si>
  <si>
    <t>Panther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</si>
  <si>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</si>
  <si>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</si>
  <si>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</si>
  <si>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</si>
  <si>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</si>
  <si>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</si>
  <si>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</si>
  <si>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</si>
  <si>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</si>
  <si>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</si>
  <si>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</si>
  <si>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</si>
  <si>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</si>
  <si>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</si>
  <si>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</si>
  <si>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kriteria</t>
  </si>
  <si>
    <t>bobot</t>
  </si>
  <si>
    <t>Harga</t>
  </si>
  <si>
    <t>BBM</t>
  </si>
  <si>
    <t>Kenyamanan</t>
  </si>
  <si>
    <t>Penumpang</t>
  </si>
  <si>
    <t>Mesin</t>
  </si>
  <si>
    <t>Warna</t>
  </si>
  <si>
    <t>K01</t>
  </si>
  <si>
    <t>K02</t>
  </si>
  <si>
    <t>K03</t>
  </si>
  <si>
    <t>K04</t>
  </si>
  <si>
    <t>K05</t>
  </si>
  <si>
    <t>K06</t>
  </si>
  <si>
    <t>Nilai Alternatif</t>
  </si>
  <si>
    <t>Data Kriteria</t>
  </si>
  <si>
    <t>Total</t>
  </si>
  <si>
    <t>Normalisasi Kuadrat (Rumus : K02^2)</t>
  </si>
  <si>
    <t>Normalisasi (Rumus : K02(nilai alternatif)/sqrt(SUM(K02))</t>
  </si>
  <si>
    <t>Normalisasi Terbobot (Rumus : K02*bobot kriteria yg sudah ditentukan)</t>
  </si>
  <si>
    <t>Menentukan Solusi Ideal Positif (A+) dan Matriks Ideal Negatif (A-).</t>
  </si>
  <si>
    <t>Rumus : A+ = max(y1+,y2+,…,yn+) dan  A- = max(y1-,y2-,…,yn-)</t>
  </si>
  <si>
    <t>Rumus : yij = wi*rij</t>
  </si>
  <si>
    <r>
      <t xml:space="preserve">|Xn| = </t>
    </r>
    <r>
      <rPr>
        <sz val="11"/>
        <color theme="1"/>
        <rFont val="Calibri"/>
        <family val="2"/>
      </rPr>
      <t>√∑</t>
    </r>
  </si>
  <si>
    <t>http://studyshut.blogspot.com/2018/11/contoh-perhitungan-manual-penyelesaian.html</t>
  </si>
  <si>
    <t>Yi</t>
  </si>
  <si>
    <t>Solusi Ideal</t>
  </si>
  <si>
    <t>Max</t>
  </si>
  <si>
    <t>Min</t>
  </si>
  <si>
    <t>Y1</t>
  </si>
  <si>
    <t>Y2</t>
  </si>
  <si>
    <t>Y3</t>
  </si>
  <si>
    <t>Y4</t>
  </si>
  <si>
    <t>Y5</t>
  </si>
  <si>
    <t>Setelah menentukan nilai positif dan negatif maka akan menghasilkan seperti berikut ini :</t>
  </si>
  <si>
    <t>A+</t>
  </si>
  <si>
    <t>A-</t>
  </si>
  <si>
    <t>Menghitung Jarak solusi ideal positif (D+) dan Solusi Ideal negatif (D-)</t>
  </si>
  <si>
    <t>D1+</t>
  </si>
  <si>
    <t>D2+</t>
  </si>
  <si>
    <t>D3+</t>
  </si>
  <si>
    <t>D4+</t>
  </si>
  <si>
    <t>D5+</t>
  </si>
  <si>
    <t>D6+</t>
  </si>
  <si>
    <t>D7+</t>
  </si>
  <si>
    <t>D8+</t>
  </si>
  <si>
    <t>D9+</t>
  </si>
  <si>
    <t>D10+</t>
  </si>
  <si>
    <t>D11+</t>
  </si>
  <si>
    <t>D12+</t>
  </si>
  <si>
    <t>D13+</t>
  </si>
  <si>
    <t>D14+</t>
  </si>
  <si>
    <t>D15+</t>
  </si>
  <si>
    <t>D1-</t>
  </si>
  <si>
    <t>D2-</t>
  </si>
  <si>
    <t>D3-</t>
  </si>
  <si>
    <t>D4-</t>
  </si>
  <si>
    <t>D5-</t>
  </si>
  <si>
    <t>D6-</t>
  </si>
  <si>
    <t>D7-</t>
  </si>
  <si>
    <t>D8-</t>
  </si>
  <si>
    <t>D9-</t>
  </si>
  <si>
    <t>D10-</t>
  </si>
  <si>
    <t>D11-</t>
  </si>
  <si>
    <t>D12-</t>
  </si>
  <si>
    <t>D13-</t>
  </si>
  <si>
    <t>D14-</t>
  </si>
  <si>
    <t>D15-</t>
  </si>
  <si>
    <t>Menghitung Nilai Preferensi untuk setiap alternatif.</t>
  </si>
  <si>
    <t>Nilai Preferensi</t>
  </si>
  <si>
    <t>Perangkingan</t>
  </si>
  <si>
    <t>Rumus :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</si>
  <si>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</si>
  <si>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</si>
  <si>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</si>
  <si>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</si>
  <si>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</si>
  <si>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</si>
  <si>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</si>
  <si>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</si>
  <si>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</si>
  <si>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</si>
  <si>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</si>
  <si>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</si>
  <si>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</si>
  <si>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</si>
  <si>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</si>
  <si>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 xml:space="preserve">Tabel Kriteria Bobot </t>
  </si>
  <si>
    <t>Rendah</t>
  </si>
  <si>
    <t>Cukup</t>
  </si>
  <si>
    <t>Tinggi</t>
  </si>
  <si>
    <t>8-10km</t>
  </si>
  <si>
    <t>11-12km</t>
  </si>
  <si>
    <t>12-17km</t>
  </si>
  <si>
    <t>Harga: K01</t>
  </si>
  <si>
    <t>BBM: K02</t>
  </si>
  <si>
    <t>=&gt; 290jt</t>
  </si>
  <si>
    <t>200jt-289jt</t>
  </si>
  <si>
    <t>140jt-199jt</t>
  </si>
  <si>
    <t>Kenyamanan: K03</t>
  </si>
  <si>
    <t>Penumpang: K04</t>
  </si>
  <si>
    <t>Bintang 4-4,4</t>
  </si>
  <si>
    <t>Bintang 4,5-4,7</t>
  </si>
  <si>
    <t>Bintang =&gt; 4,8</t>
  </si>
  <si>
    <t>7 orang</t>
  </si>
  <si>
    <t>8 orang</t>
  </si>
  <si>
    <t>1300-1350cc</t>
  </si>
  <si>
    <t>1360-1460cc</t>
  </si>
  <si>
    <t>1462-2499cc</t>
  </si>
  <si>
    <t>Mesin: K05</t>
  </si>
  <si>
    <t>Lain-lain</t>
  </si>
  <si>
    <t>Hitam</t>
  </si>
  <si>
    <t>Putih</t>
  </si>
  <si>
    <t>Tambahan: Putih 60%, Hitam 25%, Lain-lain 15%</t>
  </si>
  <si>
    <t>Note: Penentuan nilai tren warna di tahun 2019 berdasarkan statement Manager PT Astra Internasional Daihatsu Sales Operation Jawa Barat, Kroda Kalantara dan PIC Outlet PT Astra International Daihatsu Cabang Pasir­kaliki Teguh Nugroho.</t>
  </si>
  <si>
    <t>Warna: K06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</si>
</sst>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1" fillId="0" borderId="3" xfId="0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justify" vertical="center" wrapText="1"/>
    </xf>
    <xf numFmtId="164" fontId="1" fillId="0" borderId="1" xfId="0" applyNumberFormat="1" applyFon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164887</xdr:colOff>
      <xdr:row>36</xdr:row>
      <xdr:rowOff>44824</xdr:rowOff>
    </xdr:from>
    <xdr:to>
      <xdr:col>18</xdr:col>
      <xdr:colOff>480795</xdr:colOff>
      <xdr:row>39</xdr:row>
      <xdr:rowOff>27538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8299" y="6914030"/>
          <a:ext cx="1526143" cy="554214"/>
        </a:xfrm>
        <a:prstGeom prst="rect">
          <a:avLst/>
        </a:prstGeom>
      </xdr:spPr>
    </xdr:pic>
    <xdr:clientData/>
  </xdr:twoCellAnchor>
  <xdr:twoCellAnchor editAs="oneCell">
    <xdr:from>
      <xdr:col>22</xdr:col>
      <xdr:colOff>257736</xdr:colOff>
      <xdr:row>36</xdr:row>
      <xdr:rowOff>19489</xdr:rowOff>
    </xdr:from>
    <xdr:to>
      <xdr:col>23</xdr:col>
      <xdr:colOff>425444</xdr:colOff>
      <xdr:row>39</xdr:row>
      <xdr:rowOff>60311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0589" y="6888695"/>
          <a:ext cx="873679" cy="612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zoomScale="70" zoomScaleNormal="70" workbookViewId="0">
      <selection activeCell="Y30" sqref="Y30"/>
    </sheetView>
  </sheetViews>
  <sheetFormatPr defaultRowHeight="15" x14ac:dyDescent="0.25"/>
  <cols>
    <col min="2" max="2" width="26.7109375" customWidth="1"/>
    <col min="5" max="6" width="10.7109375" customWidth="1"/>
    <col min="7" max="7" width="11" customWidth="1"/>
    <col min="8" max="9" width="11.7109375" customWidth="1"/>
    <col min="10" max="10" width="13.140625" customWidth="1"/>
    <col min="15" max="15" width="9.140625" customWidth="1"/>
    <col min="19" max="21" width="10.5703125" bestFit="1" customWidth="1"/>
    <col min="22" max="22" width="14.140625" customWidth="1"/>
    <col min="23" max="23" width="10.5703125" bestFit="1" customWidth="1"/>
  </cols>
  <sheetData>
    <row r="1" spans="1:23" x14ac:dyDescent="0.25">
      <c r="C1" s="21" t="s">
        <v>57</v>
      </c>
      <c r="D1" s="21"/>
      <c r="E1" s="21"/>
      <c r="F1" s="21"/>
      <c r="G1" s="21"/>
      <c r="H1" s="21"/>
      <c r="I1" s="21"/>
      <c r="J1" s="21"/>
      <c r="R1" t="s">
        <v>56</v>
      </c>
    </row>
    <row r="3" spans="1:23" x14ac:dyDescent="0.25">
      <c r="A3" s="21" t="s">
        <v>0</v>
      </c>
      <c r="B3" s="21"/>
      <c r="D3" s="25" t="s">
        <v>47</v>
      </c>
      <c r="E3" s="25"/>
      <c r="F3" s="25"/>
      <c r="G3" s="25"/>
      <c r="H3" s="25"/>
      <c r="I3" s="25"/>
      <c r="K3" s="25" t="s">
        <v>50</v>
      </c>
      <c r="L3" s="25"/>
      <c r="M3" s="25"/>
      <c r="N3" s="25"/>
      <c r="O3" s="25"/>
      <c r="P3" s="25"/>
      <c r="R3" s="25" t="s">
        <v>51</v>
      </c>
      <c r="S3" s="25"/>
      <c r="T3" s="25"/>
      <c r="U3" s="25"/>
      <c r="V3" s="25"/>
      <c r="W3" s="25"/>
    </row>
    <row r="4" spans="1:23" x14ac:dyDescent="0.25">
      <c r="A4" s="2" t="s">
        <v>1</v>
      </c>
      <c r="B4" s="2" t="s">
        <v>2</v>
      </c>
      <c r="D4" s="2"/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K4" s="2"/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R4" s="2"/>
      <c r="S4" s="2" t="s">
        <v>41</v>
      </c>
      <c r="T4" s="2" t="s">
        <v>42</v>
      </c>
      <c r="U4" s="2" t="s">
        <v>43</v>
      </c>
      <c r="V4" s="2" t="s">
        <v>44</v>
      </c>
      <c r="W4" s="2" t="s">
        <v>45</v>
      </c>
    </row>
    <row r="5" spans="1:23" x14ac:dyDescent="0.25">
      <c r="A5" s="1" t="s">
        <v>18</v>
      </c>
      <c r="B5" s="1" t="s">
        <v>3</v>
      </c>
      <c r="D5" s="2" t="s">
        <v>18</v>
      </c>
      <c r="E5" s="1">
        <v>5</v>
      </c>
      <c r="F5" s="1">
        <v>5</v>
      </c>
      <c r="G5" s="1">
        <v>5</v>
      </c>
      <c r="H5" s="1">
        <v>3</v>
      </c>
      <c r="I5" s="1">
        <v>1</v>
      </c>
      <c r="K5" s="2" t="s">
        <v>18</v>
      </c>
      <c r="L5" s="1">
        <f>E5^2</f>
        <v>25</v>
      </c>
      <c r="M5" s="1">
        <f>F5^2</f>
        <v>25</v>
      </c>
      <c r="N5" s="1">
        <f>G5^2</f>
        <v>25</v>
      </c>
      <c r="O5" s="1">
        <f>H5^2</f>
        <v>9</v>
      </c>
      <c r="P5" s="1">
        <f>I5^2</f>
        <v>1</v>
      </c>
      <c r="R5" s="2" t="s">
        <v>18</v>
      </c>
      <c r="S5" s="10">
        <f>E5/SQRT(L20)</f>
        <v>0.35444060250416792</v>
      </c>
      <c r="T5" s="10">
        <f>F5/SQRT(M20)</f>
        <v>0.39652579285907208</v>
      </c>
      <c r="U5" s="10">
        <f>G5/SQRT(N20)</f>
        <v>0.35444060250416792</v>
      </c>
      <c r="V5" s="10">
        <f>H5/SQRT(O20)</f>
        <v>0.24413653763134782</v>
      </c>
      <c r="W5" s="10">
        <f>I5/SQRT(P20)</f>
        <v>5.5300126360933101E-2</v>
      </c>
    </row>
    <row r="6" spans="1:23" x14ac:dyDescent="0.25">
      <c r="A6" s="1" t="s">
        <v>19</v>
      </c>
      <c r="B6" s="1" t="s">
        <v>4</v>
      </c>
      <c r="D6" s="2" t="s">
        <v>19</v>
      </c>
      <c r="E6" s="1">
        <v>3</v>
      </c>
      <c r="F6" s="1">
        <v>5</v>
      </c>
      <c r="G6" s="1">
        <v>3</v>
      </c>
      <c r="H6" s="1">
        <v>3</v>
      </c>
      <c r="I6" s="1">
        <v>1</v>
      </c>
      <c r="K6" s="2" t="s">
        <v>19</v>
      </c>
      <c r="L6" s="1">
        <f>E6^2</f>
        <v>9</v>
      </c>
      <c r="M6" s="1">
        <f>F6^2</f>
        <v>25</v>
      </c>
      <c r="N6" s="1">
        <f>G6^2</f>
        <v>9</v>
      </c>
      <c r="O6" s="1">
        <f>H6^2</f>
        <v>9</v>
      </c>
      <c r="P6" s="1">
        <f>I6^2</f>
        <v>1</v>
      </c>
      <c r="R6" s="2" t="s">
        <v>19</v>
      </c>
      <c r="S6" s="10">
        <f>E6/SQRT(L20)</f>
        <v>0.21266436150250076</v>
      </c>
      <c r="T6" s="10">
        <f>F6/SQRT(M20)</f>
        <v>0.39652579285907208</v>
      </c>
      <c r="U6" s="10">
        <f>G6/SQRT(N20)</f>
        <v>0.21266436150250076</v>
      </c>
      <c r="V6" s="10">
        <f>H6/SQRT(O20)</f>
        <v>0.24413653763134782</v>
      </c>
      <c r="W6" s="10">
        <f>I6/SQRT(P20)</f>
        <v>5.5300126360933101E-2</v>
      </c>
    </row>
    <row r="7" spans="1:23" x14ac:dyDescent="0.25">
      <c r="A7" s="1" t="s">
        <v>20</v>
      </c>
      <c r="B7" s="1" t="s">
        <v>5</v>
      </c>
      <c r="D7" s="2" t="s">
        <v>20</v>
      </c>
      <c r="E7" s="1">
        <v>3</v>
      </c>
      <c r="F7" s="1">
        <v>3</v>
      </c>
      <c r="G7" s="1">
        <v>3</v>
      </c>
      <c r="H7" s="1">
        <v>3</v>
      </c>
      <c r="I7" s="1">
        <v>5</v>
      </c>
      <c r="K7" s="2" t="s">
        <v>20</v>
      </c>
      <c r="L7" s="1">
        <f>E7^2</f>
        <v>9</v>
      </c>
      <c r="M7" s="1">
        <f>F7^2</f>
        <v>9</v>
      </c>
      <c r="N7" s="1">
        <f>G7^2</f>
        <v>9</v>
      </c>
      <c r="O7" s="1">
        <f>H7^2</f>
        <v>9</v>
      </c>
      <c r="P7" s="1">
        <f>I7^2</f>
        <v>25</v>
      </c>
      <c r="R7" s="2" t="s">
        <v>20</v>
      </c>
      <c r="S7" s="10">
        <f>E7/SQRT(L20)</f>
        <v>0.21266436150250076</v>
      </c>
      <c r="T7" s="10">
        <f>F7/SQRT(M20)</f>
        <v>0.23791547571544325</v>
      </c>
      <c r="U7" s="10">
        <f>G7/SQRT(N20)</f>
        <v>0.21266436150250076</v>
      </c>
      <c r="V7" s="10">
        <f>H7/SQRT(O20)</f>
        <v>0.24413653763134782</v>
      </c>
      <c r="W7" s="10">
        <f>I7/SQRT(P20)</f>
        <v>0.2765006318046655</v>
      </c>
    </row>
    <row r="8" spans="1:23" x14ac:dyDescent="0.25">
      <c r="A8" s="1" t="s">
        <v>21</v>
      </c>
      <c r="B8" s="1" t="s">
        <v>6</v>
      </c>
      <c r="D8" s="2" t="s">
        <v>21</v>
      </c>
      <c r="E8" s="1">
        <v>3</v>
      </c>
      <c r="F8" s="1">
        <v>5</v>
      </c>
      <c r="G8" s="1">
        <v>3</v>
      </c>
      <c r="H8" s="1">
        <v>3</v>
      </c>
      <c r="I8" s="1">
        <v>5</v>
      </c>
      <c r="K8" s="2" t="s">
        <v>21</v>
      </c>
      <c r="L8" s="1">
        <f>E8^2</f>
        <v>9</v>
      </c>
      <c r="M8" s="1">
        <f>F8^2</f>
        <v>25</v>
      </c>
      <c r="N8" s="1">
        <f>G8^2</f>
        <v>9</v>
      </c>
      <c r="O8" s="1">
        <f>H8^2</f>
        <v>9</v>
      </c>
      <c r="P8" s="1">
        <f>I8^2</f>
        <v>25</v>
      </c>
      <c r="R8" s="2" t="s">
        <v>21</v>
      </c>
      <c r="S8" s="10">
        <f>E8/SQRT(L20)</f>
        <v>0.21266436150250076</v>
      </c>
      <c r="T8" s="10">
        <f>F8/SQRT(M20)</f>
        <v>0.39652579285907208</v>
      </c>
      <c r="U8" s="10">
        <f>G8/SQRT(N20)</f>
        <v>0.21266436150250076</v>
      </c>
      <c r="V8" s="10">
        <f>H8/SQRT(O20)</f>
        <v>0.24413653763134782</v>
      </c>
      <c r="W8" s="10">
        <f>I8/SQRT(P20)</f>
        <v>0.2765006318046655</v>
      </c>
    </row>
    <row r="9" spans="1:23" x14ac:dyDescent="0.25">
      <c r="A9" s="1" t="s">
        <v>22</v>
      </c>
      <c r="B9" s="1" t="s">
        <v>7</v>
      </c>
      <c r="D9" s="2" t="s">
        <v>22</v>
      </c>
      <c r="E9" s="1">
        <v>3</v>
      </c>
      <c r="F9" s="1">
        <v>3</v>
      </c>
      <c r="G9" s="1">
        <v>5</v>
      </c>
      <c r="H9" s="1">
        <v>3</v>
      </c>
      <c r="I9" s="1">
        <v>5</v>
      </c>
      <c r="K9" s="2" t="s">
        <v>22</v>
      </c>
      <c r="L9" s="1">
        <f>E9^2</f>
        <v>9</v>
      </c>
      <c r="M9" s="1">
        <f>F9^2</f>
        <v>9</v>
      </c>
      <c r="N9" s="1">
        <f>G9^2</f>
        <v>25</v>
      </c>
      <c r="O9" s="1">
        <f>H9^2</f>
        <v>9</v>
      </c>
      <c r="P9" s="1">
        <f>I9^2</f>
        <v>25</v>
      </c>
      <c r="R9" s="2" t="s">
        <v>22</v>
      </c>
      <c r="S9" s="10">
        <f>E9/SQRT(L20)</f>
        <v>0.21266436150250076</v>
      </c>
      <c r="T9" s="10">
        <f>F9/SQRT(M20)</f>
        <v>0.23791547571544325</v>
      </c>
      <c r="U9" s="10">
        <f>G9/SQRT(N20)</f>
        <v>0.35444060250416792</v>
      </c>
      <c r="V9" s="10">
        <f>H9/SQRT(O20)</f>
        <v>0.24413653763134782</v>
      </c>
      <c r="W9" s="10">
        <f>I9/SQRT(P20)</f>
        <v>0.2765006318046655</v>
      </c>
    </row>
    <row r="10" spans="1:23" x14ac:dyDescent="0.25">
      <c r="A10" s="1" t="s">
        <v>23</v>
      </c>
      <c r="B10" s="1" t="s">
        <v>8</v>
      </c>
      <c r="D10" s="2" t="s">
        <v>23</v>
      </c>
      <c r="E10" s="1">
        <v>3</v>
      </c>
      <c r="F10" s="1">
        <v>3</v>
      </c>
      <c r="G10" s="1">
        <v>5</v>
      </c>
      <c r="H10" s="1">
        <v>3</v>
      </c>
      <c r="I10" s="1">
        <v>5</v>
      </c>
      <c r="K10" s="2" t="s">
        <v>23</v>
      </c>
      <c r="L10" s="1">
        <f>E10^2</f>
        <v>9</v>
      </c>
      <c r="M10" s="1">
        <f>F10^2</f>
        <v>9</v>
      </c>
      <c r="N10" s="1">
        <f>G10^2</f>
        <v>25</v>
      </c>
      <c r="O10" s="1">
        <f>H10^2</f>
        <v>9</v>
      </c>
      <c r="P10" s="1">
        <f>I10^2</f>
        <v>25</v>
      </c>
      <c r="R10" s="2" t="s">
        <v>23</v>
      </c>
      <c r="S10" s="10">
        <f>E10/SQRT(L20)</f>
        <v>0.21266436150250076</v>
      </c>
      <c r="T10" s="10">
        <f>F10/SQRT(M20)</f>
        <v>0.23791547571544325</v>
      </c>
      <c r="U10" s="10">
        <f>G10/SQRT(N20)</f>
        <v>0.35444060250416792</v>
      </c>
      <c r="V10" s="10">
        <f>H10/SQRT(O20)</f>
        <v>0.24413653763134782</v>
      </c>
      <c r="W10" s="10">
        <f>I10/SQRT(P20)</f>
        <v>0.2765006318046655</v>
      </c>
    </row>
    <row r="11" spans="1:23" x14ac:dyDescent="0.25">
      <c r="A11" s="1" t="s">
        <v>24</v>
      </c>
      <c r="B11" s="1" t="s">
        <v>9</v>
      </c>
      <c r="D11" s="2" t="s">
        <v>24</v>
      </c>
      <c r="E11" s="1">
        <v>5</v>
      </c>
      <c r="F11" s="1">
        <v>1</v>
      </c>
      <c r="G11" s="1">
        <v>3</v>
      </c>
      <c r="H11" s="1">
        <v>3</v>
      </c>
      <c r="I11" s="1">
        <v>5</v>
      </c>
      <c r="K11" s="2" t="s">
        <v>24</v>
      </c>
      <c r="L11" s="1">
        <f>E11^2</f>
        <v>25</v>
      </c>
      <c r="M11" s="1">
        <f>F11^2</f>
        <v>1</v>
      </c>
      <c r="N11" s="1">
        <f>G11^2</f>
        <v>9</v>
      </c>
      <c r="O11" s="1">
        <f>H11^2</f>
        <v>9</v>
      </c>
      <c r="P11" s="1">
        <f>I11^2</f>
        <v>25</v>
      </c>
      <c r="R11" s="2" t="s">
        <v>24</v>
      </c>
      <c r="S11" s="10">
        <f>E11/SQRT(L20)</f>
        <v>0.35444060250416792</v>
      </c>
      <c r="T11" s="10">
        <f>F11/SQRT(M20)</f>
        <v>7.9305158571814416E-2</v>
      </c>
      <c r="U11" s="10">
        <f>G11/SQRT(N20)</f>
        <v>0.21266436150250076</v>
      </c>
      <c r="V11" s="10">
        <f>H11/SQRT(O20)</f>
        <v>0.24413653763134782</v>
      </c>
      <c r="W11" s="10">
        <f>I11/SQRT(P20)</f>
        <v>0.2765006318046655</v>
      </c>
    </row>
    <row r="12" spans="1:23" x14ac:dyDescent="0.25">
      <c r="A12" s="1" t="s">
        <v>25</v>
      </c>
      <c r="B12" s="1" t="s">
        <v>10</v>
      </c>
      <c r="D12" s="2" t="s">
        <v>25</v>
      </c>
      <c r="E12" s="1">
        <v>3</v>
      </c>
      <c r="F12" s="1">
        <v>1</v>
      </c>
      <c r="G12" s="2">
        <v>5</v>
      </c>
      <c r="H12" s="1">
        <v>3</v>
      </c>
      <c r="I12" s="1">
        <v>5</v>
      </c>
      <c r="K12" s="2" t="s">
        <v>25</v>
      </c>
      <c r="L12" s="1">
        <f>E12^2</f>
        <v>9</v>
      </c>
      <c r="M12" s="1">
        <f>F12^2</f>
        <v>1</v>
      </c>
      <c r="N12" s="1">
        <f>G12^2</f>
        <v>25</v>
      </c>
      <c r="O12" s="1">
        <f>H12^2</f>
        <v>9</v>
      </c>
      <c r="P12" s="1">
        <f>I12^2</f>
        <v>25</v>
      </c>
      <c r="R12" s="2" t="s">
        <v>25</v>
      </c>
      <c r="S12" s="10">
        <f>E12/SQRT(L20)</f>
        <v>0.21266436150250076</v>
      </c>
      <c r="T12" s="10">
        <f>F12/SQRT(M20)</f>
        <v>7.9305158571814416E-2</v>
      </c>
      <c r="U12" s="10">
        <f>G12/SQRT(N20)</f>
        <v>0.35444060250416792</v>
      </c>
      <c r="V12" s="10">
        <f>H12/SQRT(O20)</f>
        <v>0.24413653763134782</v>
      </c>
      <c r="W12" s="10">
        <f>I12/SQRT(P20)</f>
        <v>0.2765006318046655</v>
      </c>
    </row>
    <row r="13" spans="1:23" x14ac:dyDescent="0.25">
      <c r="A13" s="1" t="s">
        <v>26</v>
      </c>
      <c r="B13" s="1" t="s">
        <v>11</v>
      </c>
      <c r="D13" s="2" t="s">
        <v>26</v>
      </c>
      <c r="E13" s="1">
        <v>5</v>
      </c>
      <c r="F13" s="1">
        <v>1</v>
      </c>
      <c r="G13" s="1">
        <v>3</v>
      </c>
      <c r="H13" s="1">
        <v>3</v>
      </c>
      <c r="I13" s="1">
        <v>5</v>
      </c>
      <c r="K13" s="2" t="s">
        <v>26</v>
      </c>
      <c r="L13" s="1">
        <f>E13^2</f>
        <v>25</v>
      </c>
      <c r="M13" s="1">
        <f>F13^2</f>
        <v>1</v>
      </c>
      <c r="N13" s="1">
        <f>G13^2</f>
        <v>9</v>
      </c>
      <c r="O13" s="1">
        <f>H13^2</f>
        <v>9</v>
      </c>
      <c r="P13" s="1">
        <f>I13^2</f>
        <v>25</v>
      </c>
      <c r="R13" s="2" t="s">
        <v>26</v>
      </c>
      <c r="S13" s="10">
        <f>E13/SQRT(L20)</f>
        <v>0.35444060250416792</v>
      </c>
      <c r="T13" s="10">
        <f>F13/SQRT(M20)</f>
        <v>7.9305158571814416E-2</v>
      </c>
      <c r="U13" s="10">
        <f>G13/SQRT(N20)</f>
        <v>0.21266436150250076</v>
      </c>
      <c r="V13" s="10">
        <f>H13/SQRT(O20)</f>
        <v>0.24413653763134782</v>
      </c>
      <c r="W13" s="10">
        <f>I13/SQRT(P20)</f>
        <v>0.2765006318046655</v>
      </c>
    </row>
    <row r="14" spans="1:23" x14ac:dyDescent="0.25">
      <c r="A14" s="1" t="s">
        <v>27</v>
      </c>
      <c r="B14" s="1" t="s">
        <v>12</v>
      </c>
      <c r="D14" s="2" t="s">
        <v>27</v>
      </c>
      <c r="E14" s="1">
        <v>3</v>
      </c>
      <c r="F14" s="1">
        <v>5</v>
      </c>
      <c r="G14" s="1">
        <v>3</v>
      </c>
      <c r="H14" s="1">
        <v>3</v>
      </c>
      <c r="I14" s="1">
        <v>5</v>
      </c>
      <c r="K14" s="2" t="s">
        <v>27</v>
      </c>
      <c r="L14" s="1">
        <f>E14^2</f>
        <v>9</v>
      </c>
      <c r="M14" s="1">
        <f>F14^2</f>
        <v>25</v>
      </c>
      <c r="N14" s="1">
        <f>G14^2</f>
        <v>9</v>
      </c>
      <c r="O14" s="1">
        <f>H14^2</f>
        <v>9</v>
      </c>
      <c r="P14" s="1">
        <f>I14^2</f>
        <v>25</v>
      </c>
      <c r="R14" s="2" t="s">
        <v>27</v>
      </c>
      <c r="S14" s="10">
        <f>E14/SQRT(L20)</f>
        <v>0.21266436150250076</v>
      </c>
      <c r="T14" s="10">
        <f>F14/SQRT(M20)</f>
        <v>0.39652579285907208</v>
      </c>
      <c r="U14" s="10">
        <f>G14/SQRT(N20)</f>
        <v>0.21266436150250076</v>
      </c>
      <c r="V14" s="10">
        <f>H14/SQRT(O20)</f>
        <v>0.24413653763134782</v>
      </c>
      <c r="W14" s="10">
        <f>I14/SQRT(P20)</f>
        <v>0.2765006318046655</v>
      </c>
    </row>
    <row r="15" spans="1:23" x14ac:dyDescent="0.25">
      <c r="A15" s="1" t="s">
        <v>28</v>
      </c>
      <c r="B15" s="1" t="s">
        <v>13</v>
      </c>
      <c r="D15" s="2" t="s">
        <v>28</v>
      </c>
      <c r="E15" s="1">
        <v>3</v>
      </c>
      <c r="F15" s="1">
        <v>3</v>
      </c>
      <c r="G15" s="1">
        <v>3</v>
      </c>
      <c r="H15" s="1">
        <v>3</v>
      </c>
      <c r="I15" s="1">
        <v>5</v>
      </c>
      <c r="K15" s="2" t="s">
        <v>28</v>
      </c>
      <c r="L15" s="1">
        <f>E15^2</f>
        <v>9</v>
      </c>
      <c r="M15" s="1">
        <f>F15^2</f>
        <v>9</v>
      </c>
      <c r="N15" s="1">
        <f>G15^2</f>
        <v>9</v>
      </c>
      <c r="O15" s="1">
        <f>H15^2</f>
        <v>9</v>
      </c>
      <c r="P15" s="1">
        <f>I15^2</f>
        <v>25</v>
      </c>
      <c r="R15" s="2" t="s">
        <v>28</v>
      </c>
      <c r="S15" s="10">
        <f>E15/SQRT(L20)</f>
        <v>0.21266436150250076</v>
      </c>
      <c r="T15" s="10">
        <f>F15/SQRT(M20)</f>
        <v>0.23791547571544325</v>
      </c>
      <c r="U15" s="10">
        <f>G15/SQRT(N20)</f>
        <v>0.21266436150250076</v>
      </c>
      <c r="V15" s="10">
        <f>H15/SQRT(O20)</f>
        <v>0.24413653763134782</v>
      </c>
      <c r="W15" s="10">
        <f>I15/SQRT(P20)</f>
        <v>0.2765006318046655</v>
      </c>
    </row>
    <row r="16" spans="1:23" x14ac:dyDescent="0.25">
      <c r="A16" s="1" t="s">
        <v>29</v>
      </c>
      <c r="B16" s="1" t="s">
        <v>14</v>
      </c>
      <c r="D16" s="2" t="s">
        <v>29</v>
      </c>
      <c r="E16" s="1">
        <v>3</v>
      </c>
      <c r="F16" s="1">
        <v>1</v>
      </c>
      <c r="G16" s="1">
        <v>3</v>
      </c>
      <c r="H16" s="1">
        <v>3</v>
      </c>
      <c r="I16" s="1">
        <v>5</v>
      </c>
      <c r="K16" s="2" t="s">
        <v>29</v>
      </c>
      <c r="L16" s="1">
        <f>E16^2</f>
        <v>9</v>
      </c>
      <c r="M16" s="1">
        <f>F16^2</f>
        <v>1</v>
      </c>
      <c r="N16" s="1">
        <f>G16^2</f>
        <v>9</v>
      </c>
      <c r="O16" s="1">
        <f>H16^2</f>
        <v>9</v>
      </c>
      <c r="P16" s="1">
        <f>I16^2</f>
        <v>25</v>
      </c>
      <c r="R16" s="2" t="s">
        <v>29</v>
      </c>
      <c r="S16" s="10">
        <f>E16/SQRT(L20)</f>
        <v>0.21266436150250076</v>
      </c>
      <c r="T16" s="10">
        <f>F16/SQRT(M20)</f>
        <v>7.9305158571814416E-2</v>
      </c>
      <c r="U16" s="10">
        <f>G16/SQRT(N20)</f>
        <v>0.21266436150250076</v>
      </c>
      <c r="V16" s="10">
        <f>H16/SQRT(O20)</f>
        <v>0.24413653763134782</v>
      </c>
      <c r="W16" s="10">
        <f>I16/SQRT(P20)</f>
        <v>0.2765006318046655</v>
      </c>
    </row>
    <row r="17" spans="1:29" x14ac:dyDescent="0.25">
      <c r="A17" s="1" t="s">
        <v>30</v>
      </c>
      <c r="B17" s="1" t="s">
        <v>15</v>
      </c>
      <c r="D17" s="2" t="s">
        <v>30</v>
      </c>
      <c r="E17" s="1">
        <v>3</v>
      </c>
      <c r="F17" s="1">
        <v>1</v>
      </c>
      <c r="G17" s="1">
        <v>3</v>
      </c>
      <c r="H17" s="1">
        <v>3</v>
      </c>
      <c r="I17" s="1">
        <v>5</v>
      </c>
      <c r="K17" s="2" t="s">
        <v>30</v>
      </c>
      <c r="L17" s="1">
        <f>E17^2</f>
        <v>9</v>
      </c>
      <c r="M17" s="1">
        <f>F17^2</f>
        <v>1</v>
      </c>
      <c r="N17" s="1">
        <f>G17^2</f>
        <v>9</v>
      </c>
      <c r="O17" s="1">
        <f>H17^2</f>
        <v>9</v>
      </c>
      <c r="P17" s="1">
        <f>I17^2</f>
        <v>25</v>
      </c>
      <c r="R17" s="2" t="s">
        <v>30</v>
      </c>
      <c r="S17" s="10">
        <f>E17/SQRT(L20)</f>
        <v>0.21266436150250076</v>
      </c>
      <c r="T17" s="10">
        <f>F17/SQRT(M20)</f>
        <v>7.9305158571814416E-2</v>
      </c>
      <c r="U17" s="10">
        <f>G17/SQRT(N20)</f>
        <v>0.21266436150250076</v>
      </c>
      <c r="V17" s="10">
        <f>H17/SQRT(O20)</f>
        <v>0.24413653763134782</v>
      </c>
      <c r="W17" s="10">
        <f>I17/SQRT(P20)</f>
        <v>0.2765006318046655</v>
      </c>
    </row>
    <row r="18" spans="1:29" x14ac:dyDescent="0.25">
      <c r="A18" s="1" t="s">
        <v>31</v>
      </c>
      <c r="B18" s="1" t="s">
        <v>16</v>
      </c>
      <c r="D18" s="2" t="s">
        <v>31</v>
      </c>
      <c r="E18" s="1">
        <v>5</v>
      </c>
      <c r="F18" s="1">
        <v>3</v>
      </c>
      <c r="G18" s="1">
        <v>3</v>
      </c>
      <c r="H18" s="1">
        <v>5</v>
      </c>
      <c r="I18" s="1">
        <v>5</v>
      </c>
      <c r="K18" s="2" t="s">
        <v>31</v>
      </c>
      <c r="L18" s="1">
        <f>E18^2</f>
        <v>25</v>
      </c>
      <c r="M18" s="1">
        <f>F18^2</f>
        <v>9</v>
      </c>
      <c r="N18" s="1">
        <f>G18^2</f>
        <v>9</v>
      </c>
      <c r="O18" s="1">
        <f>H18^2</f>
        <v>25</v>
      </c>
      <c r="P18" s="1">
        <f>I18^2</f>
        <v>25</v>
      </c>
      <c r="R18" s="2" t="s">
        <v>31</v>
      </c>
      <c r="S18" s="10">
        <f>E18/SQRT(L20)</f>
        <v>0.35444060250416792</v>
      </c>
      <c r="T18" s="10">
        <f>F18/SQRT(M20)</f>
        <v>0.23791547571544325</v>
      </c>
      <c r="U18" s="10">
        <f>G18/SQRT(N20)</f>
        <v>0.21266436150250076</v>
      </c>
      <c r="V18" s="10">
        <f>H18/SQRT(O20)</f>
        <v>0.40689422938557973</v>
      </c>
      <c r="W18" s="10">
        <f>I18/SQRT(P20)</f>
        <v>0.2765006318046655</v>
      </c>
    </row>
    <row r="19" spans="1:29" x14ac:dyDescent="0.25">
      <c r="A19" s="1" t="s">
        <v>32</v>
      </c>
      <c r="B19" s="1" t="s">
        <v>17</v>
      </c>
      <c r="D19" s="2" t="s">
        <v>32</v>
      </c>
      <c r="E19" s="1">
        <v>3</v>
      </c>
      <c r="F19" s="1">
        <v>3</v>
      </c>
      <c r="G19" s="1">
        <v>3</v>
      </c>
      <c r="H19" s="1">
        <v>3</v>
      </c>
      <c r="I19" s="1">
        <v>5</v>
      </c>
      <c r="K19" s="2" t="s">
        <v>32</v>
      </c>
      <c r="L19" s="1">
        <f>E19^2</f>
        <v>9</v>
      </c>
      <c r="M19" s="1">
        <f>F19^2</f>
        <v>9</v>
      </c>
      <c r="N19" s="1">
        <f>G19^2</f>
        <v>9</v>
      </c>
      <c r="O19" s="1">
        <f>H19^2</f>
        <v>9</v>
      </c>
      <c r="P19" s="1">
        <f>I19^2</f>
        <v>25</v>
      </c>
      <c r="R19" s="2" t="s">
        <v>32</v>
      </c>
      <c r="S19" s="10">
        <f>E19/SQRT(L20)</f>
        <v>0.21266436150250076</v>
      </c>
      <c r="T19" s="10">
        <f>F19/SQRT(M20)</f>
        <v>0.23791547571544325</v>
      </c>
      <c r="U19" s="10">
        <f>G19/SQRT(N20)</f>
        <v>0.21266436150250076</v>
      </c>
      <c r="V19" s="10">
        <f>H19/SQRT(O20)</f>
        <v>0.24413653763134782</v>
      </c>
      <c r="W19" s="10">
        <f>I19/SQRT(P20)</f>
        <v>0.2765006318046655</v>
      </c>
    </row>
    <row r="20" spans="1:29" x14ac:dyDescent="0.25">
      <c r="A20" s="3"/>
      <c r="B20" s="3"/>
      <c r="D20" s="4"/>
      <c r="K20" s="5" t="s">
        <v>49</v>
      </c>
      <c r="L20" s="6">
        <f>SUM(L5:L19)</f>
        <v>199</v>
      </c>
      <c r="M20" s="6">
        <f>SUM(M5:M19)</f>
        <v>159</v>
      </c>
      <c r="N20" s="6">
        <f>SUM(N5:N19)</f>
        <v>199</v>
      </c>
      <c r="O20" s="6">
        <f>SUM(O5:O19)</f>
        <v>151</v>
      </c>
      <c r="P20" s="6">
        <f>SUM(P5:P19)</f>
        <v>327</v>
      </c>
      <c r="R20" s="8"/>
      <c r="S20" s="4"/>
      <c r="T20" s="4"/>
      <c r="U20" s="4"/>
      <c r="V20" s="4"/>
      <c r="W20" s="4"/>
    </row>
    <row r="21" spans="1:29" x14ac:dyDescent="0.25">
      <c r="A21" s="25" t="s">
        <v>48</v>
      </c>
      <c r="B21" s="25"/>
      <c r="C21" s="25"/>
      <c r="K21" s="3"/>
      <c r="L21" s="4"/>
    </row>
    <row r="22" spans="1:29" x14ac:dyDescent="0.25">
      <c r="A22" s="2" t="s">
        <v>1</v>
      </c>
      <c r="B22" s="2" t="s">
        <v>33</v>
      </c>
      <c r="C22" s="2" t="s">
        <v>34</v>
      </c>
      <c r="D22" s="3"/>
      <c r="E22" s="21" t="s">
        <v>55</v>
      </c>
      <c r="F22" s="21"/>
      <c r="G22" s="21"/>
      <c r="H22" s="21"/>
      <c r="I22" s="21"/>
      <c r="J22" s="21"/>
      <c r="L22" t="s">
        <v>53</v>
      </c>
    </row>
    <row r="23" spans="1:29" x14ac:dyDescent="0.25">
      <c r="A23" s="1" t="s">
        <v>41</v>
      </c>
      <c r="B23" s="1" t="s">
        <v>35</v>
      </c>
      <c r="C23" s="1">
        <v>5</v>
      </c>
      <c r="D23" s="3"/>
      <c r="E23" s="25" t="s">
        <v>52</v>
      </c>
      <c r="F23" s="25"/>
      <c r="G23" s="25"/>
      <c r="H23" s="25"/>
      <c r="I23" s="25"/>
      <c r="J23" s="25"/>
      <c r="L23" t="s">
        <v>54</v>
      </c>
    </row>
    <row r="24" spans="1:29" ht="15.75" x14ac:dyDescent="0.25">
      <c r="A24" s="1" t="s">
        <v>42</v>
      </c>
      <c r="B24" s="1" t="s">
        <v>36</v>
      </c>
      <c r="C24" s="1">
        <v>4</v>
      </c>
      <c r="D24" s="3"/>
      <c r="E24" s="2"/>
      <c r="F24" s="2" t="s">
        <v>41</v>
      </c>
      <c r="G24" s="2" t="s">
        <v>42</v>
      </c>
      <c r="H24" s="2" t="s">
        <v>43</v>
      </c>
      <c r="I24" s="2" t="s">
        <v>44</v>
      </c>
      <c r="J24" s="2" t="s">
        <v>45</v>
      </c>
      <c r="L24" s="11" t="s">
        <v>58</v>
      </c>
      <c r="M24" s="22" t="s">
        <v>59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" t="s">
        <v>60</v>
      </c>
      <c r="AC24" s="2" t="s">
        <v>61</v>
      </c>
    </row>
    <row r="25" spans="1:29" x14ac:dyDescent="0.25">
      <c r="A25" s="1" t="s">
        <v>43</v>
      </c>
      <c r="B25" s="1" t="s">
        <v>37</v>
      </c>
      <c r="C25" s="1">
        <v>3</v>
      </c>
      <c r="D25" s="3"/>
      <c r="E25" s="2" t="s">
        <v>18</v>
      </c>
      <c r="F25" s="10">
        <f>S5*C23</f>
        <v>1.7722030125208397</v>
      </c>
      <c r="G25" s="10">
        <f>T5*C24</f>
        <v>1.5861031714362883</v>
      </c>
      <c r="H25" s="10">
        <f>U5*C25</f>
        <v>1.0633218075125037</v>
      </c>
      <c r="I25" s="10">
        <f>V5*C26</f>
        <v>0.48827307526269564</v>
      </c>
      <c r="J25" s="10">
        <f>W5*C27</f>
        <v>0.16590037908279931</v>
      </c>
      <c r="L25" s="1" t="s">
        <v>62</v>
      </c>
      <c r="M25" s="9">
        <f>F25</f>
        <v>1.7722030125208397</v>
      </c>
      <c r="N25" s="9">
        <f>F26</f>
        <v>1.0633218075125037</v>
      </c>
      <c r="O25" s="9">
        <f>F27</f>
        <v>1.0633218075125037</v>
      </c>
      <c r="P25" s="9">
        <f>F28</f>
        <v>1.0633218075125037</v>
      </c>
      <c r="Q25" s="9">
        <f>F29</f>
        <v>1.0633218075125037</v>
      </c>
      <c r="R25" s="9">
        <f>F30</f>
        <v>1.0633218075125037</v>
      </c>
      <c r="S25" s="9">
        <f>F31</f>
        <v>1.7722030125208397</v>
      </c>
      <c r="T25" s="9">
        <f>F32</f>
        <v>1.0633218075125037</v>
      </c>
      <c r="U25" s="9">
        <f>F33</f>
        <v>1.7722030125208397</v>
      </c>
      <c r="V25" s="9">
        <f>F34</f>
        <v>1.0633218075125037</v>
      </c>
      <c r="W25" s="9">
        <f>F35</f>
        <v>1.0633218075125037</v>
      </c>
      <c r="X25" s="9">
        <f>F36</f>
        <v>1.0633218075125037</v>
      </c>
      <c r="Y25" s="9">
        <f>F37</f>
        <v>1.0633218075125037</v>
      </c>
      <c r="Z25" s="9">
        <f>F38</f>
        <v>1.7722030125208397</v>
      </c>
      <c r="AA25" s="9">
        <f>F39</f>
        <v>1.0633218075125037</v>
      </c>
      <c r="AB25" s="12">
        <f>MAX(M25:AA25)</f>
        <v>1.7722030125208397</v>
      </c>
      <c r="AC25" s="12">
        <f>MIN(M25:AA25)</f>
        <v>1.0633218075125037</v>
      </c>
    </row>
    <row r="26" spans="1:29" x14ac:dyDescent="0.25">
      <c r="A26" s="1" t="s">
        <v>44</v>
      </c>
      <c r="B26" s="1" t="s">
        <v>38</v>
      </c>
      <c r="C26" s="1">
        <v>2</v>
      </c>
      <c r="D26" s="3"/>
      <c r="E26" s="2" t="s">
        <v>19</v>
      </c>
      <c r="F26" s="10">
        <f>S6*C23</f>
        <v>1.0633218075125037</v>
      </c>
      <c r="G26" s="10">
        <f>T6*C24</f>
        <v>1.5861031714362883</v>
      </c>
      <c r="H26" s="10">
        <f>U6*C25</f>
        <v>0.63799308450750225</v>
      </c>
      <c r="I26" s="10">
        <f>V6*C26</f>
        <v>0.48827307526269564</v>
      </c>
      <c r="J26" s="10">
        <f>W6*C27</f>
        <v>0.16590037908279931</v>
      </c>
      <c r="L26" s="1" t="s">
        <v>63</v>
      </c>
      <c r="M26" s="9">
        <f>G25</f>
        <v>1.5861031714362883</v>
      </c>
      <c r="N26" s="9">
        <f>G26</f>
        <v>1.5861031714362883</v>
      </c>
      <c r="O26" s="9">
        <f>G27</f>
        <v>0.95166190286177299</v>
      </c>
      <c r="P26" s="9">
        <f>G28</f>
        <v>1.5861031714362883</v>
      </c>
      <c r="Q26" s="9">
        <f>G29</f>
        <v>0.95166190286177299</v>
      </c>
      <c r="R26" s="9">
        <f>G30</f>
        <v>0.95166190286177299</v>
      </c>
      <c r="S26" s="9">
        <f>G31</f>
        <v>0.31722063428725766</v>
      </c>
      <c r="T26" s="9">
        <f>G32</f>
        <v>0.31722063428725766</v>
      </c>
      <c r="U26" s="9">
        <f>G33</f>
        <v>0.31722063428725766</v>
      </c>
      <c r="V26" s="9">
        <f>G34</f>
        <v>1.5861031714362883</v>
      </c>
      <c r="W26" s="9">
        <f>G35</f>
        <v>0.95166190286177299</v>
      </c>
      <c r="X26" s="9">
        <f>G36</f>
        <v>0.31722063428725766</v>
      </c>
      <c r="Y26" s="9">
        <f>G37</f>
        <v>0.31722063428725766</v>
      </c>
      <c r="Z26" s="9">
        <f>G38</f>
        <v>0.95166190286177299</v>
      </c>
      <c r="AA26" s="9">
        <f>G39</f>
        <v>0.95166190286177299</v>
      </c>
      <c r="AB26" s="12">
        <f t="shared" ref="AB26:AB29" si="0">MAX(M26:AA26)</f>
        <v>1.5861031714362883</v>
      </c>
      <c r="AC26" s="12">
        <f t="shared" ref="AC26:AC29" si="1">MIN(M26:AA26)</f>
        <v>0.31722063428725766</v>
      </c>
    </row>
    <row r="27" spans="1:29" x14ac:dyDescent="0.25">
      <c r="A27" s="1" t="s">
        <v>45</v>
      </c>
      <c r="B27" s="1" t="s">
        <v>39</v>
      </c>
      <c r="C27" s="1">
        <v>3</v>
      </c>
      <c r="D27" s="3"/>
      <c r="E27" s="2" t="s">
        <v>20</v>
      </c>
      <c r="F27" s="10">
        <f>S7*C23</f>
        <v>1.0633218075125037</v>
      </c>
      <c r="G27" s="10">
        <f>T7*C24</f>
        <v>0.95166190286177299</v>
      </c>
      <c r="H27" s="10">
        <f>U7*C25</f>
        <v>0.63799308450750225</v>
      </c>
      <c r="I27" s="10">
        <f>V7*C26</f>
        <v>0.48827307526269564</v>
      </c>
      <c r="J27" s="10">
        <f>W7*C27</f>
        <v>0.82950189541399655</v>
      </c>
      <c r="L27" s="1" t="s">
        <v>64</v>
      </c>
      <c r="M27" s="9">
        <f>H25</f>
        <v>1.0633218075125037</v>
      </c>
      <c r="N27" s="9">
        <f>H26</f>
        <v>0.63799308450750225</v>
      </c>
      <c r="O27" s="9">
        <f>H27</f>
        <v>0.63799308450750225</v>
      </c>
      <c r="P27" s="9">
        <f>H28</f>
        <v>0.63799308450750225</v>
      </c>
      <c r="Q27" s="9">
        <f>H29</f>
        <v>1.0633218075125037</v>
      </c>
      <c r="R27" s="9">
        <f>H30</f>
        <v>1.0633218075125037</v>
      </c>
      <c r="S27" s="9">
        <f>H31</f>
        <v>0.63799308450750225</v>
      </c>
      <c r="T27" s="9">
        <f>H32</f>
        <v>1.0633218075125037</v>
      </c>
      <c r="U27" s="9">
        <f>H33</f>
        <v>0.63799308450750225</v>
      </c>
      <c r="V27" s="9">
        <f>H34</f>
        <v>0.63799308450750225</v>
      </c>
      <c r="W27" s="9">
        <f>H35</f>
        <v>0.63799308450750225</v>
      </c>
      <c r="X27" s="9">
        <f>H36</f>
        <v>0.63799308450750225</v>
      </c>
      <c r="Y27" s="9">
        <f>H37</f>
        <v>0.63799308450750225</v>
      </c>
      <c r="Z27" s="9">
        <f>H38</f>
        <v>0.63799308450750225</v>
      </c>
      <c r="AA27" s="9">
        <f>H39</f>
        <v>0.63799308450750225</v>
      </c>
      <c r="AB27" s="12">
        <f t="shared" si="0"/>
        <v>1.0633218075125037</v>
      </c>
      <c r="AC27" s="12">
        <f t="shared" si="1"/>
        <v>0.63799308450750225</v>
      </c>
    </row>
    <row r="28" spans="1:29" x14ac:dyDescent="0.25">
      <c r="A28" s="1" t="s">
        <v>46</v>
      </c>
      <c r="B28" s="1" t="s">
        <v>40</v>
      </c>
      <c r="C28" s="7">
        <v>1</v>
      </c>
      <c r="D28" s="4"/>
      <c r="E28" s="2" t="s">
        <v>21</v>
      </c>
      <c r="F28" s="10">
        <f>S8*C23</f>
        <v>1.0633218075125037</v>
      </c>
      <c r="G28" s="10">
        <f>T8*C24</f>
        <v>1.5861031714362883</v>
      </c>
      <c r="H28" s="10">
        <f>U8*C25</f>
        <v>0.63799308450750225</v>
      </c>
      <c r="I28" s="10">
        <f>V8*C26</f>
        <v>0.48827307526269564</v>
      </c>
      <c r="J28" s="10">
        <f>W8*C27</f>
        <v>0.82950189541399655</v>
      </c>
      <c r="L28" s="1" t="s">
        <v>65</v>
      </c>
      <c r="M28" s="9">
        <f>I25</f>
        <v>0.48827307526269564</v>
      </c>
      <c r="N28" s="9">
        <f>I26</f>
        <v>0.48827307526269564</v>
      </c>
      <c r="O28" s="9">
        <f>I27</f>
        <v>0.48827307526269564</v>
      </c>
      <c r="P28" s="9">
        <f>I28</f>
        <v>0.48827307526269564</v>
      </c>
      <c r="Q28" s="9">
        <f>I29</f>
        <v>0.48827307526269564</v>
      </c>
      <c r="R28" s="9">
        <f>I30</f>
        <v>0.48827307526269564</v>
      </c>
      <c r="S28" s="9">
        <f>I31</f>
        <v>0.48827307526269564</v>
      </c>
      <c r="T28" s="9">
        <f>I32</f>
        <v>0.48827307526269564</v>
      </c>
      <c r="U28" s="9">
        <f>I33</f>
        <v>0.48827307526269564</v>
      </c>
      <c r="V28" s="9">
        <f>I34</f>
        <v>0.48827307526269564</v>
      </c>
      <c r="W28" s="9">
        <f>I35</f>
        <v>0.48827307526269564</v>
      </c>
      <c r="X28" s="9">
        <f>I36</f>
        <v>0.48827307526269564</v>
      </c>
      <c r="Y28" s="9">
        <f>I37</f>
        <v>0.48827307526269564</v>
      </c>
      <c r="Z28" s="9">
        <f>I38</f>
        <v>0.81378845877115946</v>
      </c>
      <c r="AA28" s="9">
        <f>I39</f>
        <v>0.48827307526269564</v>
      </c>
      <c r="AB28" s="12">
        <f t="shared" si="0"/>
        <v>0.81378845877115946</v>
      </c>
      <c r="AC28" s="12">
        <f t="shared" si="1"/>
        <v>0.48827307526269564</v>
      </c>
    </row>
    <row r="29" spans="1:29" x14ac:dyDescent="0.25">
      <c r="E29" s="2" t="s">
        <v>22</v>
      </c>
      <c r="F29" s="10">
        <f>S9*C23</f>
        <v>1.0633218075125037</v>
      </c>
      <c r="G29" s="10">
        <f>T9*C24</f>
        <v>0.95166190286177299</v>
      </c>
      <c r="H29" s="10">
        <f>U9*C25</f>
        <v>1.0633218075125037</v>
      </c>
      <c r="I29" s="10">
        <f>V9*C26</f>
        <v>0.48827307526269564</v>
      </c>
      <c r="J29" s="10">
        <f>W9*C27</f>
        <v>0.82950189541399655</v>
      </c>
      <c r="L29" s="1" t="s">
        <v>66</v>
      </c>
      <c r="M29" s="9">
        <f>J25</f>
        <v>0.16590037908279931</v>
      </c>
      <c r="N29" s="9">
        <f>J26</f>
        <v>0.16590037908279931</v>
      </c>
      <c r="O29" s="9">
        <f>J27</f>
        <v>0.82950189541399655</v>
      </c>
      <c r="P29" s="9">
        <f>J28</f>
        <v>0.82950189541399655</v>
      </c>
      <c r="Q29" s="9">
        <f>J29</f>
        <v>0.82950189541399655</v>
      </c>
      <c r="R29" s="9">
        <f>J30</f>
        <v>0.82950189541399655</v>
      </c>
      <c r="S29" s="9">
        <f>J31</f>
        <v>0.82950189541399655</v>
      </c>
      <c r="T29" s="9">
        <f>J32</f>
        <v>0.82950189541399655</v>
      </c>
      <c r="U29" s="9">
        <f>J33</f>
        <v>0.82950189541399655</v>
      </c>
      <c r="V29" s="9">
        <f>J34</f>
        <v>0.82950189541399655</v>
      </c>
      <c r="W29" s="9">
        <f>J35</f>
        <v>0.82950189541399655</v>
      </c>
      <c r="X29" s="9">
        <f>J36</f>
        <v>0.82950189541399655</v>
      </c>
      <c r="Y29" s="9">
        <f>J37</f>
        <v>0.82950189541399655</v>
      </c>
      <c r="Z29" s="9">
        <f>J38</f>
        <v>0.82950189541399655</v>
      </c>
      <c r="AA29" s="9">
        <f>J39</f>
        <v>0.82950189541399655</v>
      </c>
      <c r="AB29" s="12">
        <f t="shared" si="0"/>
        <v>0.82950189541399655</v>
      </c>
      <c r="AC29" s="12">
        <f t="shared" si="1"/>
        <v>0.16590037908279931</v>
      </c>
    </row>
    <row r="30" spans="1:29" x14ac:dyDescent="0.25">
      <c r="E30" s="2" t="s">
        <v>23</v>
      </c>
      <c r="F30" s="10">
        <f>S10*C23</f>
        <v>1.0633218075125037</v>
      </c>
      <c r="G30" s="10">
        <f>T10*C24</f>
        <v>0.95166190286177299</v>
      </c>
      <c r="H30" s="10">
        <f>U10*C25</f>
        <v>1.0633218075125037</v>
      </c>
      <c r="I30" s="10">
        <f>V10*C26</f>
        <v>0.48827307526269564</v>
      </c>
      <c r="J30" s="10">
        <f>W10*C27</f>
        <v>0.82950189541399655</v>
      </c>
    </row>
    <row r="31" spans="1:29" x14ac:dyDescent="0.25">
      <c r="E31" s="2" t="s">
        <v>24</v>
      </c>
      <c r="F31" s="10">
        <f>S11*C23</f>
        <v>1.7722030125208397</v>
      </c>
      <c r="G31" s="10">
        <f>T11*C24</f>
        <v>0.31722063428725766</v>
      </c>
      <c r="H31" s="10">
        <f>U11*C25</f>
        <v>0.63799308450750225</v>
      </c>
      <c r="I31" s="10">
        <f>V11*C26</f>
        <v>0.48827307526269564</v>
      </c>
      <c r="J31" s="10">
        <f>W11*C27</f>
        <v>0.82950189541399655</v>
      </c>
      <c r="L31" s="21" t="s">
        <v>67</v>
      </c>
      <c r="M31" s="21"/>
      <c r="N31" s="21"/>
      <c r="O31" s="21"/>
      <c r="P31" s="21"/>
      <c r="Q31" s="21"/>
      <c r="R31" s="21"/>
      <c r="S31" s="21"/>
      <c r="T31" s="21"/>
    </row>
    <row r="32" spans="1:29" x14ac:dyDescent="0.25">
      <c r="E32" s="2" t="s">
        <v>25</v>
      </c>
      <c r="F32" s="10">
        <f>S12*C23</f>
        <v>1.0633218075125037</v>
      </c>
      <c r="G32" s="10">
        <f>T12*C24</f>
        <v>0.31722063428725766</v>
      </c>
      <c r="H32" s="10">
        <f>U12*C25</f>
        <v>1.0633218075125037</v>
      </c>
      <c r="I32" s="10">
        <f>V12*C26</f>
        <v>0.48827307526269564</v>
      </c>
      <c r="J32" s="10">
        <f>W12*C27</f>
        <v>0.82950189541399655</v>
      </c>
      <c r="L32" s="20" t="s">
        <v>68</v>
      </c>
      <c r="M32" s="9">
        <f>AB25</f>
        <v>1.7722030125208397</v>
      </c>
      <c r="N32" s="9">
        <f>AB26</f>
        <v>1.5861031714362883</v>
      </c>
      <c r="O32" s="9">
        <f>AB27</f>
        <v>1.0633218075125037</v>
      </c>
      <c r="P32" s="9">
        <f>AB28</f>
        <v>0.81378845877115946</v>
      </c>
      <c r="Q32" s="9">
        <f>AB29</f>
        <v>0.82950189541399655</v>
      </c>
    </row>
    <row r="33" spans="5:24" x14ac:dyDescent="0.25">
      <c r="E33" s="2" t="s">
        <v>26</v>
      </c>
      <c r="F33" s="10">
        <f>S13*C23</f>
        <v>1.7722030125208397</v>
      </c>
      <c r="G33" s="10">
        <f>T13*C24</f>
        <v>0.31722063428725766</v>
      </c>
      <c r="H33" s="10">
        <f>U13*C25</f>
        <v>0.63799308450750225</v>
      </c>
      <c r="I33" s="10">
        <f>V13*C26</f>
        <v>0.48827307526269564</v>
      </c>
      <c r="J33" s="10">
        <f>W13*C27</f>
        <v>0.82950189541399655</v>
      </c>
      <c r="L33" s="20" t="s">
        <v>69</v>
      </c>
      <c r="M33" s="9">
        <f>AC25</f>
        <v>1.0633218075125037</v>
      </c>
      <c r="N33" s="9">
        <f>AC26</f>
        <v>0.31722063428725766</v>
      </c>
      <c r="O33" s="9">
        <f>AC27</f>
        <v>0.63799308450750225</v>
      </c>
      <c r="P33" s="9">
        <f>AC28</f>
        <v>0.48827307526269564</v>
      </c>
      <c r="Q33" s="9">
        <f>AC29</f>
        <v>0.16590037908279931</v>
      </c>
    </row>
    <row r="34" spans="5:24" x14ac:dyDescent="0.25">
      <c r="E34" s="2" t="s">
        <v>27</v>
      </c>
      <c r="F34" s="10">
        <f>S14*C23</f>
        <v>1.0633218075125037</v>
      </c>
      <c r="G34" s="10">
        <f>T14*C24</f>
        <v>1.5861031714362883</v>
      </c>
      <c r="H34" s="10">
        <f>U14*C25</f>
        <v>0.63799308450750225</v>
      </c>
      <c r="I34" s="10">
        <f>V14*C26</f>
        <v>0.48827307526269564</v>
      </c>
      <c r="J34" s="10">
        <f>W14*C27</f>
        <v>0.82950189541399655</v>
      </c>
    </row>
    <row r="35" spans="5:24" x14ac:dyDescent="0.25">
      <c r="E35" s="2" t="s">
        <v>28</v>
      </c>
      <c r="F35" s="10">
        <f>S15*C23</f>
        <v>1.0633218075125037</v>
      </c>
      <c r="G35" s="10">
        <f>T15*C24</f>
        <v>0.95166190286177299</v>
      </c>
      <c r="H35" s="10">
        <f>U15*C25</f>
        <v>0.63799308450750225</v>
      </c>
      <c r="I35" s="10">
        <f>V15*C26</f>
        <v>0.48827307526269564</v>
      </c>
      <c r="J35" s="10">
        <f>W15*C27</f>
        <v>0.82950189541399655</v>
      </c>
      <c r="L35" t="s">
        <v>70</v>
      </c>
      <c r="T35" s="21" t="s">
        <v>101</v>
      </c>
      <c r="U35" s="21"/>
      <c r="V35" s="21"/>
      <c r="W35" s="21"/>
      <c r="X35" s="21"/>
    </row>
    <row r="36" spans="5:24" x14ac:dyDescent="0.25">
      <c r="E36" s="2" t="s">
        <v>29</v>
      </c>
      <c r="F36" s="10">
        <f>S16*C23</f>
        <v>1.0633218075125037</v>
      </c>
      <c r="G36" s="10">
        <f>T16*C24</f>
        <v>0.31722063428725766</v>
      </c>
      <c r="H36" s="10">
        <f>U16*C25</f>
        <v>0.63799308450750225</v>
      </c>
      <c r="I36" s="10">
        <f>V16*C26</f>
        <v>0.48827307526269564</v>
      </c>
      <c r="J36" s="10">
        <f>W16*C27</f>
        <v>0.82950189541399655</v>
      </c>
      <c r="L36" s="1" t="s">
        <v>71</v>
      </c>
      <c r="M36" s="1">
        <f>SQRT(((M32-M25)^2)+((N32-M26)^2)+((O32-M27)^2)+((P32-M28)^2)+((Q32-M29)^2))</f>
        <v>0.73913952497328028</v>
      </c>
      <c r="O36" s="1" t="s">
        <v>86</v>
      </c>
      <c r="P36" s="1">
        <f>SQRT(((M33-M25)^2)+((N33-M26)^2)+((O33-M27)^2)+((P33-M28)^2)+((Q33-M29)^2))</f>
        <v>1.5144239758102407</v>
      </c>
      <c r="Q36" s="23" t="s">
        <v>104</v>
      </c>
      <c r="R36" s="21"/>
      <c r="S36" s="24"/>
      <c r="T36" s="22" t="s">
        <v>102</v>
      </c>
      <c r="U36" s="22"/>
      <c r="V36" s="2" t="s">
        <v>103</v>
      </c>
      <c r="W36" s="23" t="s">
        <v>104</v>
      </c>
      <c r="X36" s="21"/>
    </row>
    <row r="37" spans="5:24" x14ac:dyDescent="0.25">
      <c r="E37" s="2" t="s">
        <v>30</v>
      </c>
      <c r="F37" s="10">
        <f>S17*C23</f>
        <v>1.0633218075125037</v>
      </c>
      <c r="G37" s="10">
        <f>T17*C24</f>
        <v>0.31722063428725766</v>
      </c>
      <c r="H37" s="10">
        <f>U17*C25</f>
        <v>0.63799308450750225</v>
      </c>
      <c r="I37" s="10">
        <f>V17*C26</f>
        <v>0.48827307526269564</v>
      </c>
      <c r="J37" s="10">
        <f>W17*C27</f>
        <v>0.82950189541399655</v>
      </c>
      <c r="L37" s="1" t="s">
        <v>72</v>
      </c>
      <c r="M37" s="1">
        <f>SQRT(((M32-N25)^2)+((N32-N26)^2)+((O32-N27)^2)+((P32-N28)^2)+((Q32-N29)^2))</f>
        <v>1.1089383764686216</v>
      </c>
      <c r="O37" s="1" t="s">
        <v>87</v>
      </c>
      <c r="P37" s="1">
        <f>SQRT(((M33-N25)^2)+((N33-N26)^2)+((O33-N27)^2)+((P33-N28)^2)+((Q33-N29)^2))</f>
        <v>1.2688825371490307</v>
      </c>
      <c r="T37" s="1" t="s">
        <v>105</v>
      </c>
      <c r="U37" s="14">
        <f>P36/(P36+M36)</f>
        <v>0.67201300308764511</v>
      </c>
      <c r="V37" s="1">
        <v>1</v>
      </c>
    </row>
    <row r="38" spans="5:24" x14ac:dyDescent="0.25">
      <c r="E38" s="2" t="s">
        <v>31</v>
      </c>
      <c r="F38" s="10">
        <f>S18*C23</f>
        <v>1.7722030125208397</v>
      </c>
      <c r="G38" s="10">
        <f>T18*C24</f>
        <v>0.95166190286177299</v>
      </c>
      <c r="H38" s="10">
        <f>U18*C25</f>
        <v>0.63799308450750225</v>
      </c>
      <c r="I38" s="10">
        <f>V18*C26</f>
        <v>0.81378845877115946</v>
      </c>
      <c r="J38" s="10">
        <f>W18*C27</f>
        <v>0.82950189541399655</v>
      </c>
      <c r="L38" s="1" t="s">
        <v>73</v>
      </c>
      <c r="M38" s="1">
        <f>SQRT(((M32-O25)^2)+((N32-O26)^2)+((O32-O27)^2)+((P32-O28)^2)+((Q32-O29)^2))</f>
        <v>1.0917385555151189</v>
      </c>
      <c r="O38" s="1" t="s">
        <v>88</v>
      </c>
      <c r="P38" s="1">
        <f>SQRT(((M33-O25)^2)+((N33-O26)^2)+((O33-O27)^2)+((P33-O28)^2)+((Q33-O29)^2))</f>
        <v>0.91808643152347291</v>
      </c>
      <c r="T38" s="1" t="s">
        <v>106</v>
      </c>
      <c r="U38" s="14">
        <f t="shared" ref="U38:U51" si="2">P37/(P37+M37)</f>
        <v>0.53363250776465487</v>
      </c>
      <c r="V38" s="1">
        <v>5</v>
      </c>
    </row>
    <row r="39" spans="5:24" x14ac:dyDescent="0.25">
      <c r="E39" s="2" t="s">
        <v>32</v>
      </c>
      <c r="F39" s="10">
        <f>S19*C23</f>
        <v>1.0633218075125037</v>
      </c>
      <c r="G39" s="10">
        <f>T19*C24</f>
        <v>0.95166190286177299</v>
      </c>
      <c r="H39" s="10">
        <f>U19*C25</f>
        <v>0.63799308450750225</v>
      </c>
      <c r="I39" s="10">
        <f>V19*C26</f>
        <v>0.48827307526269564</v>
      </c>
      <c r="J39" s="10">
        <f>W19*C27</f>
        <v>0.82950189541399655</v>
      </c>
      <c r="L39" s="1" t="s">
        <v>74</v>
      </c>
      <c r="M39" s="1">
        <f>SQRT(((M32-P25)^2)+((N32-P26)^2)+((O32-P27)^2)+((P32-P28)^2)+((Q32-P29)^2))</f>
        <v>0.88846910488086073</v>
      </c>
      <c r="O39" s="1" t="s">
        <v>89</v>
      </c>
      <c r="P39" s="1">
        <f>SQRT(((M33-P25)^2)+((N33-P26)^2)+((O33-P27)^2)+((P33-P28)^2)+((Q33-P29)^2))</f>
        <v>1.4319322140237034</v>
      </c>
      <c r="T39" s="1" t="s">
        <v>107</v>
      </c>
      <c r="U39" s="14">
        <f t="shared" si="2"/>
        <v>0.45679919268803687</v>
      </c>
      <c r="V39" s="1">
        <v>8</v>
      </c>
    </row>
    <row r="40" spans="5:24" x14ac:dyDescent="0.25">
      <c r="L40" s="1" t="s">
        <v>75</v>
      </c>
      <c r="M40" s="1">
        <f>SQRT(((M32-Q25)^2)+((N32-Q26)^2)+((O32-Q27)^2)+((P32-Q28)^2)+((Q32-Q29)^2))</f>
        <v>1.0054792643238213</v>
      </c>
      <c r="O40" s="1" t="s">
        <v>90</v>
      </c>
      <c r="P40" s="1">
        <f>SQRT(((M33-Q25)^2)+((N33-Q26)^2)+((O33-Q27)^2)+((P33-Q28)^2)+((Q33-Q29)^2))</f>
        <v>1.0118237091314719</v>
      </c>
      <c r="T40" s="1" t="s">
        <v>108</v>
      </c>
      <c r="U40" s="14">
        <f t="shared" si="2"/>
        <v>0.61710541291180743</v>
      </c>
      <c r="V40" s="1">
        <v>2</v>
      </c>
    </row>
    <row r="41" spans="5:24" x14ac:dyDescent="0.25">
      <c r="L41" s="1" t="s">
        <v>76</v>
      </c>
      <c r="M41" s="1">
        <f>SQRT(((M32-R25)^2)+((N32-R26)^2)+((O32-R27)^2)+((P32-R28)^2)+((Q32-R29)^2))</f>
        <v>1.0054792643238213</v>
      </c>
      <c r="O41" s="1" t="s">
        <v>91</v>
      </c>
      <c r="P41" s="1">
        <f>SQRT(((M33-R25)^2)+((N33-R26)^2)+((O33-R27)^2)+((P33-R28)^2)+((Q33-R29)^2))</f>
        <v>1.0118237091314719</v>
      </c>
      <c r="T41" s="1" t="s">
        <v>109</v>
      </c>
      <c r="U41" s="14">
        <f t="shared" si="2"/>
        <v>0.50157250668123088</v>
      </c>
      <c r="V41" s="1">
        <v>6</v>
      </c>
    </row>
    <row r="42" spans="5:24" x14ac:dyDescent="0.25">
      <c r="L42" s="1" t="s">
        <v>77</v>
      </c>
      <c r="M42" s="1">
        <f>SQRT(((M32-S25)^2)+((N32-S26)^2)+((O32-S27)^2)+((P32-S28)^2)+((Q32-S29)^2))</f>
        <v>1.377289976945846</v>
      </c>
      <c r="O42" s="1" t="s">
        <v>92</v>
      </c>
      <c r="P42" s="1">
        <f>SQRT(((M33-S25)^2)+((N33-S26)^2)+((O33-S27)^2)+((P33-S28)^2)+((Q33-S29)^2))</f>
        <v>0.97101984289258203</v>
      </c>
      <c r="T42" s="1" t="s">
        <v>110</v>
      </c>
      <c r="U42" s="14">
        <f t="shared" si="2"/>
        <v>0.50157250668123088</v>
      </c>
      <c r="V42" s="1">
        <v>7</v>
      </c>
    </row>
    <row r="43" spans="5:24" x14ac:dyDescent="0.25">
      <c r="L43" s="1" t="s">
        <v>78</v>
      </c>
      <c r="M43" s="1">
        <f>SQRT(((M32-T25)^2)+((N32-T26)^2)+((O32-T27)^2)+((P32-T28)^2)+((Q32-T29)^2))</f>
        <v>1.4894749815946873</v>
      </c>
      <c r="O43" s="1" t="s">
        <v>93</v>
      </c>
      <c r="P43" s="1">
        <f>SQRT(((M33-T25)^2)+((N33-T26)^2)+((O33-T27)^2)+((P33-T28)^2)+((Q33-T29)^2))</f>
        <v>0.78820777406095754</v>
      </c>
      <c r="R43" s="13">
        <f>2.516/(2.516+1.885)</f>
        <v>0.5716882526698478</v>
      </c>
      <c r="T43" s="1" t="s">
        <v>111</v>
      </c>
      <c r="U43" s="14">
        <f t="shared" si="2"/>
        <v>0.41349733101205177</v>
      </c>
      <c r="V43" s="1">
        <v>11</v>
      </c>
    </row>
    <row r="44" spans="5:24" x14ac:dyDescent="0.25">
      <c r="L44" s="1" t="s">
        <v>79</v>
      </c>
      <c r="M44" s="1">
        <f>SQRT(((M32-U25)^2)+((N32-U26)^2)+((O32-U27)^2)+((P32-U28)^2)+((Q32-U29)^2))</f>
        <v>1.377289976945846</v>
      </c>
      <c r="O44" s="1" t="s">
        <v>94</v>
      </c>
      <c r="P44" s="1">
        <f>SQRT(((M33-U25)^2)+((N33-U26)^2)+((O33-U27)^2)+((P33-U28)^2)+((Q33-U29)^2))</f>
        <v>0.97101984289258203</v>
      </c>
      <c r="R44" s="13">
        <f>4.266/(4.266+1.263)</f>
        <v>0.77156809549647321</v>
      </c>
      <c r="T44" s="1" t="s">
        <v>112</v>
      </c>
      <c r="U44" s="14">
        <f t="shared" si="2"/>
        <v>0.34605687385733719</v>
      </c>
      <c r="V44" s="1">
        <v>13</v>
      </c>
    </row>
    <row r="45" spans="5:24" x14ac:dyDescent="0.25">
      <c r="L45" s="1" t="s">
        <v>80</v>
      </c>
      <c r="M45" s="1">
        <f>SQRT(((M32-V25)^2)+((N32-V26)^2)+((O32-V27)^2)+((P32-V28)^2)+((Q32-V29)^2))</f>
        <v>0.88846910488086073</v>
      </c>
      <c r="O45" s="1" t="s">
        <v>95</v>
      </c>
      <c r="P45" s="1">
        <f>SQRT(((M33-V25)^2)+((N33-V26)^2)+((O33-V27)^2)+((P33-V28)^2)+((Q33-V29)^2))</f>
        <v>1.4319322140237034</v>
      </c>
      <c r="T45" s="1" t="s">
        <v>113</v>
      </c>
      <c r="U45" s="14">
        <f t="shared" si="2"/>
        <v>0.41349733101205177</v>
      </c>
      <c r="V45" s="1">
        <v>12</v>
      </c>
    </row>
    <row r="46" spans="5:24" x14ac:dyDescent="0.25">
      <c r="L46" s="1" t="s">
        <v>81</v>
      </c>
      <c r="M46" s="1">
        <f>SQRT(((M32-W25)^2)+((N32-W26)^2)+((O32-W27)^2)+((P32-W28)^2)+((Q32-W29)^2))</f>
        <v>1.0917385555151189</v>
      </c>
      <c r="O46" s="1" t="s">
        <v>96</v>
      </c>
      <c r="P46" s="1">
        <f>SQRT(((M33-W25)^2)+((N33-W26)^2)+((O33-W27)^2)+((P33-W28)^2)+((Q33-W29)^2))</f>
        <v>0.91808643152347291</v>
      </c>
      <c r="T46" s="1" t="s">
        <v>114</v>
      </c>
      <c r="U46" s="14">
        <f t="shared" si="2"/>
        <v>0.61710541291180743</v>
      </c>
      <c r="V46" s="1">
        <v>3</v>
      </c>
    </row>
    <row r="47" spans="5:24" x14ac:dyDescent="0.25">
      <c r="L47" s="1" t="s">
        <v>82</v>
      </c>
      <c r="M47" s="1">
        <f>SQRT(((M32-X25)^2)+((N32-X26)^2)+((O32-X27)^2)+((P32-X28)^2)+((Q32-X29)^2))</f>
        <v>1.5490126672850546</v>
      </c>
      <c r="O47" s="1" t="s">
        <v>97</v>
      </c>
      <c r="P47" s="1">
        <f>SQRT(((M33-X25)^2)+((N33-X26)^2)+((O33-X27)^2)+((P33-X28)^2)+((Q33-X29)^2))</f>
        <v>0.66360151633119724</v>
      </c>
      <c r="T47" s="1" t="s">
        <v>115</v>
      </c>
      <c r="U47" s="14">
        <f t="shared" si="2"/>
        <v>0.45679919268803687</v>
      </c>
      <c r="V47" s="1">
        <v>9</v>
      </c>
    </row>
    <row r="48" spans="5:24" x14ac:dyDescent="0.25">
      <c r="L48" s="1" t="s">
        <v>83</v>
      </c>
      <c r="M48" s="1">
        <f>SQRT(((M32-Y25)^2)+((N32-Y26)^2)+((O32-Y27)^2)+((P32-Y28)^2)+((Q32-Y29)^2))</f>
        <v>1.5490126672850546</v>
      </c>
      <c r="O48" s="1" t="s">
        <v>98</v>
      </c>
      <c r="P48" s="1">
        <f>SQRT(((M33-Y25)^2)+((N33-Y26)^2)+((O33-Y27)^2)+((P33-Y28)^2)+((Q33-Y29)^2))</f>
        <v>0.66360151633119724</v>
      </c>
      <c r="T48" s="1" t="s">
        <v>116</v>
      </c>
      <c r="U48" s="14">
        <f t="shared" si="2"/>
        <v>0.29991741047534115</v>
      </c>
      <c r="V48" s="1">
        <v>14</v>
      </c>
    </row>
    <row r="49" spans="12:22" x14ac:dyDescent="0.25">
      <c r="L49" s="1" t="s">
        <v>84</v>
      </c>
      <c r="M49" s="1">
        <f>SQRT(((M32-Z25)^2)+((N32-Z26)^2)+((O32-Z27)^2)+((P32-Z28)^2)+((Q32-Z29)^2))</f>
        <v>0.76381951132679604</v>
      </c>
      <c r="O49" s="1" t="s">
        <v>99</v>
      </c>
      <c r="P49" s="1">
        <f>SQRT(((M33-Z25)^2)+((N33-Z26)^2)+((O33-Z27)^2)+((P33-Z28)^2)+((Q33-Z29)^2))</f>
        <v>1.2047221768782366</v>
      </c>
      <c r="T49" s="1" t="s">
        <v>117</v>
      </c>
      <c r="U49" s="14">
        <f t="shared" si="2"/>
        <v>0.29991741047534115</v>
      </c>
      <c r="V49" s="1">
        <v>15</v>
      </c>
    </row>
    <row r="50" spans="12:22" x14ac:dyDescent="0.25">
      <c r="L50" s="1" t="s">
        <v>85</v>
      </c>
      <c r="M50" s="1">
        <f>SQRT(((M32-AA25)^2)+((N32-AA26)^2)+((O32-AA27)^2)+((P32-AA28)^2)+((Q32-AA29)^2))</f>
        <v>1.0917385555151189</v>
      </c>
      <c r="O50" s="1" t="s">
        <v>100</v>
      </c>
      <c r="P50" s="1">
        <f>SQRT(((M33-AA25)^2)+((N33-AA26)^2)+((O33-AA27)^2)+((P33-AA28)^2)+((Q33-AA29)^2))</f>
        <v>0.91808643152347291</v>
      </c>
      <c r="T50" s="1" t="s">
        <v>118</v>
      </c>
      <c r="U50" s="14">
        <f t="shared" si="2"/>
        <v>0.61198712940477962</v>
      </c>
      <c r="V50" s="1">
        <v>4</v>
      </c>
    </row>
    <row r="51" spans="12:22" x14ac:dyDescent="0.25">
      <c r="T51" s="1" t="s">
        <v>119</v>
      </c>
      <c r="U51" s="14">
        <f t="shared" si="2"/>
        <v>0.45679919268803687</v>
      </c>
      <c r="V51" s="1">
        <v>10</v>
      </c>
    </row>
  </sheetData>
  <mergeCells count="14">
    <mergeCell ref="E23:J23"/>
    <mergeCell ref="E22:J22"/>
    <mergeCell ref="C1:J1"/>
    <mergeCell ref="M24:AA24"/>
    <mergeCell ref="A3:B3"/>
    <mergeCell ref="D3:I3"/>
    <mergeCell ref="A21:C21"/>
    <mergeCell ref="K3:P3"/>
    <mergeCell ref="R3:W3"/>
    <mergeCell ref="L31:T31"/>
    <mergeCell ref="T35:X35"/>
    <mergeCell ref="T36:U36"/>
    <mergeCell ref="W36:X36"/>
    <mergeCell ref="Q36:S3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13" sqref="I13"/>
    </sheetView>
  </sheetViews>
  <sheetFormatPr defaultRowHeight="15.75" x14ac:dyDescent="0.25"/>
  <cols>
    <col min="1" max="1" width="15.7109375" style="16" customWidth="1"/>
    <col min="2" max="2" width="11.42578125" style="16" customWidth="1"/>
    <col min="3" max="4" width="9.140625" style="16"/>
    <col min="5" max="5" width="14.85546875" style="16" customWidth="1"/>
    <col min="6" max="6" width="9.42578125" style="16" customWidth="1"/>
    <col min="7" max="16384" width="9.140625" style="16"/>
  </cols>
  <sheetData>
    <row r="1" spans="1:6" x14ac:dyDescent="0.25">
      <c r="A1" s="26" t="s">
        <v>120</v>
      </c>
      <c r="B1" s="26"/>
    </row>
    <row r="2" spans="1:6" x14ac:dyDescent="0.25">
      <c r="A2" s="18" t="s">
        <v>121</v>
      </c>
      <c r="B2" s="18">
        <v>1</v>
      </c>
    </row>
    <row r="3" spans="1:6" x14ac:dyDescent="0.25">
      <c r="A3" s="18" t="s">
        <v>122</v>
      </c>
      <c r="B3" s="18">
        <v>3</v>
      </c>
    </row>
    <row r="4" spans="1:6" x14ac:dyDescent="0.25">
      <c r="A4" s="18" t="s">
        <v>123</v>
      </c>
      <c r="B4" s="18">
        <v>5</v>
      </c>
    </row>
    <row r="6" spans="1:6" x14ac:dyDescent="0.25">
      <c r="A6" s="29" t="s">
        <v>127</v>
      </c>
      <c r="B6" s="29"/>
      <c r="E6" s="29" t="s">
        <v>128</v>
      </c>
      <c r="F6" s="29"/>
    </row>
    <row r="7" spans="1:6" x14ac:dyDescent="0.25">
      <c r="A7" s="18" t="s">
        <v>129</v>
      </c>
      <c r="B7" s="18">
        <v>1</v>
      </c>
      <c r="E7" s="18" t="s">
        <v>124</v>
      </c>
      <c r="F7" s="18">
        <v>1</v>
      </c>
    </row>
    <row r="8" spans="1:6" x14ac:dyDescent="0.25">
      <c r="A8" s="18" t="s">
        <v>130</v>
      </c>
      <c r="B8" s="18">
        <v>3</v>
      </c>
      <c r="E8" s="18" t="s">
        <v>125</v>
      </c>
      <c r="F8" s="18">
        <v>3</v>
      </c>
    </row>
    <row r="9" spans="1:6" x14ac:dyDescent="0.25">
      <c r="A9" s="18" t="s">
        <v>131</v>
      </c>
      <c r="B9" s="18">
        <v>5</v>
      </c>
      <c r="E9" s="18" t="s">
        <v>126</v>
      </c>
      <c r="F9" s="18">
        <v>5</v>
      </c>
    </row>
    <row r="11" spans="1:6" x14ac:dyDescent="0.25">
      <c r="A11" s="27" t="s">
        <v>132</v>
      </c>
      <c r="B11" s="28"/>
      <c r="E11" s="29" t="s">
        <v>133</v>
      </c>
      <c r="F11" s="29"/>
    </row>
    <row r="12" spans="1:6" x14ac:dyDescent="0.25">
      <c r="A12" s="18" t="s">
        <v>134</v>
      </c>
      <c r="B12" s="18">
        <v>1</v>
      </c>
      <c r="E12" s="18" t="s">
        <v>137</v>
      </c>
      <c r="F12" s="18">
        <v>3</v>
      </c>
    </row>
    <row r="13" spans="1:6" x14ac:dyDescent="0.25">
      <c r="A13" s="18" t="s">
        <v>135</v>
      </c>
      <c r="B13" s="18">
        <v>3</v>
      </c>
      <c r="E13" s="18" t="s">
        <v>138</v>
      </c>
      <c r="F13" s="18">
        <v>5</v>
      </c>
    </row>
    <row r="14" spans="1:6" x14ac:dyDescent="0.25">
      <c r="A14" s="18" t="s">
        <v>136</v>
      </c>
      <c r="B14" s="18">
        <v>5</v>
      </c>
    </row>
    <row r="16" spans="1:6" x14ac:dyDescent="0.25">
      <c r="A16" s="27" t="s">
        <v>142</v>
      </c>
      <c r="B16" s="28"/>
      <c r="E16" s="27" t="s">
        <v>148</v>
      </c>
      <c r="F16" s="28"/>
    </row>
    <row r="17" spans="1:6" x14ac:dyDescent="0.25">
      <c r="A17" s="18" t="s">
        <v>139</v>
      </c>
      <c r="B17" s="18">
        <v>1</v>
      </c>
      <c r="E17" s="18" t="s">
        <v>143</v>
      </c>
      <c r="F17" s="18">
        <v>1</v>
      </c>
    </row>
    <row r="18" spans="1:6" x14ac:dyDescent="0.25">
      <c r="A18" s="18" t="s">
        <v>140</v>
      </c>
      <c r="B18" s="18">
        <v>3</v>
      </c>
      <c r="E18" s="18" t="s">
        <v>144</v>
      </c>
      <c r="F18" s="18">
        <v>3</v>
      </c>
    </row>
    <row r="19" spans="1:6" x14ac:dyDescent="0.25">
      <c r="A19" s="18" t="s">
        <v>141</v>
      </c>
      <c r="B19" s="18">
        <v>5</v>
      </c>
      <c r="E19" s="18" t="s">
        <v>145</v>
      </c>
      <c r="F19" s="18">
        <v>5</v>
      </c>
    </row>
    <row r="21" spans="1:6" x14ac:dyDescent="0.25">
      <c r="A21" s="31" t="s">
        <v>146</v>
      </c>
      <c r="B21" s="31"/>
      <c r="C21" s="31"/>
      <c r="D21" s="31"/>
      <c r="E21" s="31"/>
      <c r="F21" s="31"/>
    </row>
    <row r="22" spans="1:6" ht="63.75" customHeight="1" x14ac:dyDescent="0.25">
      <c r="A22" s="30" t="s">
        <v>147</v>
      </c>
      <c r="B22" s="30"/>
      <c r="C22" s="30"/>
      <c r="D22" s="30"/>
      <c r="E22" s="30"/>
      <c r="F22" s="30"/>
    </row>
    <row r="27" spans="1:6" x14ac:dyDescent="0.25">
      <c r="A27" s="17"/>
      <c r="B27" s="17"/>
    </row>
    <row r="32" spans="1:6" x14ac:dyDescent="0.25">
      <c r="A32" s="19"/>
    </row>
    <row r="33" spans="1:1" x14ac:dyDescent="0.25">
      <c r="A33" s="15"/>
    </row>
  </sheetData>
  <mergeCells count="9">
    <mergeCell ref="A22:F22"/>
    <mergeCell ref="A21:F21"/>
    <mergeCell ref="A1:B1"/>
    <mergeCell ref="A16:B16"/>
    <mergeCell ref="E6:F6"/>
    <mergeCell ref="A6:B6"/>
    <mergeCell ref="A11:B11"/>
    <mergeCell ref="E11:F11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</vt:lpstr>
      <vt:lpstr>Bobot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2020-12-15T06:36:37Z</dcterms:modified>
</cp:coreProperties>
</file>