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2b0ce2f1a0a193/Documents/"/>
    </mc:Choice>
  </mc:AlternateContent>
  <xr:revisionPtr revIDLastSave="1180" documentId="BB8A131599EF3FF849415415C928596FCAA70362" xr6:coauthVersionLast="43" xr6:coauthVersionMax="43" xr10:uidLastSave="{25F428EF-281C-4B2A-8461-063918311195}"/>
  <bookViews>
    <workbookView xWindow="9030" yWindow="1695" windowWidth="19770" windowHeight="10920" tabRatio="306" xr2:uid="{00000000-000D-0000-FFFF-FFFF00000000}"/>
  </bookViews>
  <sheets>
    <sheet name="Sheet1" sheetId="1" r:id="rId1"/>
    <sheet name="Raw Data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1" i="1" l="1"/>
  <c r="H155" i="1" l="1"/>
  <c r="H103" i="1"/>
  <c r="H129" i="1"/>
  <c r="H251" i="1"/>
  <c r="H95" i="1"/>
  <c r="H147" i="1"/>
  <c r="H227" i="1"/>
  <c r="H268" i="1"/>
  <c r="H96" i="1"/>
  <c r="H117" i="1"/>
  <c r="H126" i="1"/>
  <c r="H163" i="1"/>
  <c r="H244" i="1"/>
  <c r="H112" i="1"/>
  <c r="H204" i="1"/>
  <c r="H158" i="1"/>
  <c r="H166" i="1"/>
  <c r="H167" i="1"/>
  <c r="H223" i="1"/>
  <c r="H180" i="1"/>
  <c r="H253" i="1"/>
  <c r="H183" i="1"/>
  <c r="H205" i="1"/>
  <c r="H111" i="1"/>
  <c r="H134" i="1"/>
  <c r="H235" i="1"/>
  <c r="H200" i="1"/>
  <c r="H240" i="1"/>
  <c r="H85" i="1"/>
  <c r="H255" i="1"/>
  <c r="H195" i="1"/>
  <c r="H307" i="1"/>
  <c r="H131" i="1"/>
  <c r="H250" i="1"/>
  <c r="H173" i="1"/>
  <c r="H169" i="1"/>
  <c r="H149" i="1"/>
  <c r="H294" i="1"/>
  <c r="H86" i="1"/>
  <c r="H99" i="1"/>
  <c r="H128" i="1"/>
  <c r="H156" i="1"/>
  <c r="H233" i="1"/>
  <c r="H246" i="1"/>
  <c r="H121" i="1"/>
  <c r="H229" i="1"/>
  <c r="H148" i="1"/>
  <c r="H209" i="1"/>
  <c r="H285" i="1"/>
  <c r="H213" i="1"/>
  <c r="H101" i="1"/>
  <c r="H257" i="1"/>
  <c r="H91" i="1"/>
  <c r="H275" i="1"/>
  <c r="H92" i="1"/>
  <c r="H145" i="1"/>
  <c r="H178" i="1"/>
  <c r="H165" i="1"/>
  <c r="H267" i="1"/>
  <c r="H309" i="1"/>
  <c r="H181" i="1"/>
  <c r="H141" i="1"/>
  <c r="H301" i="1"/>
  <c r="H196" i="1"/>
  <c r="H176" i="1"/>
  <c r="H310" i="1"/>
  <c r="H270" i="1"/>
  <c r="H177" i="1"/>
  <c r="H159" i="1"/>
  <c r="H231" i="1"/>
  <c r="H292" i="1"/>
  <c r="H118" i="1"/>
  <c r="H152" i="1"/>
  <c r="H154" i="1"/>
  <c r="H242" i="1"/>
  <c r="H271" i="1"/>
  <c r="H327" i="1"/>
  <c r="H304" i="1"/>
  <c r="H218" i="1"/>
  <c r="H273" i="1"/>
  <c r="H290" i="1"/>
  <c r="H164" i="1"/>
  <c r="H332" i="1"/>
  <c r="H210" i="1"/>
  <c r="H287" i="1"/>
  <c r="H104" i="1"/>
  <c r="H142" i="1"/>
  <c r="H193" i="1"/>
  <c r="H185" i="1"/>
  <c r="H258" i="1"/>
  <c r="H297" i="1"/>
  <c r="H300" i="1"/>
  <c r="H333" i="1"/>
  <c r="H106" i="1"/>
  <c r="H230" i="1"/>
  <c r="H116" i="1"/>
  <c r="H296" i="1"/>
  <c r="H288" i="1"/>
  <c r="H115" i="1"/>
  <c r="H110" i="1"/>
  <c r="H340" i="1"/>
  <c r="H248" i="1"/>
  <c r="H323" i="1"/>
  <c r="H171" i="1"/>
  <c r="H281" i="1"/>
  <c r="H261" i="1"/>
  <c r="H175" i="1"/>
  <c r="H225" i="1"/>
  <c r="H186" i="1"/>
  <c r="H308" i="1"/>
  <c r="H283" i="1"/>
  <c r="H216" i="1"/>
  <c r="H331" i="1"/>
  <c r="H197" i="1"/>
  <c r="H100" i="1"/>
  <c r="H102" i="1"/>
  <c r="H276" i="1"/>
  <c r="H339" i="1"/>
  <c r="H241" i="1"/>
  <c r="H138" i="1"/>
  <c r="H219" i="1"/>
  <c r="H198" i="1"/>
  <c r="H137" i="1"/>
  <c r="H236" i="1"/>
  <c r="H199" i="1"/>
  <c r="H306" i="1"/>
  <c r="H98" i="1"/>
  <c r="H245" i="1"/>
  <c r="H211" i="1"/>
  <c r="H232" i="1"/>
  <c r="H125" i="1"/>
  <c r="H312" i="1"/>
  <c r="H157" i="1"/>
  <c r="H127" i="1"/>
  <c r="H313" i="1"/>
  <c r="H87" i="1"/>
  <c r="H162" i="1"/>
  <c r="H315" i="1"/>
  <c r="H274" i="1"/>
  <c r="H335" i="1"/>
  <c r="H269" i="1"/>
  <c r="H279" i="1"/>
  <c r="H168" i="1"/>
  <c r="H133" i="1"/>
  <c r="H188" i="1"/>
  <c r="H264" i="1"/>
  <c r="H252" i="1"/>
  <c r="H226" i="1"/>
  <c r="H317" i="1"/>
  <c r="H238" i="1"/>
  <c r="H263" i="1"/>
  <c r="H89" i="1"/>
  <c r="H97" i="1"/>
  <c r="H113" i="1"/>
  <c r="H130" i="1"/>
  <c r="H143" i="1"/>
  <c r="H90" i="1"/>
  <c r="H256" i="1"/>
  <c r="H284" i="1"/>
  <c r="H170" i="1"/>
  <c r="H140" i="1"/>
  <c r="H136" i="1"/>
  <c r="H278" i="1"/>
  <c r="H120" i="1"/>
  <c r="H184" i="1"/>
  <c r="H329" i="1"/>
  <c r="H280" i="1"/>
  <c r="H187" i="1"/>
  <c r="H326" i="1"/>
  <c r="H179" i="1"/>
  <c r="H302" i="1"/>
  <c r="H295" i="1"/>
  <c r="H282" i="1"/>
  <c r="H220" i="1"/>
  <c r="H151" i="1"/>
  <c r="H237" i="1"/>
  <c r="H122" i="1"/>
  <c r="H314" i="1"/>
  <c r="H135" i="1"/>
  <c r="H208" i="1"/>
  <c r="H316" i="1"/>
  <c r="H249" i="1"/>
  <c r="H321" i="1"/>
  <c r="H93" i="1"/>
  <c r="H105" i="1"/>
  <c r="H222" i="1"/>
  <c r="H239" i="1"/>
  <c r="H305" i="1"/>
  <c r="H286" i="1"/>
  <c r="H266" i="1"/>
  <c r="H160" i="1"/>
  <c r="H114" i="1"/>
  <c r="H182" i="1"/>
  <c r="H194" i="1"/>
  <c r="H217" i="1"/>
  <c r="H190" i="1"/>
  <c r="H338" i="1"/>
  <c r="H192" i="1"/>
  <c r="H291" i="1"/>
  <c r="H247" i="1"/>
  <c r="H108" i="1"/>
  <c r="H224" i="1"/>
  <c r="H262" i="1"/>
  <c r="H88" i="1"/>
  <c r="H299" i="1"/>
  <c r="H191" i="1"/>
  <c r="H265" i="1"/>
  <c r="H318" i="1"/>
  <c r="H119" i="1"/>
  <c r="H311" i="1"/>
  <c r="H289" i="1"/>
  <c r="H123" i="1"/>
  <c r="H109" i="1"/>
  <c r="H153" i="1"/>
  <c r="H334" i="1"/>
  <c r="H161" i="1"/>
  <c r="H189" i="1"/>
  <c r="H336" i="1"/>
  <c r="H206" i="1"/>
  <c r="H243" i="1"/>
  <c r="H146" i="1"/>
  <c r="H260" i="1"/>
  <c r="H150" i="1"/>
  <c r="H328" i="1"/>
  <c r="H132" i="1"/>
  <c r="H254" i="1"/>
  <c r="H259" i="1"/>
  <c r="H337" i="1"/>
  <c r="H277" i="1"/>
  <c r="H228" i="1"/>
  <c r="H172" i="1"/>
  <c r="H94" i="1"/>
  <c r="H234" i="1"/>
  <c r="H322" i="1"/>
  <c r="H319" i="1"/>
  <c r="H207" i="1"/>
  <c r="H215" i="1"/>
  <c r="H325" i="1"/>
  <c r="H293" i="1"/>
  <c r="H124" i="1"/>
  <c r="H214" i="1"/>
  <c r="H320" i="1"/>
  <c r="H303" i="1"/>
  <c r="H201" i="1"/>
  <c r="H324" i="1"/>
  <c r="H272" i="1"/>
  <c r="H330" i="1"/>
  <c r="H107" i="1"/>
  <c r="H212" i="1"/>
  <c r="H202" i="1"/>
  <c r="H139" i="1"/>
  <c r="H203" i="1"/>
  <c r="H298" i="1"/>
  <c r="H84" i="1"/>
  <c r="H221" i="1"/>
  <c r="H144" i="1"/>
  <c r="H17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E155" i="1"/>
  <c r="E103" i="1"/>
  <c r="E129" i="1"/>
  <c r="E251" i="1"/>
  <c r="E95" i="1"/>
  <c r="E147" i="1"/>
  <c r="E227" i="1"/>
  <c r="E268" i="1"/>
  <c r="E96" i="1"/>
  <c r="E117" i="1"/>
  <c r="E126" i="1"/>
  <c r="E163" i="1"/>
  <c r="E244" i="1"/>
  <c r="E112" i="1"/>
  <c r="E204" i="1"/>
  <c r="E158" i="1"/>
  <c r="E166" i="1"/>
  <c r="E167" i="1"/>
  <c r="E223" i="1"/>
  <c r="E180" i="1"/>
  <c r="E253" i="1"/>
  <c r="E183" i="1"/>
  <c r="E205" i="1"/>
  <c r="E111" i="1"/>
  <c r="E134" i="1"/>
  <c r="E235" i="1"/>
  <c r="E200" i="1"/>
  <c r="E240" i="1"/>
  <c r="E85" i="1"/>
  <c r="E255" i="1"/>
  <c r="E195" i="1"/>
  <c r="E307" i="1"/>
  <c r="E131" i="1"/>
  <c r="E250" i="1"/>
  <c r="E173" i="1"/>
  <c r="E169" i="1"/>
  <c r="E149" i="1"/>
  <c r="E294" i="1"/>
  <c r="E86" i="1"/>
  <c r="E99" i="1"/>
  <c r="E128" i="1"/>
  <c r="E156" i="1"/>
  <c r="E233" i="1"/>
  <c r="E246" i="1"/>
  <c r="E121" i="1"/>
  <c r="E229" i="1"/>
  <c r="E148" i="1"/>
  <c r="E209" i="1"/>
  <c r="E285" i="1"/>
  <c r="E213" i="1"/>
  <c r="E101" i="1"/>
  <c r="E257" i="1"/>
  <c r="E91" i="1"/>
  <c r="E275" i="1"/>
  <c r="E92" i="1"/>
  <c r="E145" i="1"/>
  <c r="E178" i="1"/>
  <c r="E165" i="1"/>
  <c r="E267" i="1"/>
  <c r="E309" i="1"/>
  <c r="E181" i="1"/>
  <c r="E141" i="1"/>
  <c r="E301" i="1"/>
  <c r="E196" i="1"/>
  <c r="E176" i="1"/>
  <c r="E310" i="1"/>
  <c r="E270" i="1"/>
  <c r="E177" i="1"/>
  <c r="E159" i="1"/>
  <c r="E231" i="1"/>
  <c r="E292" i="1"/>
  <c r="E118" i="1"/>
  <c r="E152" i="1"/>
  <c r="E154" i="1"/>
  <c r="E242" i="1"/>
  <c r="E271" i="1"/>
  <c r="E327" i="1"/>
  <c r="E304" i="1"/>
  <c r="E218" i="1"/>
  <c r="E273" i="1"/>
  <c r="E290" i="1"/>
  <c r="E164" i="1"/>
  <c r="E332" i="1"/>
  <c r="E210" i="1"/>
  <c r="E287" i="1"/>
  <c r="E104" i="1"/>
  <c r="E142" i="1"/>
  <c r="E193" i="1"/>
  <c r="E185" i="1"/>
  <c r="E258" i="1"/>
  <c r="E297" i="1"/>
  <c r="E300" i="1"/>
  <c r="E333" i="1"/>
  <c r="E106" i="1"/>
  <c r="E230" i="1"/>
  <c r="E116" i="1"/>
  <c r="E296" i="1"/>
  <c r="E288" i="1"/>
  <c r="E115" i="1"/>
  <c r="E110" i="1"/>
  <c r="E340" i="1"/>
  <c r="E248" i="1"/>
  <c r="E323" i="1"/>
  <c r="E171" i="1"/>
  <c r="E281" i="1"/>
  <c r="E261" i="1"/>
  <c r="E175" i="1"/>
  <c r="E225" i="1"/>
  <c r="E186" i="1"/>
  <c r="E308" i="1"/>
  <c r="E283" i="1"/>
  <c r="E216" i="1"/>
  <c r="E331" i="1"/>
  <c r="E197" i="1"/>
  <c r="E100" i="1"/>
  <c r="E102" i="1"/>
  <c r="E276" i="1"/>
  <c r="E339" i="1"/>
  <c r="E241" i="1"/>
  <c r="E138" i="1"/>
  <c r="E219" i="1"/>
  <c r="E198" i="1"/>
  <c r="E137" i="1"/>
  <c r="E236" i="1"/>
  <c r="E199" i="1"/>
  <c r="E306" i="1"/>
  <c r="E98" i="1"/>
  <c r="E245" i="1"/>
  <c r="E211" i="1"/>
  <c r="E232" i="1"/>
  <c r="E125" i="1"/>
  <c r="E312" i="1"/>
  <c r="E157" i="1"/>
  <c r="E127" i="1"/>
  <c r="E313" i="1"/>
  <c r="E87" i="1"/>
  <c r="E162" i="1"/>
  <c r="E315" i="1"/>
  <c r="E274" i="1"/>
  <c r="E335" i="1"/>
  <c r="E269" i="1"/>
  <c r="E279" i="1"/>
  <c r="E168" i="1"/>
  <c r="E133" i="1"/>
  <c r="E188" i="1"/>
  <c r="E264" i="1"/>
  <c r="E252" i="1"/>
  <c r="E226" i="1"/>
  <c r="E317" i="1"/>
  <c r="E238" i="1"/>
  <c r="E263" i="1"/>
  <c r="E89" i="1"/>
  <c r="E97" i="1"/>
  <c r="E113" i="1"/>
  <c r="E130" i="1"/>
  <c r="E143" i="1"/>
  <c r="E90" i="1"/>
  <c r="E256" i="1"/>
  <c r="E284" i="1"/>
  <c r="E170" i="1"/>
  <c r="E140" i="1"/>
  <c r="E136" i="1"/>
  <c r="E278" i="1"/>
  <c r="E120" i="1"/>
  <c r="E184" i="1"/>
  <c r="E329" i="1"/>
  <c r="E280" i="1"/>
  <c r="E187" i="1"/>
  <c r="E326" i="1"/>
  <c r="E179" i="1"/>
  <c r="E302" i="1"/>
  <c r="E295" i="1"/>
  <c r="E282" i="1"/>
  <c r="E220" i="1"/>
  <c r="E151" i="1"/>
  <c r="E237" i="1"/>
  <c r="E122" i="1"/>
  <c r="E314" i="1"/>
  <c r="E135" i="1"/>
  <c r="E208" i="1"/>
  <c r="E316" i="1"/>
  <c r="E249" i="1"/>
  <c r="E321" i="1"/>
  <c r="E93" i="1"/>
  <c r="E105" i="1"/>
  <c r="E222" i="1"/>
  <c r="E239" i="1"/>
  <c r="E305" i="1"/>
  <c r="E286" i="1"/>
  <c r="E266" i="1"/>
  <c r="E160" i="1"/>
  <c r="E114" i="1"/>
  <c r="E182" i="1"/>
  <c r="E194" i="1"/>
  <c r="E217" i="1"/>
  <c r="E190" i="1"/>
  <c r="E338" i="1"/>
  <c r="E192" i="1"/>
  <c r="E291" i="1"/>
  <c r="E247" i="1"/>
  <c r="E108" i="1"/>
  <c r="E224" i="1"/>
  <c r="E262" i="1"/>
  <c r="E88" i="1"/>
  <c r="E299" i="1"/>
  <c r="E191" i="1"/>
  <c r="E265" i="1"/>
  <c r="E318" i="1"/>
  <c r="E119" i="1"/>
  <c r="E311" i="1"/>
  <c r="E289" i="1"/>
  <c r="E123" i="1"/>
  <c r="E109" i="1"/>
  <c r="E153" i="1"/>
  <c r="E334" i="1"/>
  <c r="E161" i="1"/>
  <c r="E189" i="1"/>
  <c r="E336" i="1"/>
  <c r="E206" i="1"/>
  <c r="E243" i="1"/>
  <c r="E146" i="1"/>
  <c r="E260" i="1"/>
  <c r="E150" i="1"/>
  <c r="E328" i="1"/>
  <c r="E132" i="1"/>
  <c r="E254" i="1"/>
  <c r="E259" i="1"/>
  <c r="E337" i="1"/>
  <c r="E277" i="1"/>
  <c r="E228" i="1"/>
  <c r="E172" i="1"/>
  <c r="E94" i="1"/>
  <c r="E234" i="1"/>
  <c r="E322" i="1"/>
  <c r="E319" i="1"/>
  <c r="E207" i="1"/>
  <c r="E215" i="1"/>
  <c r="E325" i="1"/>
  <c r="E293" i="1"/>
  <c r="E124" i="1"/>
  <c r="E214" i="1"/>
  <c r="E320" i="1"/>
  <c r="E303" i="1"/>
  <c r="E201" i="1"/>
  <c r="E324" i="1"/>
  <c r="E272" i="1"/>
  <c r="E330" i="1"/>
  <c r="E107" i="1"/>
  <c r="E212" i="1"/>
  <c r="E202" i="1"/>
  <c r="E139" i="1"/>
  <c r="E203" i="1"/>
  <c r="E298" i="1"/>
  <c r="E84" i="1"/>
  <c r="E144" i="1"/>
  <c r="E1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C304" i="1" l="1"/>
  <c r="B231" i="2" l="1"/>
  <c r="C231" i="2" s="1"/>
  <c r="D231" i="2"/>
  <c r="B207" i="2"/>
  <c r="C207" i="2" s="1"/>
  <c r="D207" i="2"/>
  <c r="A215" i="1" l="1"/>
  <c r="B83" i="2" l="1"/>
  <c r="C83" i="2" s="1"/>
  <c r="D83" i="2"/>
  <c r="F109" i="1"/>
  <c r="G109" i="1" s="1"/>
  <c r="B258" i="2"/>
  <c r="C258" i="2" s="1"/>
  <c r="D258" i="2"/>
  <c r="B237" i="2"/>
  <c r="C237" i="2" s="1"/>
  <c r="D237" i="2"/>
  <c r="D128" i="2"/>
  <c r="D124" i="2"/>
  <c r="D137" i="2"/>
  <c r="D145" i="2"/>
  <c r="D184" i="2"/>
  <c r="D173" i="2"/>
  <c r="D177" i="2"/>
  <c r="D92" i="2"/>
  <c r="D108" i="2"/>
  <c r="D98" i="2"/>
  <c r="D215" i="2"/>
  <c r="D199" i="2"/>
  <c r="D104" i="2"/>
  <c r="D99" i="2"/>
  <c r="D111" i="2"/>
  <c r="D9" i="2"/>
  <c r="D15" i="2"/>
  <c r="D3" i="2"/>
  <c r="D5" i="2"/>
  <c r="D11" i="2"/>
  <c r="D115" i="2"/>
  <c r="D24" i="2"/>
  <c r="D33" i="2"/>
  <c r="D66" i="2"/>
  <c r="D140" i="2"/>
  <c r="D142" i="2"/>
  <c r="D90" i="2"/>
  <c r="D103" i="2"/>
  <c r="D38" i="2"/>
  <c r="D40" i="2"/>
  <c r="D79" i="2"/>
  <c r="D135" i="2"/>
  <c r="D20" i="2"/>
  <c r="D18" i="2"/>
  <c r="D61" i="2"/>
  <c r="D121" i="2"/>
  <c r="D17" i="2"/>
  <c r="D64" i="2"/>
  <c r="D31" i="2"/>
  <c r="D49" i="2"/>
  <c r="D113" i="2"/>
  <c r="D23" i="2"/>
  <c r="D32" i="2"/>
  <c r="D35" i="2"/>
  <c r="D13" i="2"/>
  <c r="D2" i="2"/>
  <c r="D7" i="2"/>
  <c r="D4" i="2"/>
  <c r="D36" i="2"/>
  <c r="D41" i="2"/>
  <c r="D12" i="2"/>
  <c r="D22" i="2"/>
  <c r="D65" i="2"/>
  <c r="D143" i="2"/>
  <c r="D126" i="2"/>
  <c r="D21" i="2"/>
  <c r="D47" i="2"/>
  <c r="D186" i="2"/>
  <c r="D194" i="2"/>
  <c r="D191" i="2"/>
  <c r="D175" i="2"/>
  <c r="D222" i="2"/>
  <c r="D241" i="2"/>
  <c r="D148" i="2"/>
  <c r="D165" i="2"/>
  <c r="D139" i="2"/>
  <c r="D189" i="2"/>
  <c r="D81" i="2"/>
  <c r="D127" i="2"/>
  <c r="D227" i="2"/>
  <c r="D164" i="2"/>
  <c r="D73" i="2"/>
  <c r="D216" i="2"/>
  <c r="D196" i="2"/>
  <c r="D159" i="2"/>
  <c r="D138" i="2"/>
  <c r="D203" i="2"/>
  <c r="D208" i="2"/>
  <c r="D224" i="2"/>
  <c r="D218" i="2"/>
  <c r="D234" i="2"/>
  <c r="D253" i="2"/>
  <c r="D185" i="2"/>
  <c r="D228" i="2"/>
  <c r="D168" i="2"/>
  <c r="D114" i="2"/>
  <c r="D62" i="2"/>
  <c r="D97" i="2"/>
  <c r="D155" i="2"/>
  <c r="D200" i="2"/>
  <c r="D178" i="2"/>
  <c r="D25" i="2"/>
  <c r="D67" i="2"/>
  <c r="D14" i="2"/>
  <c r="D162" i="2"/>
  <c r="D27" i="2"/>
  <c r="D74" i="2"/>
  <c r="D70" i="2"/>
  <c r="D72" i="2"/>
  <c r="D176" i="2"/>
  <c r="D174" i="2"/>
  <c r="D95" i="2"/>
  <c r="D158" i="2"/>
  <c r="D80" i="2"/>
  <c r="D170" i="2"/>
  <c r="D193" i="2"/>
  <c r="D250" i="2"/>
  <c r="D105" i="2"/>
  <c r="D150" i="2"/>
  <c r="D163" i="2"/>
  <c r="D93" i="2"/>
  <c r="D39" i="2"/>
  <c r="D29" i="2"/>
  <c r="D37" i="2"/>
  <c r="D106" i="2"/>
  <c r="D101" i="2"/>
  <c r="D107" i="2"/>
  <c r="D230" i="2"/>
  <c r="D146" i="2"/>
  <c r="D152" i="2"/>
  <c r="D190" i="2"/>
  <c r="D85" i="2"/>
  <c r="D89" i="2"/>
  <c r="D188" i="2"/>
  <c r="D212" i="2"/>
  <c r="D63" i="2"/>
  <c r="D119" i="2"/>
  <c r="D112" i="2"/>
  <c r="D248" i="2"/>
  <c r="D256" i="2"/>
  <c r="D255" i="2"/>
  <c r="D242" i="2"/>
  <c r="D254" i="2"/>
  <c r="D214" i="2"/>
  <c r="D243" i="2"/>
  <c r="D226" i="2"/>
  <c r="D195" i="2"/>
  <c r="D169" i="2"/>
  <c r="D246" i="2"/>
  <c r="D233" i="2"/>
  <c r="D144" i="2"/>
  <c r="D149" i="2"/>
  <c r="D156" i="2"/>
  <c r="D179" i="2"/>
  <c r="D130" i="2"/>
  <c r="D56" i="2"/>
  <c r="D71" i="2"/>
  <c r="D118" i="2"/>
  <c r="D100" i="2"/>
  <c r="D42" i="2"/>
  <c r="D8" i="2"/>
  <c r="D34" i="2"/>
  <c r="D46" i="2"/>
  <c r="D110" i="2"/>
  <c r="D132" i="2"/>
  <c r="D204" i="2"/>
  <c r="D87" i="2"/>
  <c r="D30" i="2"/>
  <c r="D16" i="2"/>
  <c r="D69" i="2"/>
  <c r="D181" i="2"/>
  <c r="D223" i="2"/>
  <c r="D229" i="2"/>
  <c r="D153" i="2"/>
  <c r="D172" i="2"/>
  <c r="D217" i="2"/>
  <c r="D161" i="2"/>
  <c r="D147" i="2"/>
  <c r="D205" i="2"/>
  <c r="D122" i="2"/>
  <c r="D88" i="2"/>
  <c r="D68" i="2"/>
  <c r="D125" i="2"/>
  <c r="D136" i="2"/>
  <c r="D55" i="2"/>
  <c r="D44" i="2"/>
  <c r="D211" i="2"/>
  <c r="D239" i="2"/>
  <c r="D134" i="2"/>
  <c r="D45" i="2"/>
  <c r="D75" i="2"/>
  <c r="D151" i="2"/>
  <c r="D187" i="2"/>
  <c r="D77" i="2"/>
  <c r="D120" i="2"/>
  <c r="D213" i="2"/>
  <c r="D251" i="2"/>
  <c r="D247" i="2"/>
  <c r="D252" i="2"/>
  <c r="D201" i="2"/>
  <c r="D236" i="2"/>
  <c r="D244" i="2"/>
  <c r="D94" i="2"/>
  <c r="D60" i="2"/>
  <c r="D235" i="2"/>
  <c r="D238" i="2"/>
  <c r="D225" i="2"/>
  <c r="D76" i="2"/>
  <c r="D26" i="2"/>
  <c r="D53" i="2"/>
  <c r="D133" i="2"/>
  <c r="D157" i="2"/>
  <c r="D210" i="2"/>
  <c r="D96" i="2"/>
  <c r="D192" i="2"/>
  <c r="D257" i="2"/>
  <c r="D240" i="2"/>
  <c r="D183" i="2"/>
  <c r="D202" i="2"/>
  <c r="D198" i="2"/>
  <c r="D219" i="2"/>
  <c r="D209" i="2"/>
  <c r="D232" i="2"/>
  <c r="D220" i="2"/>
  <c r="D141" i="2"/>
  <c r="D78" i="2"/>
  <c r="D84" i="2"/>
  <c r="D109" i="2"/>
  <c r="D58" i="2"/>
  <c r="D48" i="2"/>
  <c r="D54" i="2"/>
  <c r="D52" i="2"/>
  <c r="D167" i="2"/>
  <c r="D197" i="2"/>
  <c r="D131" i="2"/>
  <c r="D50" i="2"/>
  <c r="D19" i="2"/>
  <c r="D6" i="2"/>
  <c r="D123" i="2"/>
  <c r="D154" i="2"/>
  <c r="D206" i="2"/>
  <c r="D245" i="2"/>
  <c r="D10" i="2"/>
  <c r="D28" i="2"/>
  <c r="D57" i="2"/>
  <c r="D129" i="2"/>
  <c r="D249" i="2"/>
  <c r="D171" i="2"/>
  <c r="D91" i="2"/>
  <c r="D117" i="2"/>
  <c r="D221" i="2"/>
  <c r="D166" i="2"/>
  <c r="D86" i="2"/>
  <c r="D182" i="2"/>
  <c r="D180" i="2"/>
  <c r="D43" i="2"/>
  <c r="D116" i="2"/>
  <c r="D160" i="2"/>
  <c r="D59" i="2"/>
  <c r="D102" i="2"/>
  <c r="D82" i="2"/>
  <c r="D51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B74" i="2"/>
  <c r="C74" i="2" s="1"/>
  <c r="B70" i="2"/>
  <c r="C70" i="2" s="1"/>
  <c r="B72" i="2"/>
  <c r="C72" i="2" s="1"/>
  <c r="B176" i="2"/>
  <c r="C176" i="2" s="1"/>
  <c r="B174" i="2"/>
  <c r="C174" i="2" s="1"/>
  <c r="B95" i="2"/>
  <c r="C95" i="2" s="1"/>
  <c r="B158" i="2"/>
  <c r="C158" i="2" s="1"/>
  <c r="B80" i="2"/>
  <c r="C80" i="2" s="1"/>
  <c r="B170" i="2"/>
  <c r="C170" i="2" s="1"/>
  <c r="B193" i="2"/>
  <c r="C193" i="2" s="1"/>
  <c r="B250" i="2"/>
  <c r="C250" i="2" s="1"/>
  <c r="B105" i="2"/>
  <c r="C105" i="2" s="1"/>
  <c r="B150" i="2"/>
  <c r="C150" i="2" s="1"/>
  <c r="B163" i="2"/>
  <c r="C163" i="2" s="1"/>
  <c r="B93" i="2"/>
  <c r="C93" i="2" s="1"/>
  <c r="B39" i="2"/>
  <c r="C39" i="2" s="1"/>
  <c r="B29" i="2"/>
  <c r="C29" i="2" s="1"/>
  <c r="B37" i="2"/>
  <c r="C37" i="2" s="1"/>
  <c r="B106" i="2"/>
  <c r="C106" i="2" s="1"/>
  <c r="B101" i="2"/>
  <c r="C101" i="2" s="1"/>
  <c r="B107" i="2"/>
  <c r="C107" i="2" s="1"/>
  <c r="B230" i="2"/>
  <c r="C230" i="2" s="1"/>
  <c r="B146" i="2"/>
  <c r="C146" i="2" s="1"/>
  <c r="B152" i="2"/>
  <c r="C152" i="2" s="1"/>
  <c r="B190" i="2"/>
  <c r="C190" i="2" s="1"/>
  <c r="B85" i="2"/>
  <c r="C85" i="2" s="1"/>
  <c r="B89" i="2"/>
  <c r="C89" i="2" s="1"/>
  <c r="B188" i="2"/>
  <c r="C188" i="2" s="1"/>
  <c r="B212" i="2"/>
  <c r="C212" i="2" s="1"/>
  <c r="B63" i="2"/>
  <c r="C63" i="2" s="1"/>
  <c r="B119" i="2"/>
  <c r="C119" i="2" s="1"/>
  <c r="B112" i="2"/>
  <c r="C112" i="2" s="1"/>
  <c r="B248" i="2"/>
  <c r="C248" i="2" s="1"/>
  <c r="B256" i="2"/>
  <c r="C256" i="2" s="1"/>
  <c r="B255" i="2"/>
  <c r="C255" i="2" s="1"/>
  <c r="B242" i="2"/>
  <c r="C242" i="2" s="1"/>
  <c r="B254" i="2"/>
  <c r="C254" i="2" s="1"/>
  <c r="B214" i="2"/>
  <c r="C214" i="2" s="1"/>
  <c r="B243" i="2"/>
  <c r="C243" i="2" s="1"/>
  <c r="B226" i="2"/>
  <c r="C226" i="2" s="1"/>
  <c r="B195" i="2"/>
  <c r="C195" i="2" s="1"/>
  <c r="B169" i="2"/>
  <c r="C169" i="2" s="1"/>
  <c r="B246" i="2"/>
  <c r="C246" i="2" s="1"/>
  <c r="B233" i="2"/>
  <c r="C233" i="2" s="1"/>
  <c r="B144" i="2"/>
  <c r="C144" i="2" s="1"/>
  <c r="B149" i="2"/>
  <c r="C149" i="2" s="1"/>
  <c r="B156" i="2"/>
  <c r="C156" i="2" s="1"/>
  <c r="B179" i="2"/>
  <c r="C179" i="2" s="1"/>
  <c r="B130" i="2"/>
  <c r="C130" i="2" s="1"/>
  <c r="B56" i="2"/>
  <c r="C56" i="2" s="1"/>
  <c r="B71" i="2"/>
  <c r="C71" i="2" s="1"/>
  <c r="B118" i="2"/>
  <c r="C118" i="2" s="1"/>
  <c r="B100" i="2"/>
  <c r="C100" i="2" s="1"/>
  <c r="B42" i="2"/>
  <c r="C42" i="2" s="1"/>
  <c r="B8" i="2"/>
  <c r="C8" i="2" s="1"/>
  <c r="B34" i="2"/>
  <c r="C34" i="2" s="1"/>
  <c r="B46" i="2"/>
  <c r="C46" i="2" s="1"/>
  <c r="B110" i="2"/>
  <c r="C110" i="2" s="1"/>
  <c r="B132" i="2"/>
  <c r="C132" i="2" s="1"/>
  <c r="B204" i="2"/>
  <c r="C204" i="2" s="1"/>
  <c r="B87" i="2"/>
  <c r="C87" i="2" s="1"/>
  <c r="B30" i="2"/>
  <c r="C30" i="2" s="1"/>
  <c r="B16" i="2"/>
  <c r="C16" i="2" s="1"/>
  <c r="B69" i="2"/>
  <c r="C69" i="2" s="1"/>
  <c r="B181" i="2"/>
  <c r="C181" i="2" s="1"/>
  <c r="B223" i="2"/>
  <c r="C223" i="2" s="1"/>
  <c r="B229" i="2"/>
  <c r="C229" i="2" s="1"/>
  <c r="B153" i="2"/>
  <c r="C153" i="2" s="1"/>
  <c r="B172" i="2"/>
  <c r="C172" i="2" s="1"/>
  <c r="B217" i="2"/>
  <c r="C217" i="2" s="1"/>
  <c r="B161" i="2"/>
  <c r="C161" i="2" s="1"/>
  <c r="B147" i="2"/>
  <c r="C147" i="2" s="1"/>
  <c r="B205" i="2"/>
  <c r="C205" i="2" s="1"/>
  <c r="B122" i="2"/>
  <c r="C122" i="2" s="1"/>
  <c r="B88" i="2"/>
  <c r="C88" i="2" s="1"/>
  <c r="B68" i="2"/>
  <c r="C68" i="2" s="1"/>
  <c r="B125" i="2"/>
  <c r="C125" i="2" s="1"/>
  <c r="B136" i="2"/>
  <c r="C136" i="2" s="1"/>
  <c r="B55" i="2"/>
  <c r="C55" i="2" s="1"/>
  <c r="B44" i="2"/>
  <c r="C44" i="2" s="1"/>
  <c r="B211" i="2"/>
  <c r="C211" i="2" s="1"/>
  <c r="B239" i="2"/>
  <c r="C239" i="2" s="1"/>
  <c r="B134" i="2"/>
  <c r="C134" i="2" s="1"/>
  <c r="B45" i="2"/>
  <c r="C45" i="2" s="1"/>
  <c r="B75" i="2"/>
  <c r="C75" i="2" s="1"/>
  <c r="B151" i="2"/>
  <c r="C151" i="2" s="1"/>
  <c r="B187" i="2"/>
  <c r="C187" i="2" s="1"/>
  <c r="B77" i="2"/>
  <c r="C77" i="2" s="1"/>
  <c r="B120" i="2"/>
  <c r="C120" i="2" s="1"/>
  <c r="B213" i="2"/>
  <c r="C213" i="2" s="1"/>
  <c r="B251" i="2"/>
  <c r="C251" i="2" s="1"/>
  <c r="B247" i="2"/>
  <c r="C247" i="2" s="1"/>
  <c r="B252" i="2"/>
  <c r="C252" i="2" s="1"/>
  <c r="B201" i="2"/>
  <c r="C201" i="2" s="1"/>
  <c r="B236" i="2"/>
  <c r="C236" i="2" s="1"/>
  <c r="B244" i="2"/>
  <c r="C244" i="2" s="1"/>
  <c r="B94" i="2"/>
  <c r="C94" i="2" s="1"/>
  <c r="B60" i="2"/>
  <c r="C60" i="2" s="1"/>
  <c r="B235" i="2"/>
  <c r="C235" i="2" s="1"/>
  <c r="B238" i="2"/>
  <c r="C238" i="2" s="1"/>
  <c r="B225" i="2"/>
  <c r="C225" i="2" s="1"/>
  <c r="B27" i="2"/>
  <c r="C27" i="2" s="1"/>
  <c r="B76" i="2"/>
  <c r="C76" i="2" s="1"/>
  <c r="B26" i="2"/>
  <c r="C26" i="2" s="1"/>
  <c r="B53" i="2"/>
  <c r="C53" i="2" s="1"/>
  <c r="B133" i="2"/>
  <c r="C133" i="2" s="1"/>
  <c r="B157" i="2"/>
  <c r="C157" i="2" s="1"/>
  <c r="B210" i="2"/>
  <c r="C210" i="2" s="1"/>
  <c r="B96" i="2"/>
  <c r="C96" i="2" s="1"/>
  <c r="B192" i="2"/>
  <c r="C192" i="2" s="1"/>
  <c r="B257" i="2"/>
  <c r="C257" i="2" s="1"/>
  <c r="B240" i="2"/>
  <c r="C240" i="2" s="1"/>
  <c r="B183" i="2"/>
  <c r="C183" i="2" s="1"/>
  <c r="B202" i="2"/>
  <c r="C202" i="2" s="1"/>
  <c r="B198" i="2"/>
  <c r="C198" i="2" s="1"/>
  <c r="B219" i="2"/>
  <c r="C219" i="2" s="1"/>
  <c r="B209" i="2"/>
  <c r="C209" i="2" s="1"/>
  <c r="B232" i="2"/>
  <c r="C232" i="2" s="1"/>
  <c r="B220" i="2"/>
  <c r="C220" i="2" s="1"/>
  <c r="B141" i="2"/>
  <c r="C141" i="2" s="1"/>
  <c r="B78" i="2"/>
  <c r="C78" i="2" s="1"/>
  <c r="B84" i="2"/>
  <c r="C84" i="2" s="1"/>
  <c r="B109" i="2"/>
  <c r="C109" i="2" s="1"/>
  <c r="B58" i="2"/>
  <c r="C58" i="2" s="1"/>
  <c r="B48" i="2"/>
  <c r="C48" i="2" s="1"/>
  <c r="B54" i="2"/>
  <c r="C54" i="2" s="1"/>
  <c r="B52" i="2"/>
  <c r="C52" i="2" s="1"/>
  <c r="B167" i="2"/>
  <c r="C167" i="2" s="1"/>
  <c r="B197" i="2"/>
  <c r="C197" i="2" s="1"/>
  <c r="B131" i="2"/>
  <c r="C131" i="2" s="1"/>
  <c r="B50" i="2"/>
  <c r="C50" i="2" s="1"/>
  <c r="B19" i="2"/>
  <c r="C19" i="2" s="1"/>
  <c r="B6" i="2"/>
  <c r="C6" i="2" s="1"/>
  <c r="B123" i="2"/>
  <c r="C123" i="2" s="1"/>
  <c r="B154" i="2"/>
  <c r="C154" i="2" s="1"/>
  <c r="B206" i="2"/>
  <c r="C206" i="2" s="1"/>
  <c r="B245" i="2"/>
  <c r="C245" i="2" s="1"/>
  <c r="B10" i="2"/>
  <c r="C10" i="2" s="1"/>
  <c r="B28" i="2"/>
  <c r="C28" i="2" s="1"/>
  <c r="B57" i="2"/>
  <c r="C57" i="2" s="1"/>
  <c r="B129" i="2"/>
  <c r="C129" i="2" s="1"/>
  <c r="B249" i="2"/>
  <c r="C249" i="2" s="1"/>
  <c r="B171" i="2"/>
  <c r="C171" i="2" s="1"/>
  <c r="B91" i="2"/>
  <c r="C91" i="2" s="1"/>
  <c r="B117" i="2"/>
  <c r="C117" i="2" s="1"/>
  <c r="B221" i="2"/>
  <c r="C221" i="2" s="1"/>
  <c r="B166" i="2"/>
  <c r="C166" i="2" s="1"/>
  <c r="B86" i="2"/>
  <c r="C86" i="2" s="1"/>
  <c r="B182" i="2"/>
  <c r="C182" i="2" s="1"/>
  <c r="B180" i="2"/>
  <c r="C180" i="2" s="1"/>
  <c r="B43" i="2"/>
  <c r="C43" i="2" s="1"/>
  <c r="B116" i="2"/>
  <c r="C116" i="2" s="1"/>
  <c r="B160" i="2"/>
  <c r="C160" i="2" s="1"/>
  <c r="B59" i="2"/>
  <c r="C59" i="2" s="1"/>
  <c r="B102" i="2"/>
  <c r="C102" i="2" s="1"/>
  <c r="B82" i="2"/>
  <c r="C82" i="2" s="1"/>
  <c r="B51" i="2"/>
  <c r="C51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B265" i="2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B273" i="2"/>
  <c r="C273" i="2" s="1"/>
  <c r="B274" i="2"/>
  <c r="C274" i="2" s="1"/>
  <c r="B275" i="2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B285" i="2"/>
  <c r="C285" i="2" s="1"/>
  <c r="B286" i="2"/>
  <c r="C286" i="2" s="1"/>
  <c r="B287" i="2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C264" i="2"/>
  <c r="C265" i="2"/>
  <c r="C272" i="2"/>
  <c r="C275" i="2"/>
  <c r="C284" i="2"/>
  <c r="C287" i="2"/>
  <c r="B294" i="2"/>
  <c r="C294" i="2" s="1"/>
  <c r="B295" i="2"/>
  <c r="B296" i="2"/>
  <c r="B297" i="2"/>
  <c r="B298" i="2"/>
  <c r="C298" i="2" s="1"/>
  <c r="B299" i="2"/>
  <c r="C299" i="2" s="1"/>
  <c r="B300" i="2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B309" i="2"/>
  <c r="C309" i="2" s="1"/>
  <c r="C295" i="2"/>
  <c r="C296" i="2"/>
  <c r="C297" i="2"/>
  <c r="C300" i="2"/>
  <c r="C308" i="2"/>
  <c r="B128" i="2"/>
  <c r="B124" i="2"/>
  <c r="B137" i="2"/>
  <c r="B145" i="2"/>
  <c r="B184" i="2"/>
  <c r="B173" i="2"/>
  <c r="B177" i="2"/>
  <c r="B92" i="2"/>
  <c r="B108" i="2"/>
  <c r="B98" i="2"/>
  <c r="B215" i="2"/>
  <c r="B199" i="2"/>
  <c r="B104" i="2"/>
  <c r="B99" i="2"/>
  <c r="B111" i="2"/>
  <c r="B9" i="2"/>
  <c r="B15" i="2"/>
  <c r="B3" i="2"/>
  <c r="B5" i="2"/>
  <c r="B11" i="2"/>
  <c r="B115" i="2"/>
  <c r="B24" i="2"/>
  <c r="B33" i="2"/>
  <c r="B66" i="2"/>
  <c r="B140" i="2"/>
  <c r="C140" i="2" s="1"/>
  <c r="B142" i="2"/>
  <c r="C142" i="2" s="1"/>
  <c r="B90" i="2"/>
  <c r="C90" i="2" s="1"/>
  <c r="B103" i="2"/>
  <c r="C103" i="2" s="1"/>
  <c r="B38" i="2"/>
  <c r="C38" i="2" s="1"/>
  <c r="B40" i="2"/>
  <c r="C40" i="2" s="1"/>
  <c r="B79" i="2"/>
  <c r="C79" i="2" s="1"/>
  <c r="B135" i="2"/>
  <c r="C135" i="2" s="1"/>
  <c r="B20" i="2"/>
  <c r="C20" i="2" s="1"/>
  <c r="B18" i="2"/>
  <c r="C18" i="2" s="1"/>
  <c r="B61" i="2"/>
  <c r="C61" i="2" s="1"/>
  <c r="B121" i="2"/>
  <c r="C121" i="2" s="1"/>
  <c r="B17" i="2"/>
  <c r="C17" i="2" s="1"/>
  <c r="B64" i="2"/>
  <c r="C64" i="2" s="1"/>
  <c r="B31" i="2"/>
  <c r="C31" i="2" s="1"/>
  <c r="B49" i="2"/>
  <c r="C49" i="2" s="1"/>
  <c r="B113" i="2"/>
  <c r="C113" i="2" s="1"/>
  <c r="B23" i="2"/>
  <c r="C23" i="2" s="1"/>
  <c r="B32" i="2"/>
  <c r="C32" i="2" s="1"/>
  <c r="B35" i="2"/>
  <c r="C35" i="2" s="1"/>
  <c r="B13" i="2"/>
  <c r="C13" i="2" s="1"/>
  <c r="B2" i="2"/>
  <c r="C2" i="2" s="1"/>
  <c r="B7" i="2"/>
  <c r="C7" i="2" s="1"/>
  <c r="B4" i="2"/>
  <c r="C4" i="2" s="1"/>
  <c r="B36" i="2"/>
  <c r="C36" i="2" s="1"/>
  <c r="B41" i="2"/>
  <c r="C41" i="2" s="1"/>
  <c r="B12" i="2"/>
  <c r="C12" i="2" s="1"/>
  <c r="B22" i="2"/>
  <c r="C22" i="2" s="1"/>
  <c r="B65" i="2"/>
  <c r="C65" i="2" s="1"/>
  <c r="B143" i="2"/>
  <c r="C143" i="2" s="1"/>
  <c r="B126" i="2"/>
  <c r="C126" i="2" s="1"/>
  <c r="B21" i="2"/>
  <c r="C21" i="2" s="1"/>
  <c r="B47" i="2"/>
  <c r="C47" i="2" s="1"/>
  <c r="B186" i="2"/>
  <c r="C186" i="2" s="1"/>
  <c r="B194" i="2"/>
  <c r="C194" i="2" s="1"/>
  <c r="B191" i="2"/>
  <c r="C191" i="2" s="1"/>
  <c r="B175" i="2"/>
  <c r="C175" i="2" s="1"/>
  <c r="B222" i="2"/>
  <c r="C222" i="2" s="1"/>
  <c r="B241" i="2"/>
  <c r="C241" i="2" s="1"/>
  <c r="B148" i="2"/>
  <c r="C148" i="2" s="1"/>
  <c r="B165" i="2"/>
  <c r="C165" i="2" s="1"/>
  <c r="B139" i="2"/>
  <c r="C139" i="2" s="1"/>
  <c r="B189" i="2"/>
  <c r="C189" i="2" s="1"/>
  <c r="B81" i="2"/>
  <c r="C81" i="2" s="1"/>
  <c r="B127" i="2"/>
  <c r="C127" i="2" s="1"/>
  <c r="B227" i="2"/>
  <c r="C227" i="2" s="1"/>
  <c r="B164" i="2"/>
  <c r="C164" i="2" s="1"/>
  <c r="B73" i="2"/>
  <c r="C73" i="2" s="1"/>
  <c r="B216" i="2"/>
  <c r="C216" i="2" s="1"/>
  <c r="B196" i="2"/>
  <c r="C196" i="2" s="1"/>
  <c r="B159" i="2"/>
  <c r="B138" i="2"/>
  <c r="B203" i="2"/>
  <c r="B208" i="2"/>
  <c r="B224" i="2"/>
  <c r="B218" i="2"/>
  <c r="B234" i="2"/>
  <c r="B253" i="2"/>
  <c r="B185" i="2"/>
  <c r="B228" i="2"/>
  <c r="B168" i="2"/>
  <c r="B114" i="2"/>
  <c r="B62" i="2"/>
  <c r="B97" i="2"/>
  <c r="B155" i="2"/>
  <c r="B200" i="2"/>
  <c r="B178" i="2"/>
  <c r="B25" i="2"/>
  <c r="B67" i="2"/>
  <c r="B14" i="2"/>
  <c r="B162" i="2"/>
  <c r="F262" i="1"/>
  <c r="G262" i="1" s="1"/>
  <c r="F97" i="1"/>
  <c r="G97" i="1" s="1"/>
  <c r="F86" i="1"/>
  <c r="G86" i="1" s="1"/>
  <c r="F197" i="1"/>
  <c r="G197" i="1" s="1"/>
  <c r="F328" i="1"/>
  <c r="G328" i="1" s="1"/>
  <c r="F136" i="1"/>
  <c r="G136" i="1" s="1"/>
  <c r="F205" i="1"/>
  <c r="G205" i="1" s="1"/>
  <c r="F254" i="1"/>
  <c r="G254" i="1" s="1"/>
  <c r="F114" i="1"/>
  <c r="G114" i="1" s="1"/>
  <c r="F89" i="1"/>
  <c r="G89" i="1" s="1"/>
  <c r="F101" i="1"/>
  <c r="G101" i="1" s="1"/>
  <c r="F160" i="1"/>
  <c r="G160" i="1" s="1"/>
  <c r="F284" i="1"/>
  <c r="G284" i="1" s="1"/>
  <c r="F115" i="1"/>
  <c r="G115" i="1" s="1"/>
  <c r="F102" i="1"/>
  <c r="G102" i="1" s="1"/>
  <c r="F100" i="1"/>
  <c r="G100" i="1" s="1"/>
  <c r="F258" i="1"/>
  <c r="G258" i="1" s="1"/>
  <c r="F132" i="1"/>
  <c r="G132" i="1" s="1"/>
  <c r="F282" i="1"/>
  <c r="G282" i="1" s="1"/>
  <c r="F173" i="1"/>
  <c r="G173" i="1" s="1"/>
  <c r="F182" i="1"/>
  <c r="G182" i="1" s="1"/>
  <c r="F211" i="1"/>
  <c r="G211" i="1" s="1"/>
  <c r="F145" i="1"/>
  <c r="G145" i="1" s="1"/>
  <c r="F318" i="1"/>
  <c r="G318" i="1" s="1"/>
  <c r="F311" i="1"/>
  <c r="G311" i="1" s="1"/>
  <c r="F111" i="1"/>
  <c r="G111" i="1" s="1"/>
  <c r="F196" i="1"/>
  <c r="G196" i="1" s="1"/>
  <c r="F149" i="1"/>
  <c r="G149" i="1" s="1"/>
  <c r="F307" i="1"/>
  <c r="G307" i="1" s="1"/>
  <c r="F166" i="1"/>
  <c r="G166" i="1" s="1"/>
  <c r="F121" i="1"/>
  <c r="G121" i="1" s="1"/>
  <c r="F177" i="1"/>
  <c r="G177" i="1" s="1"/>
  <c r="F88" i="1"/>
  <c r="G88" i="1" s="1"/>
  <c r="F140" i="1"/>
  <c r="G140" i="1" s="1"/>
  <c r="F85" i="1"/>
  <c r="G85" i="1" s="1"/>
  <c r="F288" i="1"/>
  <c r="G288" i="1" s="1"/>
  <c r="F268" i="1"/>
  <c r="G268" i="1" s="1"/>
  <c r="F176" i="1"/>
  <c r="G176" i="1" s="1"/>
  <c r="F162" i="1"/>
  <c r="G162" i="1" s="1"/>
  <c r="F213" i="1"/>
  <c r="G213" i="1" s="1"/>
  <c r="F231" i="1"/>
  <c r="G231" i="1" s="1"/>
  <c r="F339" i="1"/>
  <c r="G339" i="1" s="1"/>
  <c r="F333" i="1"/>
  <c r="G333" i="1" s="1"/>
  <c r="F190" i="1"/>
  <c r="G190" i="1" s="1"/>
  <c r="F146" i="1"/>
  <c r="G146" i="1" s="1"/>
  <c r="F291" i="1"/>
  <c r="G291" i="1" s="1"/>
  <c r="F256" i="1"/>
  <c r="G256" i="1" s="1"/>
  <c r="F259" i="1"/>
  <c r="G259" i="1" s="1"/>
  <c r="F155" i="1"/>
  <c r="G155" i="1" s="1"/>
  <c r="F153" i="1"/>
  <c r="G153" i="1" s="1"/>
  <c r="F315" i="1"/>
  <c r="G315" i="1" s="1"/>
  <c r="F316" i="1"/>
  <c r="G316" i="1" s="1"/>
  <c r="F133" i="1"/>
  <c r="G133" i="1" s="1"/>
  <c r="F228" i="1"/>
  <c r="G228" i="1" s="1"/>
  <c r="F236" i="1"/>
  <c r="G236" i="1" s="1"/>
  <c r="F116" i="1"/>
  <c r="G116" i="1" s="1"/>
  <c r="F222" i="1"/>
  <c r="G222" i="1" s="1"/>
  <c r="F269" i="1"/>
  <c r="G269" i="1" s="1"/>
  <c r="F248" i="1"/>
  <c r="G248" i="1" s="1"/>
  <c r="F131" i="1"/>
  <c r="G131" i="1" s="1"/>
  <c r="F195" i="1"/>
  <c r="G195" i="1" s="1"/>
  <c r="F93" i="1"/>
  <c r="G93" i="1" s="1"/>
  <c r="F327" i="1"/>
  <c r="G327" i="1" s="1"/>
  <c r="F172" i="1"/>
  <c r="G172" i="1" s="1"/>
  <c r="F331" i="1"/>
  <c r="G331" i="1" s="1"/>
  <c r="F98" i="1"/>
  <c r="G98" i="1" s="1"/>
  <c r="F170" i="1"/>
  <c r="G170" i="1" s="1"/>
  <c r="F154" i="1"/>
  <c r="G154" i="1" s="1"/>
  <c r="F169" i="1"/>
  <c r="G169" i="1" s="1"/>
  <c r="F104" i="1"/>
  <c r="G104" i="1" s="1"/>
  <c r="F108" i="1"/>
  <c r="G108" i="1" s="1"/>
  <c r="F183" i="1"/>
  <c r="G183" i="1" s="1"/>
  <c r="F110" i="1"/>
  <c r="G110" i="1" s="1"/>
  <c r="F267" i="1"/>
  <c r="G267" i="1" s="1"/>
  <c r="F319" i="1"/>
  <c r="G319" i="1" s="1"/>
  <c r="F305" i="1"/>
  <c r="G305" i="1" s="1"/>
  <c r="F118" i="1"/>
  <c r="G118" i="1" s="1"/>
  <c r="F276" i="1"/>
  <c r="G276" i="1" s="1"/>
  <c r="F130" i="1"/>
  <c r="G130" i="1" s="1"/>
  <c r="F336" i="1"/>
  <c r="G336" i="1" s="1"/>
  <c r="F129" i="1"/>
  <c r="G129" i="1" s="1"/>
  <c r="F283" i="1"/>
  <c r="G283" i="1" s="1"/>
  <c r="F142" i="1"/>
  <c r="G142" i="1" s="1"/>
  <c r="F240" i="1"/>
  <c r="G240" i="1" s="1"/>
  <c r="F161" i="1"/>
  <c r="G161" i="1" s="1"/>
  <c r="F239" i="1"/>
  <c r="G239" i="1" s="1"/>
  <c r="F94" i="1"/>
  <c r="G94" i="1" s="1"/>
  <c r="F329" i="1"/>
  <c r="G329" i="1" s="1"/>
  <c r="F286" i="1"/>
  <c r="G286" i="1" s="1"/>
  <c r="F279" i="1"/>
  <c r="G279" i="1" s="1"/>
  <c r="F280" i="1"/>
  <c r="G280" i="1" s="1"/>
  <c r="F181" i="1"/>
  <c r="G181" i="1" s="1"/>
  <c r="F277" i="1"/>
  <c r="G277" i="1" s="1"/>
  <c r="F217" i="1"/>
  <c r="G217" i="1" s="1"/>
  <c r="F135" i="1"/>
  <c r="G135" i="1" s="1"/>
  <c r="F230" i="1"/>
  <c r="G230" i="1" s="1"/>
  <c r="F90" i="1"/>
  <c r="G90" i="1" s="1"/>
  <c r="F207" i="1"/>
  <c r="G207" i="1" s="1"/>
  <c r="F300" i="1"/>
  <c r="G300" i="1" s="1"/>
  <c r="F278" i="1"/>
  <c r="G278" i="1" s="1"/>
  <c r="F220" i="1"/>
  <c r="G220" i="1" s="1"/>
  <c r="F165" i="1"/>
  <c r="G165" i="1" s="1"/>
  <c r="F189" i="1"/>
  <c r="G189" i="1" s="1"/>
  <c r="F125" i="1"/>
  <c r="G125" i="1" s="1"/>
  <c r="F281" i="1"/>
  <c r="G281" i="1" s="1"/>
  <c r="F186" i="1"/>
  <c r="G186" i="1" s="1"/>
  <c r="F119" i="1"/>
  <c r="G119" i="1" s="1"/>
  <c r="F223" i="1"/>
  <c r="G223" i="1" s="1"/>
  <c r="F113" i="1"/>
  <c r="G113" i="1" s="1"/>
  <c r="F338" i="1"/>
  <c r="G338" i="1" s="1"/>
  <c r="F216" i="1"/>
  <c r="G216" i="1" s="1"/>
  <c r="F289" i="1"/>
  <c r="G289" i="1" s="1"/>
  <c r="F306" i="1"/>
  <c r="G306" i="1" s="1"/>
  <c r="F148" i="1"/>
  <c r="G148" i="1" s="1"/>
  <c r="F257" i="1"/>
  <c r="G257" i="1" s="1"/>
  <c r="F296" i="1"/>
  <c r="G296" i="1" s="1"/>
  <c r="F156" i="1"/>
  <c r="G156" i="1" s="1"/>
  <c r="F263" i="1"/>
  <c r="G263" i="1" s="1"/>
  <c r="F237" i="1"/>
  <c r="G237" i="1" s="1"/>
  <c r="F247" i="1"/>
  <c r="G247" i="1" s="1"/>
  <c r="F233" i="1"/>
  <c r="G233" i="1" s="1"/>
  <c r="F323" i="1"/>
  <c r="G323" i="1" s="1"/>
  <c r="F171" i="1"/>
  <c r="G171" i="1" s="1"/>
  <c r="F122" i="1"/>
  <c r="G122" i="1" s="1"/>
  <c r="F158" i="1"/>
  <c r="G158" i="1" s="1"/>
  <c r="F178" i="1"/>
  <c r="G178" i="1" s="1"/>
  <c r="F292" i="1"/>
  <c r="G292" i="1" s="1"/>
  <c r="F123" i="1"/>
  <c r="G123" i="1" s="1"/>
  <c r="F312" i="1"/>
  <c r="G312" i="1" s="1"/>
  <c r="F250" i="1"/>
  <c r="G250" i="1" s="1"/>
  <c r="F168" i="1"/>
  <c r="G168" i="1" s="1"/>
  <c r="F285" i="1"/>
  <c r="G285" i="1" s="1"/>
  <c r="F243" i="1"/>
  <c r="G243" i="1" s="1"/>
  <c r="F242" i="1"/>
  <c r="G242" i="1" s="1"/>
  <c r="F218" i="1"/>
  <c r="G218" i="1" s="1"/>
  <c r="F106" i="1"/>
  <c r="G106" i="1" s="1"/>
  <c r="F126" i="1"/>
  <c r="G126" i="1" s="1"/>
  <c r="F235" i="1"/>
  <c r="G235" i="1" s="1"/>
  <c r="F238" i="1"/>
  <c r="G238" i="1" s="1"/>
  <c r="F185" i="1"/>
  <c r="G185" i="1" s="1"/>
  <c r="F294" i="1"/>
  <c r="G294" i="1" s="1"/>
  <c r="F219" i="1"/>
  <c r="G219" i="1" s="1"/>
  <c r="F103" i="1"/>
  <c r="G103" i="1" s="1"/>
  <c r="F310" i="1"/>
  <c r="G310" i="1" s="1"/>
  <c r="F157" i="1"/>
  <c r="G157" i="1" s="1"/>
  <c r="F313" i="1"/>
  <c r="G313" i="1" s="1"/>
  <c r="F117" i="1"/>
  <c r="G117" i="1" s="1"/>
  <c r="F209" i="1"/>
  <c r="G209" i="1" s="1"/>
  <c r="F112" i="1"/>
  <c r="G112" i="1" s="1"/>
  <c r="F249" i="1"/>
  <c r="G249" i="1" s="1"/>
  <c r="F255" i="1"/>
  <c r="G255" i="1" s="1"/>
  <c r="F299" i="1"/>
  <c r="G299" i="1" s="1"/>
  <c r="F141" i="1"/>
  <c r="G141" i="1" s="1"/>
  <c r="F253" i="1"/>
  <c r="G253" i="1" s="1"/>
  <c r="F210" i="1"/>
  <c r="G210" i="1" s="1"/>
  <c r="F159" i="1"/>
  <c r="G159" i="1" s="1"/>
  <c r="F244" i="1"/>
  <c r="G244" i="1" s="1"/>
  <c r="F137" i="1"/>
  <c r="G137" i="1" s="1"/>
  <c r="F274" i="1"/>
  <c r="G274" i="1" s="1"/>
  <c r="F260" i="1"/>
  <c r="G260" i="1" s="1"/>
  <c r="F334" i="1"/>
  <c r="G334" i="1" s="1"/>
  <c r="F152" i="1"/>
  <c r="G152" i="1" s="1"/>
  <c r="F271" i="1"/>
  <c r="G271" i="1" s="1"/>
  <c r="F322" i="1"/>
  <c r="G322" i="1" s="1"/>
  <c r="F308" i="1"/>
  <c r="G308" i="1" s="1"/>
  <c r="F193" i="1"/>
  <c r="G193" i="1" s="1"/>
  <c r="F128" i="1"/>
  <c r="G128" i="1" s="1"/>
  <c r="F215" i="1"/>
  <c r="G215" i="1" s="1"/>
  <c r="F317" i="1"/>
  <c r="G317" i="1" s="1"/>
  <c r="F229" i="1"/>
  <c r="G229" i="1" s="1"/>
  <c r="F264" i="1"/>
  <c r="G264" i="1" s="1"/>
  <c r="F246" i="1"/>
  <c r="G246" i="1" s="1"/>
  <c r="F91" i="1"/>
  <c r="G91" i="1" s="1"/>
  <c r="F191" i="1"/>
  <c r="G191" i="1" s="1"/>
  <c r="F96" i="1"/>
  <c r="G96" i="1" s="1"/>
  <c r="F321" i="1"/>
  <c r="G321" i="1" s="1"/>
  <c r="F297" i="1"/>
  <c r="G297" i="1" s="1"/>
  <c r="F241" i="1"/>
  <c r="G241" i="1" s="1"/>
  <c r="F314" i="1"/>
  <c r="G314" i="1" s="1"/>
  <c r="F225" i="1"/>
  <c r="G225" i="1" s="1"/>
  <c r="F180" i="1"/>
  <c r="G180" i="1" s="1"/>
  <c r="F266" i="1"/>
  <c r="G266" i="1" s="1"/>
  <c r="F204" i="1"/>
  <c r="G204" i="1" s="1"/>
  <c r="F335" i="1"/>
  <c r="G335" i="1" s="1"/>
  <c r="F275" i="1"/>
  <c r="G275" i="1" s="1"/>
  <c r="F198" i="1"/>
  <c r="G198" i="1" s="1"/>
  <c r="F200" i="1"/>
  <c r="G200" i="1" s="1"/>
  <c r="F270" i="1"/>
  <c r="G270" i="1" s="1"/>
  <c r="F265" i="1"/>
  <c r="G265" i="1" s="1"/>
  <c r="F188" i="1"/>
  <c r="G188" i="1" s="1"/>
  <c r="F309" i="1"/>
  <c r="G309" i="1" s="1"/>
  <c r="F120" i="1"/>
  <c r="G120" i="1" s="1"/>
  <c r="F192" i="1"/>
  <c r="G192" i="1" s="1"/>
  <c r="F99" i="1"/>
  <c r="G99" i="1" s="1"/>
  <c r="F304" i="1"/>
  <c r="G304" i="1" s="1"/>
  <c r="F92" i="1"/>
  <c r="G92" i="1" s="1"/>
  <c r="F208" i="1"/>
  <c r="G208" i="1" s="1"/>
  <c r="F127" i="1"/>
  <c r="G127" i="1" s="1"/>
  <c r="F87" i="1"/>
  <c r="G87" i="1" s="1"/>
  <c r="F147" i="1"/>
  <c r="G147" i="1" s="1"/>
  <c r="F95" i="1"/>
  <c r="G95" i="1" s="1"/>
  <c r="F164" i="1"/>
  <c r="G164" i="1" s="1"/>
  <c r="F184" i="1"/>
  <c r="G184" i="1" s="1"/>
  <c r="F163" i="1"/>
  <c r="G163" i="1" s="1"/>
  <c r="F332" i="1"/>
  <c r="G332" i="1" s="1"/>
  <c r="F301" i="1"/>
  <c r="G301" i="1" s="1"/>
  <c r="F179" i="1"/>
  <c r="G179" i="1" s="1"/>
  <c r="F287" i="1"/>
  <c r="G287" i="1" s="1"/>
  <c r="F175" i="1"/>
  <c r="G175" i="1" s="1"/>
  <c r="F326" i="1"/>
  <c r="G326" i="1" s="1"/>
  <c r="F143" i="1"/>
  <c r="G143" i="1" s="1"/>
  <c r="F290" i="1"/>
  <c r="G290" i="1" s="1"/>
  <c r="F226" i="1"/>
  <c r="G226" i="1" s="1"/>
  <c r="F234" i="1"/>
  <c r="G234" i="1" s="1"/>
  <c r="F224" i="1"/>
  <c r="G224" i="1" s="1"/>
  <c r="F340" i="1"/>
  <c r="G340" i="1" s="1"/>
  <c r="F187" i="1"/>
  <c r="G187" i="1" s="1"/>
  <c r="F206" i="1"/>
  <c r="G206" i="1" s="1"/>
  <c r="F245" i="1"/>
  <c r="G245" i="1" s="1"/>
  <c r="F295" i="1"/>
  <c r="G295" i="1" s="1"/>
  <c r="F252" i="1"/>
  <c r="G252" i="1" s="1"/>
  <c r="F261" i="1"/>
  <c r="G261" i="1" s="1"/>
  <c r="F167" i="1"/>
  <c r="G167" i="1" s="1"/>
  <c r="F337" i="1"/>
  <c r="G337" i="1" s="1"/>
  <c r="F232" i="1"/>
  <c r="G232" i="1" s="1"/>
  <c r="F227" i="1"/>
  <c r="G227" i="1" s="1"/>
  <c r="F150" i="1"/>
  <c r="G150" i="1" s="1"/>
  <c r="F134" i="1"/>
  <c r="G134" i="1" s="1"/>
  <c r="F151" i="1"/>
  <c r="G151" i="1" s="1"/>
  <c r="F199" i="1"/>
  <c r="G199" i="1" s="1"/>
  <c r="F273" i="1"/>
  <c r="G273" i="1" s="1"/>
  <c r="F302" i="1"/>
  <c r="G302" i="1" s="1"/>
  <c r="F194" i="1"/>
  <c r="G194" i="1" s="1"/>
  <c r="F105" i="1"/>
  <c r="G105" i="1" s="1"/>
  <c r="F251" i="1"/>
  <c r="G251" i="1" s="1"/>
  <c r="F138" i="1"/>
  <c r="G138" i="1" s="1"/>
  <c r="F325" i="1"/>
  <c r="G325" i="1" s="1"/>
  <c r="F293" i="1"/>
  <c r="G293" i="1" s="1"/>
  <c r="F124" i="1"/>
  <c r="G124" i="1" s="1"/>
  <c r="F214" i="1"/>
  <c r="G214" i="1" s="1"/>
  <c r="F320" i="1"/>
  <c r="G320" i="1" s="1"/>
  <c r="F303" i="1"/>
  <c r="G303" i="1" s="1"/>
  <c r="F201" i="1"/>
  <c r="G201" i="1" s="1"/>
  <c r="F324" i="1"/>
  <c r="G324" i="1" s="1"/>
  <c r="F272" i="1"/>
  <c r="G272" i="1" s="1"/>
  <c r="F330" i="1"/>
  <c r="G330" i="1" s="1"/>
  <c r="F107" i="1"/>
  <c r="G107" i="1" s="1"/>
  <c r="F212" i="1"/>
  <c r="G212" i="1" s="1"/>
  <c r="F202" i="1"/>
  <c r="G202" i="1" s="1"/>
  <c r="F139" i="1"/>
  <c r="G139" i="1" s="1"/>
  <c r="F203" i="1"/>
  <c r="G203" i="1" s="1"/>
  <c r="F298" i="1"/>
  <c r="G298" i="1" s="1"/>
  <c r="F84" i="1"/>
  <c r="G84" i="1" s="1"/>
  <c r="F221" i="1"/>
  <c r="G221" i="1" s="1"/>
  <c r="F144" i="1"/>
  <c r="G144" i="1" s="1"/>
  <c r="F174" i="1"/>
  <c r="G174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I251" i="1"/>
  <c r="J251" i="1" s="1"/>
  <c r="N251" i="1"/>
  <c r="A270" i="1"/>
  <c r="I105" i="1"/>
  <c r="J105" i="1" s="1"/>
  <c r="C194" i="1"/>
  <c r="D194" i="1"/>
  <c r="N105" i="1"/>
  <c r="L194" i="1" l="1"/>
  <c r="K251" i="1"/>
  <c r="K105" i="1"/>
  <c r="C128" i="2"/>
  <c r="C124" i="2"/>
  <c r="C137" i="2"/>
  <c r="C145" i="2"/>
  <c r="C184" i="2"/>
  <c r="C173" i="2"/>
  <c r="C177" i="2"/>
  <c r="C92" i="2"/>
  <c r="C108" i="2"/>
  <c r="C98" i="2"/>
  <c r="C215" i="2"/>
  <c r="C199" i="2"/>
  <c r="C104" i="2"/>
  <c r="C99" i="2"/>
  <c r="C111" i="2"/>
  <c r="C9" i="2"/>
  <c r="C15" i="2"/>
  <c r="C3" i="2"/>
  <c r="C5" i="2"/>
  <c r="C11" i="2"/>
  <c r="C115" i="2"/>
  <c r="C24" i="2"/>
  <c r="C33" i="2"/>
  <c r="C66" i="2"/>
  <c r="A292" i="1"/>
  <c r="A186" i="1"/>
  <c r="A128" i="1"/>
  <c r="A246" i="1"/>
  <c r="A123" i="1"/>
  <c r="A312" i="1"/>
  <c r="A234" i="1"/>
  <c r="A122" i="1"/>
  <c r="A147" i="1"/>
  <c r="A250" i="1"/>
  <c r="A168" i="1"/>
  <c r="A285" i="1"/>
  <c r="A187" i="1"/>
  <c r="A99" i="1"/>
  <c r="A230" i="1"/>
  <c r="A243" i="1"/>
  <c r="A130" i="1"/>
  <c r="A289" i="1"/>
  <c r="A306" i="1"/>
  <c r="A300" i="1"/>
  <c r="A134" i="1"/>
  <c r="A242" i="1"/>
  <c r="A218" i="1"/>
  <c r="A106" i="1"/>
  <c r="A257" i="1"/>
  <c r="A129" i="1"/>
  <c r="A216" i="1"/>
  <c r="A126" i="1"/>
  <c r="A237" i="1"/>
  <c r="A235" i="1"/>
  <c r="A223" i="1"/>
  <c r="A165" i="1"/>
  <c r="A238" i="1"/>
  <c r="A279" i="1"/>
  <c r="A185" i="1"/>
  <c r="A276" i="1"/>
  <c r="A263" i="1"/>
  <c r="A294" i="1"/>
  <c r="A119" i="1"/>
  <c r="A326" i="1"/>
  <c r="A171" i="1"/>
  <c r="A156" i="1"/>
  <c r="A227" i="1"/>
  <c r="A219" i="1"/>
  <c r="A90" i="1"/>
  <c r="A148" i="1"/>
  <c r="A103" i="1"/>
  <c r="A308" i="1"/>
  <c r="A310" i="1"/>
  <c r="A163" i="1"/>
  <c r="A226" i="1"/>
  <c r="A184" i="1"/>
  <c r="A264" i="1"/>
  <c r="A143" i="1"/>
  <c r="A198" i="1"/>
  <c r="A340" i="1"/>
  <c r="A157" i="1"/>
  <c r="A313" i="1"/>
  <c r="A117" i="1"/>
  <c r="A209" i="1"/>
  <c r="A112" i="1"/>
  <c r="A249" i="1"/>
  <c r="A255" i="1"/>
  <c r="A299" i="1"/>
  <c r="A141" i="1"/>
  <c r="A253" i="1"/>
  <c r="A210" i="1"/>
  <c r="A159" i="1"/>
  <c r="A244" i="1"/>
  <c r="A137" i="1"/>
  <c r="A274" i="1"/>
  <c r="A247" i="1"/>
  <c r="A260" i="1"/>
  <c r="A241" i="1"/>
  <c r="A206" i="1"/>
  <c r="A199" i="1"/>
  <c r="A261" i="1"/>
  <c r="A193" i="1"/>
  <c r="A334" i="1"/>
  <c r="A152" i="1"/>
  <c r="A271" i="1"/>
  <c r="A302" i="1"/>
  <c r="A194" i="1"/>
  <c r="B340" i="1"/>
  <c r="C340" i="1"/>
  <c r="D340" i="1"/>
  <c r="I340" i="1"/>
  <c r="J340" i="1" s="1"/>
  <c r="N340" i="1"/>
  <c r="I292" i="1"/>
  <c r="J292" i="1" s="1"/>
  <c r="I186" i="1"/>
  <c r="J186" i="1" s="1"/>
  <c r="I128" i="1"/>
  <c r="J128" i="1" s="1"/>
  <c r="I246" i="1"/>
  <c r="J246" i="1" s="1"/>
  <c r="I123" i="1"/>
  <c r="J123" i="1" s="1"/>
  <c r="I312" i="1"/>
  <c r="J312" i="1" s="1"/>
  <c r="I234" i="1"/>
  <c r="J234" i="1" s="1"/>
  <c r="I122" i="1"/>
  <c r="J122" i="1" s="1"/>
  <c r="I147" i="1"/>
  <c r="J147" i="1" s="1"/>
  <c r="I250" i="1"/>
  <c r="J250" i="1" s="1"/>
  <c r="I168" i="1"/>
  <c r="J168" i="1" s="1"/>
  <c r="I285" i="1"/>
  <c r="J285" i="1" s="1"/>
  <c r="I187" i="1"/>
  <c r="J187" i="1" s="1"/>
  <c r="I99" i="1"/>
  <c r="J99" i="1" s="1"/>
  <c r="I230" i="1"/>
  <c r="J230" i="1" s="1"/>
  <c r="I243" i="1"/>
  <c r="J243" i="1" s="1"/>
  <c r="I130" i="1"/>
  <c r="J130" i="1" s="1"/>
  <c r="I289" i="1"/>
  <c r="J289" i="1" s="1"/>
  <c r="I306" i="1"/>
  <c r="J306" i="1" s="1"/>
  <c r="I300" i="1"/>
  <c r="J300" i="1" s="1"/>
  <c r="I134" i="1"/>
  <c r="J134" i="1" s="1"/>
  <c r="I242" i="1"/>
  <c r="J242" i="1" s="1"/>
  <c r="I218" i="1"/>
  <c r="J218" i="1" s="1"/>
  <c r="I106" i="1"/>
  <c r="J106" i="1" s="1"/>
  <c r="I257" i="1"/>
  <c r="J257" i="1" s="1"/>
  <c r="I129" i="1"/>
  <c r="J129" i="1" s="1"/>
  <c r="I216" i="1"/>
  <c r="J216" i="1" s="1"/>
  <c r="I126" i="1"/>
  <c r="J126" i="1" s="1"/>
  <c r="I237" i="1"/>
  <c r="J237" i="1" s="1"/>
  <c r="I235" i="1"/>
  <c r="J235" i="1" s="1"/>
  <c r="I223" i="1"/>
  <c r="J223" i="1" s="1"/>
  <c r="I165" i="1"/>
  <c r="J165" i="1" s="1"/>
  <c r="I238" i="1"/>
  <c r="J238" i="1" s="1"/>
  <c r="I279" i="1"/>
  <c r="J279" i="1" s="1"/>
  <c r="I185" i="1"/>
  <c r="J185" i="1" s="1"/>
  <c r="I276" i="1"/>
  <c r="J276" i="1" s="1"/>
  <c r="I263" i="1"/>
  <c r="J263" i="1" s="1"/>
  <c r="I294" i="1"/>
  <c r="J294" i="1" s="1"/>
  <c r="I119" i="1"/>
  <c r="J119" i="1" s="1"/>
  <c r="I326" i="1"/>
  <c r="J326" i="1" s="1"/>
  <c r="I171" i="1"/>
  <c r="J171" i="1" s="1"/>
  <c r="I156" i="1"/>
  <c r="J156" i="1" s="1"/>
  <c r="I227" i="1"/>
  <c r="J227" i="1" s="1"/>
  <c r="I219" i="1"/>
  <c r="J219" i="1" s="1"/>
  <c r="I90" i="1"/>
  <c r="J90" i="1" s="1"/>
  <c r="I148" i="1"/>
  <c r="J148" i="1" s="1"/>
  <c r="I103" i="1"/>
  <c r="J103" i="1" s="1"/>
  <c r="I308" i="1"/>
  <c r="J308" i="1" s="1"/>
  <c r="I310" i="1"/>
  <c r="J310" i="1" s="1"/>
  <c r="I163" i="1"/>
  <c r="J163" i="1" s="1"/>
  <c r="I226" i="1"/>
  <c r="J226" i="1" s="1"/>
  <c r="I184" i="1"/>
  <c r="J184" i="1" s="1"/>
  <c r="I264" i="1"/>
  <c r="J264" i="1" s="1"/>
  <c r="I143" i="1"/>
  <c r="J143" i="1" s="1"/>
  <c r="I198" i="1"/>
  <c r="J198" i="1" s="1"/>
  <c r="I157" i="1"/>
  <c r="J157" i="1" s="1"/>
  <c r="I313" i="1"/>
  <c r="J313" i="1" s="1"/>
  <c r="I117" i="1"/>
  <c r="J117" i="1" s="1"/>
  <c r="I209" i="1"/>
  <c r="J209" i="1" s="1"/>
  <c r="I112" i="1"/>
  <c r="J112" i="1" s="1"/>
  <c r="I249" i="1"/>
  <c r="J249" i="1" s="1"/>
  <c r="I255" i="1"/>
  <c r="J255" i="1" s="1"/>
  <c r="I299" i="1"/>
  <c r="J299" i="1" s="1"/>
  <c r="I141" i="1"/>
  <c r="J141" i="1" s="1"/>
  <c r="I253" i="1"/>
  <c r="J253" i="1" s="1"/>
  <c r="I210" i="1"/>
  <c r="J210" i="1" s="1"/>
  <c r="I159" i="1"/>
  <c r="J159" i="1" s="1"/>
  <c r="I244" i="1"/>
  <c r="J244" i="1" s="1"/>
  <c r="I137" i="1"/>
  <c r="J137" i="1" s="1"/>
  <c r="I274" i="1"/>
  <c r="J274" i="1" s="1"/>
  <c r="I247" i="1"/>
  <c r="J247" i="1" s="1"/>
  <c r="I260" i="1"/>
  <c r="J260" i="1" s="1"/>
  <c r="I241" i="1"/>
  <c r="J241" i="1" s="1"/>
  <c r="I206" i="1"/>
  <c r="J206" i="1" s="1"/>
  <c r="I199" i="1"/>
  <c r="J199" i="1" s="1"/>
  <c r="I261" i="1"/>
  <c r="J261" i="1" s="1"/>
  <c r="I193" i="1"/>
  <c r="J193" i="1" s="1"/>
  <c r="I334" i="1"/>
  <c r="J334" i="1" s="1"/>
  <c r="I152" i="1"/>
  <c r="J152" i="1" s="1"/>
  <c r="I271" i="1"/>
  <c r="J271" i="1" s="1"/>
  <c r="I302" i="1"/>
  <c r="J302" i="1" s="1"/>
  <c r="I194" i="1"/>
  <c r="J194" i="1" s="1"/>
  <c r="I200" i="1"/>
  <c r="J200" i="1" s="1"/>
  <c r="I109" i="1"/>
  <c r="J109" i="1" s="1"/>
  <c r="I138" i="1"/>
  <c r="J138" i="1" s="1"/>
  <c r="I325" i="1"/>
  <c r="J325" i="1" s="1"/>
  <c r="I293" i="1"/>
  <c r="J293" i="1" s="1"/>
  <c r="I277" i="1"/>
  <c r="J277" i="1" s="1"/>
  <c r="I189" i="1"/>
  <c r="J189" i="1" s="1"/>
  <c r="I290" i="1"/>
  <c r="J290" i="1" s="1"/>
  <c r="I220" i="1"/>
  <c r="J220" i="1" s="1"/>
  <c r="I124" i="1"/>
  <c r="J124" i="1" s="1"/>
  <c r="I214" i="1"/>
  <c r="J214" i="1" s="1"/>
  <c r="I320" i="1"/>
  <c r="J320" i="1" s="1"/>
  <c r="I303" i="1"/>
  <c r="J303" i="1" s="1"/>
  <c r="I201" i="1"/>
  <c r="J201" i="1" s="1"/>
  <c r="I324" i="1"/>
  <c r="J324" i="1" s="1"/>
  <c r="I272" i="1"/>
  <c r="J272" i="1" s="1"/>
  <c r="I295" i="1"/>
  <c r="J295" i="1" s="1"/>
  <c r="I330" i="1"/>
  <c r="J330" i="1" s="1"/>
  <c r="I107" i="1"/>
  <c r="J107" i="1" s="1"/>
  <c r="I212" i="1"/>
  <c r="J212" i="1" s="1"/>
  <c r="I158" i="1"/>
  <c r="J158" i="1" s="1"/>
  <c r="I202" i="1"/>
  <c r="J202" i="1" s="1"/>
  <c r="I179" i="1"/>
  <c r="J179" i="1" s="1"/>
  <c r="I280" i="1"/>
  <c r="J280" i="1" s="1"/>
  <c r="I118" i="1"/>
  <c r="J118" i="1" s="1"/>
  <c r="I139" i="1"/>
  <c r="J139" i="1" s="1"/>
  <c r="I278" i="1"/>
  <c r="J278" i="1" s="1"/>
  <c r="I127" i="1"/>
  <c r="J127" i="1" s="1"/>
  <c r="I203" i="1"/>
  <c r="J203" i="1" s="1"/>
  <c r="I298" i="1"/>
  <c r="J298" i="1" s="1"/>
  <c r="I84" i="1"/>
  <c r="J84" i="1" s="1"/>
  <c r="I221" i="1"/>
  <c r="J221" i="1" s="1"/>
  <c r="I144" i="1"/>
  <c r="J144" i="1" s="1"/>
  <c r="I174" i="1"/>
  <c r="J174" i="1" s="1"/>
  <c r="I286" i="1"/>
  <c r="J286" i="1" s="1"/>
  <c r="I113" i="1"/>
  <c r="J113" i="1" s="1"/>
  <c r="I2" i="1"/>
  <c r="J2" i="1" s="1"/>
  <c r="I3" i="1"/>
  <c r="J3" i="1" s="1"/>
  <c r="I4" i="1"/>
  <c r="J4" i="1" s="1"/>
  <c r="I94" i="1"/>
  <c r="J94" i="1" s="1"/>
  <c r="I270" i="1"/>
  <c r="J270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39" i="1"/>
  <c r="J239" i="1" s="1"/>
  <c r="I27" i="1"/>
  <c r="J27" i="1" s="1"/>
  <c r="I28" i="1"/>
  <c r="J28" i="1" s="1"/>
  <c r="I29" i="1"/>
  <c r="J29" i="1" s="1"/>
  <c r="I181" i="1"/>
  <c r="J181" i="1" s="1"/>
  <c r="I30" i="1"/>
  <c r="J30" i="1" s="1"/>
  <c r="I31" i="1"/>
  <c r="J31" i="1" s="1"/>
  <c r="I32" i="1"/>
  <c r="J32" i="1" s="1"/>
  <c r="I33" i="1"/>
  <c r="J33" i="1" s="1"/>
  <c r="I34" i="1"/>
  <c r="J34" i="1" s="1"/>
  <c r="I151" i="1"/>
  <c r="J151" i="1" s="1"/>
  <c r="I161" i="1"/>
  <c r="J161" i="1" s="1"/>
  <c r="I35" i="1"/>
  <c r="J35" i="1" s="1"/>
  <c r="I36" i="1"/>
  <c r="J36" i="1" s="1"/>
  <c r="I175" i="1"/>
  <c r="J17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281" i="1"/>
  <c r="J281" i="1" s="1"/>
  <c r="I319" i="1"/>
  <c r="J319" i="1" s="1"/>
  <c r="I142" i="1"/>
  <c r="J142" i="1" s="1"/>
  <c r="I47" i="1"/>
  <c r="J47" i="1" s="1"/>
  <c r="I178" i="1"/>
  <c r="J178" i="1" s="1"/>
  <c r="I233" i="1"/>
  <c r="J233" i="1" s="1"/>
  <c r="I48" i="1"/>
  <c r="J48" i="1" s="1"/>
  <c r="I49" i="1"/>
  <c r="J49" i="1" s="1"/>
  <c r="I245" i="1"/>
  <c r="J245" i="1" s="1"/>
  <c r="I207" i="1"/>
  <c r="J207" i="1" s="1"/>
  <c r="I50" i="1"/>
  <c r="J50" i="1" s="1"/>
  <c r="I51" i="1"/>
  <c r="J51" i="1" s="1"/>
  <c r="I52" i="1"/>
  <c r="J52" i="1" s="1"/>
  <c r="I125" i="1"/>
  <c r="J125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329" i="1"/>
  <c r="J329" i="1" s="1"/>
  <c r="I305" i="1"/>
  <c r="J305" i="1" s="1"/>
  <c r="I62" i="1"/>
  <c r="J62" i="1" s="1"/>
  <c r="I63" i="1"/>
  <c r="J63" i="1" s="1"/>
  <c r="I64" i="1"/>
  <c r="J64" i="1" s="1"/>
  <c r="I217" i="1"/>
  <c r="J217" i="1" s="1"/>
  <c r="I135" i="1"/>
  <c r="J135" i="1" s="1"/>
  <c r="I323" i="1"/>
  <c r="J323" i="1" s="1"/>
  <c r="I338" i="1"/>
  <c r="J338" i="1" s="1"/>
  <c r="I240" i="1"/>
  <c r="J240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296" i="1"/>
  <c r="J296" i="1" s="1"/>
  <c r="I283" i="1"/>
  <c r="J283" i="1" s="1"/>
  <c r="I232" i="1"/>
  <c r="J232" i="1" s="1"/>
  <c r="I336" i="1"/>
  <c r="J336" i="1" s="1"/>
  <c r="I192" i="1"/>
  <c r="J192" i="1" s="1"/>
  <c r="I81" i="1"/>
  <c r="J81" i="1" s="1"/>
  <c r="I82" i="1"/>
  <c r="J82" i="1" s="1"/>
  <c r="I83" i="1"/>
  <c r="J83" i="1" s="1"/>
  <c r="I273" i="1"/>
  <c r="J273" i="1" s="1"/>
  <c r="I267" i="1"/>
  <c r="J267" i="1" s="1"/>
  <c r="I301" i="1"/>
  <c r="J301" i="1" s="1"/>
  <c r="I215" i="1"/>
  <c r="J215" i="1" s="1"/>
  <c r="I262" i="1"/>
  <c r="J262" i="1" s="1"/>
  <c r="I120" i="1"/>
  <c r="J120" i="1" s="1"/>
  <c r="I97" i="1"/>
  <c r="J97" i="1" s="1"/>
  <c r="I86" i="1"/>
  <c r="J86" i="1" s="1"/>
  <c r="I197" i="1"/>
  <c r="J197" i="1" s="1"/>
  <c r="I328" i="1"/>
  <c r="J328" i="1" s="1"/>
  <c r="I136" i="1"/>
  <c r="J136" i="1" s="1"/>
  <c r="I317" i="1"/>
  <c r="J317" i="1" s="1"/>
  <c r="I205" i="1"/>
  <c r="J205" i="1" s="1"/>
  <c r="I254" i="1"/>
  <c r="J254" i="1" s="1"/>
  <c r="I114" i="1"/>
  <c r="J114" i="1" s="1"/>
  <c r="I89" i="1"/>
  <c r="J89" i="1" s="1"/>
  <c r="I322" i="1"/>
  <c r="J322" i="1" s="1"/>
  <c r="I101" i="1"/>
  <c r="J101" i="1" s="1"/>
  <c r="I164" i="1"/>
  <c r="J164" i="1" s="1"/>
  <c r="I160" i="1"/>
  <c r="J160" i="1" s="1"/>
  <c r="I167" i="1"/>
  <c r="J167" i="1" s="1"/>
  <c r="I335" i="1"/>
  <c r="J335" i="1" s="1"/>
  <c r="I225" i="1"/>
  <c r="J225" i="1" s="1"/>
  <c r="I87" i="1"/>
  <c r="J87" i="1" s="1"/>
  <c r="I150" i="1"/>
  <c r="J150" i="1" s="1"/>
  <c r="I284" i="1"/>
  <c r="J284" i="1" s="1"/>
  <c r="I115" i="1"/>
  <c r="J115" i="1" s="1"/>
  <c r="I102" i="1"/>
  <c r="J102" i="1" s="1"/>
  <c r="I314" i="1"/>
  <c r="J314" i="1" s="1"/>
  <c r="I252" i="1"/>
  <c r="J252" i="1" s="1"/>
  <c r="I275" i="1"/>
  <c r="J275" i="1" s="1"/>
  <c r="I100" i="1"/>
  <c r="J100" i="1" s="1"/>
  <c r="I191" i="1"/>
  <c r="J191" i="1" s="1"/>
  <c r="I258" i="1"/>
  <c r="J258" i="1" s="1"/>
  <c r="I265" i="1"/>
  <c r="J265" i="1" s="1"/>
  <c r="I92" i="1"/>
  <c r="J92" i="1" s="1"/>
  <c r="I132" i="1"/>
  <c r="J132" i="1" s="1"/>
  <c r="I287" i="1"/>
  <c r="J287" i="1" s="1"/>
  <c r="I282" i="1"/>
  <c r="J282" i="1" s="1"/>
  <c r="I337" i="1"/>
  <c r="J337" i="1" s="1"/>
  <c r="I96" i="1"/>
  <c r="J96" i="1" s="1"/>
  <c r="I173" i="1"/>
  <c r="J173" i="1" s="1"/>
  <c r="I188" i="1"/>
  <c r="J188" i="1" s="1"/>
  <c r="I182" i="1"/>
  <c r="J182" i="1" s="1"/>
  <c r="I229" i="1"/>
  <c r="J229" i="1" s="1"/>
  <c r="I321" i="1"/>
  <c r="J321" i="1" s="1"/>
  <c r="I211" i="1"/>
  <c r="J211" i="1" s="1"/>
  <c r="I145" i="1"/>
  <c r="J145" i="1" s="1"/>
  <c r="I95" i="1"/>
  <c r="J95" i="1" s="1"/>
  <c r="I180" i="1"/>
  <c r="J180" i="1" s="1"/>
  <c r="I318" i="1"/>
  <c r="J318" i="1" s="1"/>
  <c r="I266" i="1"/>
  <c r="J266" i="1" s="1"/>
  <c r="I311" i="1"/>
  <c r="J311" i="1" s="1"/>
  <c r="I111" i="1"/>
  <c r="J111" i="1" s="1"/>
  <c r="I204" i="1"/>
  <c r="J204" i="1" s="1"/>
  <c r="I196" i="1"/>
  <c r="J196" i="1" s="1"/>
  <c r="I149" i="1"/>
  <c r="J149" i="1" s="1"/>
  <c r="I224" i="1"/>
  <c r="J224" i="1" s="1"/>
  <c r="I307" i="1"/>
  <c r="J307" i="1" s="1"/>
  <c r="I166" i="1"/>
  <c r="J166" i="1" s="1"/>
  <c r="I121" i="1"/>
  <c r="J121" i="1" s="1"/>
  <c r="I177" i="1"/>
  <c r="J177" i="1" s="1"/>
  <c r="I88" i="1"/>
  <c r="J88" i="1" s="1"/>
  <c r="I140" i="1"/>
  <c r="J140" i="1" s="1"/>
  <c r="I85" i="1"/>
  <c r="J85" i="1" s="1"/>
  <c r="I288" i="1"/>
  <c r="J288" i="1" s="1"/>
  <c r="I268" i="1"/>
  <c r="J268" i="1" s="1"/>
  <c r="I176" i="1"/>
  <c r="J176" i="1" s="1"/>
  <c r="I162" i="1"/>
  <c r="J162" i="1" s="1"/>
  <c r="I213" i="1"/>
  <c r="J213" i="1" s="1"/>
  <c r="I231" i="1"/>
  <c r="J231" i="1" s="1"/>
  <c r="I339" i="1"/>
  <c r="J339" i="1" s="1"/>
  <c r="I333" i="1"/>
  <c r="J333" i="1" s="1"/>
  <c r="I190" i="1"/>
  <c r="J190" i="1" s="1"/>
  <c r="I146" i="1"/>
  <c r="J146" i="1" s="1"/>
  <c r="I91" i="1"/>
  <c r="J91" i="1" s="1"/>
  <c r="I291" i="1"/>
  <c r="J291" i="1" s="1"/>
  <c r="I256" i="1"/>
  <c r="J256" i="1" s="1"/>
  <c r="I259" i="1"/>
  <c r="J259" i="1" s="1"/>
  <c r="I155" i="1"/>
  <c r="J155" i="1" s="1"/>
  <c r="I153" i="1"/>
  <c r="J153" i="1" s="1"/>
  <c r="I315" i="1"/>
  <c r="J315" i="1" s="1"/>
  <c r="I316" i="1"/>
  <c r="J316" i="1" s="1"/>
  <c r="I133" i="1"/>
  <c r="J133" i="1" s="1"/>
  <c r="I228" i="1"/>
  <c r="J228" i="1" s="1"/>
  <c r="I236" i="1"/>
  <c r="J236" i="1" s="1"/>
  <c r="I116" i="1"/>
  <c r="J116" i="1" s="1"/>
  <c r="I222" i="1"/>
  <c r="J222" i="1" s="1"/>
  <c r="I269" i="1"/>
  <c r="J269" i="1" s="1"/>
  <c r="I248" i="1"/>
  <c r="J248" i="1" s="1"/>
  <c r="I131" i="1"/>
  <c r="J131" i="1" s="1"/>
  <c r="I195" i="1"/>
  <c r="J195" i="1" s="1"/>
  <c r="I93" i="1"/>
  <c r="J93" i="1" s="1"/>
  <c r="I327" i="1"/>
  <c r="J327" i="1" s="1"/>
  <c r="I332" i="1"/>
  <c r="J332" i="1" s="1"/>
  <c r="I304" i="1"/>
  <c r="J304" i="1" s="1"/>
  <c r="I309" i="1"/>
  <c r="J309" i="1" s="1"/>
  <c r="I208" i="1"/>
  <c r="J208" i="1" s="1"/>
  <c r="I172" i="1"/>
  <c r="J172" i="1" s="1"/>
  <c r="I331" i="1"/>
  <c r="J331" i="1" s="1"/>
  <c r="I98" i="1"/>
  <c r="J98" i="1" s="1"/>
  <c r="I170" i="1"/>
  <c r="J170" i="1" s="1"/>
  <c r="I154" i="1"/>
  <c r="J154" i="1" s="1"/>
  <c r="I169" i="1"/>
  <c r="J169" i="1" s="1"/>
  <c r="I104" i="1"/>
  <c r="J104" i="1" s="1"/>
  <c r="I297" i="1"/>
  <c r="J297" i="1" s="1"/>
  <c r="I108" i="1"/>
  <c r="J108" i="1" s="1"/>
  <c r="I183" i="1"/>
  <c r="J183" i="1" s="1"/>
  <c r="I110" i="1"/>
  <c r="J110" i="1" s="1"/>
  <c r="A139" i="1"/>
  <c r="A144" i="1"/>
  <c r="A12" i="1"/>
  <c r="A9" i="1"/>
  <c r="A26" i="1"/>
  <c r="A28" i="1"/>
  <c r="A286" i="1"/>
  <c r="A18" i="1"/>
  <c r="A201" i="1"/>
  <c r="A220" i="1"/>
  <c r="A277" i="1"/>
  <c r="A105" i="1"/>
  <c r="A303" i="1"/>
  <c r="A325" i="1"/>
  <c r="A295" i="1"/>
  <c r="A19" i="1"/>
  <c r="A200" i="1"/>
  <c r="A94" i="1"/>
  <c r="A107" i="1"/>
  <c r="A280" i="1"/>
  <c r="A272" i="1"/>
  <c r="A20" i="1"/>
  <c r="A34" i="1"/>
  <c r="A151" i="1"/>
  <c r="A23" i="1"/>
  <c r="A32" i="1"/>
  <c r="A8" i="1"/>
  <c r="A27" i="1"/>
  <c r="A17" i="1"/>
  <c r="A278" i="1"/>
  <c r="A14" i="1"/>
  <c r="A21" i="1"/>
  <c r="A251" i="1"/>
  <c r="A189" i="1"/>
  <c r="A124" i="1"/>
  <c r="A138" i="1"/>
  <c r="A290" i="1"/>
  <c r="A214" i="1"/>
  <c r="C277" i="1"/>
  <c r="D277" i="1"/>
  <c r="L277" i="1" s="1"/>
  <c r="N277" i="1"/>
  <c r="C312" i="1"/>
  <c r="D312" i="1"/>
  <c r="N312" i="1"/>
  <c r="C242" i="1"/>
  <c r="D242" i="1"/>
  <c r="N242" i="1"/>
  <c r="C123" i="1"/>
  <c r="D123" i="1"/>
  <c r="N123" i="1"/>
  <c r="C141" i="1"/>
  <c r="D141" i="1"/>
  <c r="N141" i="1"/>
  <c r="C234" i="1"/>
  <c r="D234" i="1"/>
  <c r="N234" i="1"/>
  <c r="C130" i="1"/>
  <c r="D130" i="1"/>
  <c r="N130" i="1"/>
  <c r="C106" i="1"/>
  <c r="D106" i="1"/>
  <c r="N106" i="1"/>
  <c r="C185" i="1"/>
  <c r="D185" i="1"/>
  <c r="N185" i="1"/>
  <c r="C105" i="1"/>
  <c r="D105" i="1"/>
  <c r="C200" i="1"/>
  <c r="D200" i="1"/>
  <c r="N200" i="1"/>
  <c r="D5" i="1"/>
  <c r="D110" i="1"/>
  <c r="D183" i="1"/>
  <c r="D108" i="1"/>
  <c r="D297" i="1"/>
  <c r="D104" i="1"/>
  <c r="D169" i="1"/>
  <c r="D154" i="1"/>
  <c r="D170" i="1"/>
  <c r="D98" i="1"/>
  <c r="D331" i="1"/>
  <c r="D172" i="1"/>
  <c r="D208" i="1"/>
  <c r="D309" i="1"/>
  <c r="D304" i="1"/>
  <c r="L304" i="1" s="1"/>
  <c r="D332" i="1"/>
  <c r="D327" i="1"/>
  <c r="D93" i="1"/>
  <c r="D195" i="1"/>
  <c r="D131" i="1"/>
  <c r="D248" i="1"/>
  <c r="D269" i="1"/>
  <c r="D222" i="1"/>
  <c r="D116" i="1"/>
  <c r="D236" i="1"/>
  <c r="D228" i="1"/>
  <c r="D133" i="1"/>
  <c r="D316" i="1"/>
  <c r="D315" i="1"/>
  <c r="D153" i="1"/>
  <c r="D155" i="1"/>
  <c r="D259" i="1"/>
  <c r="D256" i="1"/>
  <c r="D291" i="1"/>
  <c r="D91" i="1"/>
  <c r="D146" i="1"/>
  <c r="D190" i="1"/>
  <c r="D333" i="1"/>
  <c r="D339" i="1"/>
  <c r="D231" i="1"/>
  <c r="D213" i="1"/>
  <c r="D162" i="1"/>
  <c r="D176" i="1"/>
  <c r="D268" i="1"/>
  <c r="D288" i="1"/>
  <c r="D85" i="1"/>
  <c r="D140" i="1"/>
  <c r="D88" i="1"/>
  <c r="D177" i="1"/>
  <c r="D121" i="1"/>
  <c r="D166" i="1"/>
  <c r="D307" i="1"/>
  <c r="D224" i="1"/>
  <c r="D149" i="1"/>
  <c r="D196" i="1"/>
  <c r="D204" i="1"/>
  <c r="D111" i="1"/>
  <c r="D311" i="1"/>
  <c r="D266" i="1"/>
  <c r="D318" i="1"/>
  <c r="D180" i="1"/>
  <c r="D95" i="1"/>
  <c r="D145" i="1"/>
  <c r="D211" i="1"/>
  <c r="D321" i="1"/>
  <c r="D229" i="1"/>
  <c r="D182" i="1"/>
  <c r="D188" i="1"/>
  <c r="D173" i="1"/>
  <c r="D96" i="1"/>
  <c r="D337" i="1"/>
  <c r="D282" i="1"/>
  <c r="D287" i="1"/>
  <c r="D132" i="1"/>
  <c r="D92" i="1"/>
  <c r="D265" i="1"/>
  <c r="D258" i="1"/>
  <c r="D191" i="1"/>
  <c r="D100" i="1"/>
  <c r="D275" i="1"/>
  <c r="D252" i="1"/>
  <c r="D314" i="1"/>
  <c r="D102" i="1"/>
  <c r="D115" i="1"/>
  <c r="D284" i="1"/>
  <c r="D150" i="1"/>
  <c r="D87" i="1"/>
  <c r="D225" i="1"/>
  <c r="D335" i="1"/>
  <c r="D167" i="1"/>
  <c r="D160" i="1"/>
  <c r="D164" i="1"/>
  <c r="D101" i="1"/>
  <c r="D322" i="1"/>
  <c r="D89" i="1"/>
  <c r="D114" i="1"/>
  <c r="D254" i="1"/>
  <c r="D205" i="1"/>
  <c r="D317" i="1"/>
  <c r="D136" i="1"/>
  <c r="D328" i="1"/>
  <c r="D197" i="1"/>
  <c r="D86" i="1"/>
  <c r="D97" i="1"/>
  <c r="D120" i="1"/>
  <c r="D262" i="1"/>
  <c r="D215" i="1"/>
  <c r="D301" i="1"/>
  <c r="D267" i="1"/>
  <c r="D273" i="1"/>
  <c r="D83" i="1"/>
  <c r="D82" i="1"/>
  <c r="D81" i="1"/>
  <c r="D192" i="1"/>
  <c r="D336" i="1"/>
  <c r="D232" i="1"/>
  <c r="D283" i="1"/>
  <c r="D296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240" i="1"/>
  <c r="D338" i="1"/>
  <c r="D323" i="1"/>
  <c r="D135" i="1"/>
  <c r="D217" i="1"/>
  <c r="D64" i="1"/>
  <c r="D63" i="1"/>
  <c r="D62" i="1"/>
  <c r="D305" i="1"/>
  <c r="D329" i="1"/>
  <c r="D61" i="1"/>
  <c r="D60" i="1"/>
  <c r="D59" i="1"/>
  <c r="D58" i="1"/>
  <c r="D57" i="1"/>
  <c r="D56" i="1"/>
  <c r="D55" i="1"/>
  <c r="D54" i="1"/>
  <c r="D53" i="1"/>
  <c r="D125" i="1"/>
  <c r="D52" i="1"/>
  <c r="D51" i="1"/>
  <c r="D50" i="1"/>
  <c r="D207" i="1"/>
  <c r="D245" i="1"/>
  <c r="D49" i="1"/>
  <c r="D48" i="1"/>
  <c r="D233" i="1"/>
  <c r="D178" i="1"/>
  <c r="D47" i="1"/>
  <c r="D142" i="1"/>
  <c r="D319" i="1"/>
  <c r="D281" i="1"/>
  <c r="D46" i="1"/>
  <c r="D45" i="1"/>
  <c r="D44" i="1"/>
  <c r="D43" i="1"/>
  <c r="D42" i="1"/>
  <c r="D41" i="1"/>
  <c r="D40" i="1"/>
  <c r="D39" i="1"/>
  <c r="D38" i="1"/>
  <c r="D37" i="1"/>
  <c r="D175" i="1"/>
  <c r="D36" i="1"/>
  <c r="D35" i="1"/>
  <c r="D161" i="1"/>
  <c r="D292" i="1"/>
  <c r="D186" i="1"/>
  <c r="D250" i="1"/>
  <c r="D137" i="1"/>
  <c r="D3" i="1"/>
  <c r="D202" i="1"/>
  <c r="D289" i="1"/>
  <c r="D300" i="1"/>
  <c r="D306" i="1"/>
  <c r="D216" i="1"/>
  <c r="D313" i="1"/>
  <c r="D294" i="1"/>
  <c r="D90" i="1"/>
  <c r="D241" i="1"/>
  <c r="D2" i="1"/>
  <c r="D10" i="1"/>
  <c r="D118" i="1"/>
  <c r="D7" i="1"/>
  <c r="D4" i="1"/>
  <c r="D113" i="1"/>
  <c r="D203" i="1"/>
  <c r="D29" i="1"/>
  <c r="D31" i="1"/>
  <c r="D148" i="1"/>
  <c r="D298" i="1"/>
  <c r="D127" i="1"/>
  <c r="D274" i="1"/>
  <c r="D117" i="1"/>
  <c r="D257" i="1"/>
  <c r="D187" i="1"/>
  <c r="D156" i="1"/>
  <c r="D11" i="1"/>
  <c r="D22" i="1"/>
  <c r="D24" i="1"/>
  <c r="D238" i="1"/>
  <c r="D198" i="1"/>
  <c r="D13" i="1"/>
  <c r="D16" i="1"/>
  <c r="D84" i="1"/>
  <c r="D33" i="1"/>
  <c r="D181" i="1"/>
  <c r="D30" i="1"/>
  <c r="D239" i="1"/>
  <c r="D212" i="1"/>
  <c r="D163" i="1"/>
  <c r="D226" i="1"/>
  <c r="D158" i="1"/>
  <c r="D199" i="1"/>
  <c r="D235" i="1"/>
  <c r="D134" i="1"/>
  <c r="D210" i="1"/>
  <c r="D25" i="1"/>
  <c r="D179" i="1"/>
  <c r="D218" i="1"/>
  <c r="D223" i="1"/>
  <c r="D261" i="1"/>
  <c r="D249" i="1"/>
  <c r="D279" i="1"/>
  <c r="D260" i="1"/>
  <c r="D174" i="1"/>
  <c r="D109" i="1"/>
  <c r="D324" i="1"/>
  <c r="D6" i="1"/>
  <c r="D330" i="1"/>
  <c r="D293" i="1"/>
  <c r="D15" i="1"/>
  <c r="D270" i="1"/>
  <c r="D320" i="1"/>
  <c r="D129" i="1"/>
  <c r="D246" i="1"/>
  <c r="D168" i="1"/>
  <c r="D119" i="1"/>
  <c r="D221" i="1"/>
  <c r="D253" i="1"/>
  <c r="D227" i="1"/>
  <c r="D230" i="1"/>
  <c r="D122" i="1"/>
  <c r="D128" i="1"/>
  <c r="D99" i="1"/>
  <c r="D103" i="1"/>
  <c r="D159" i="1"/>
  <c r="D326" i="1"/>
  <c r="D276" i="1"/>
  <c r="D247" i="1"/>
  <c r="D214" i="1"/>
  <c r="D302" i="1"/>
  <c r="D290" i="1"/>
  <c r="D138" i="1"/>
  <c r="D124" i="1"/>
  <c r="D271" i="1"/>
  <c r="D189" i="1"/>
  <c r="D251" i="1"/>
  <c r="D21" i="1"/>
  <c r="D14" i="1"/>
  <c r="D152" i="1"/>
  <c r="D278" i="1"/>
  <c r="D17" i="1"/>
  <c r="D27" i="1"/>
  <c r="D8" i="1"/>
  <c r="D32" i="1"/>
  <c r="D23" i="1"/>
  <c r="D151" i="1"/>
  <c r="D34" i="1"/>
  <c r="D20" i="1"/>
  <c r="D157" i="1"/>
  <c r="D143" i="1"/>
  <c r="D165" i="1"/>
  <c r="D272" i="1"/>
  <c r="D280" i="1"/>
  <c r="D219" i="1"/>
  <c r="D184" i="1"/>
  <c r="D107" i="1"/>
  <c r="D334" i="1"/>
  <c r="D193" i="1"/>
  <c r="D94" i="1"/>
  <c r="D263" i="1"/>
  <c r="D308" i="1"/>
  <c r="D112" i="1"/>
  <c r="D285" i="1"/>
  <c r="D147" i="1"/>
  <c r="D243" i="1"/>
  <c r="D310" i="1"/>
  <c r="D244" i="1"/>
  <c r="D209" i="1"/>
  <c r="D19" i="1"/>
  <c r="D295" i="1"/>
  <c r="D325" i="1"/>
  <c r="D171" i="1"/>
  <c r="D206" i="1"/>
  <c r="D264" i="1"/>
  <c r="D303" i="1"/>
  <c r="D220" i="1"/>
  <c r="D299" i="1"/>
  <c r="D237" i="1"/>
  <c r="D126" i="1"/>
  <c r="D255" i="1"/>
  <c r="D201" i="1"/>
  <c r="D18" i="1"/>
  <c r="D286" i="1"/>
  <c r="D28" i="1"/>
  <c r="D26" i="1"/>
  <c r="D9" i="1"/>
  <c r="D12" i="1"/>
  <c r="D144" i="1"/>
  <c r="C5" i="1"/>
  <c r="C270" i="1"/>
  <c r="C159" i="2"/>
  <c r="C138" i="2"/>
  <c r="C203" i="2"/>
  <c r="C208" i="2"/>
  <c r="C224" i="2"/>
  <c r="C218" i="2"/>
  <c r="C234" i="2"/>
  <c r="C253" i="2"/>
  <c r="C185" i="2"/>
  <c r="C228" i="2"/>
  <c r="C168" i="2"/>
  <c r="C114" i="2"/>
  <c r="C62" i="2"/>
  <c r="C97" i="2"/>
  <c r="C155" i="2"/>
  <c r="C200" i="2"/>
  <c r="C178" i="2"/>
  <c r="C25" i="2"/>
  <c r="C67" i="2"/>
  <c r="C14" i="2"/>
  <c r="C162" i="2"/>
  <c r="N139" i="1"/>
  <c r="N144" i="1"/>
  <c r="N12" i="1"/>
  <c r="N9" i="1"/>
  <c r="N26" i="1"/>
  <c r="N28" i="1"/>
  <c r="N286" i="1"/>
  <c r="N18" i="1"/>
  <c r="N201" i="1"/>
  <c r="N255" i="1"/>
  <c r="N126" i="1"/>
  <c r="N237" i="1"/>
  <c r="N299" i="1"/>
  <c r="N220" i="1"/>
  <c r="N303" i="1"/>
  <c r="N264" i="1"/>
  <c r="N206" i="1"/>
  <c r="N171" i="1"/>
  <c r="N325" i="1"/>
  <c r="N295" i="1"/>
  <c r="N19" i="1"/>
  <c r="N209" i="1"/>
  <c r="N244" i="1"/>
  <c r="N310" i="1"/>
  <c r="N243" i="1"/>
  <c r="N147" i="1"/>
  <c r="N285" i="1"/>
  <c r="N112" i="1"/>
  <c r="N308" i="1"/>
  <c r="N263" i="1"/>
  <c r="N94" i="1"/>
  <c r="N193" i="1"/>
  <c r="N334" i="1"/>
  <c r="N107" i="1"/>
  <c r="N184" i="1"/>
  <c r="N219" i="1"/>
  <c r="N280" i="1"/>
  <c r="N272" i="1"/>
  <c r="N165" i="1"/>
  <c r="N143" i="1"/>
  <c r="N157" i="1"/>
  <c r="N20" i="1"/>
  <c r="N34" i="1"/>
  <c r="N151" i="1"/>
  <c r="N23" i="1"/>
  <c r="N32" i="1"/>
  <c r="N8" i="1"/>
  <c r="N27" i="1"/>
  <c r="N17" i="1"/>
  <c r="N278" i="1"/>
  <c r="N152" i="1"/>
  <c r="N14" i="1"/>
  <c r="N21" i="1"/>
  <c r="N189" i="1"/>
  <c r="N271" i="1"/>
  <c r="N124" i="1"/>
  <c r="N138" i="1"/>
  <c r="N290" i="1"/>
  <c r="N302" i="1"/>
  <c r="N214" i="1"/>
  <c r="N247" i="1"/>
  <c r="N276" i="1"/>
  <c r="N326" i="1"/>
  <c r="N159" i="1"/>
  <c r="N103" i="1"/>
  <c r="N99" i="1"/>
  <c r="N128" i="1"/>
  <c r="N122" i="1"/>
  <c r="N230" i="1"/>
  <c r="N227" i="1"/>
  <c r="N253" i="1"/>
  <c r="N221" i="1"/>
  <c r="N119" i="1"/>
  <c r="N168" i="1"/>
  <c r="N246" i="1"/>
  <c r="N129" i="1"/>
  <c r="N320" i="1"/>
  <c r="N270" i="1"/>
  <c r="N5" i="1"/>
  <c r="N15" i="1"/>
  <c r="N293" i="1"/>
  <c r="N330" i="1"/>
  <c r="N6" i="1"/>
  <c r="N324" i="1"/>
  <c r="N109" i="1"/>
  <c r="N174" i="1"/>
  <c r="N260" i="1"/>
  <c r="N279" i="1"/>
  <c r="N249" i="1"/>
  <c r="N261" i="1"/>
  <c r="N223" i="1"/>
  <c r="N218" i="1"/>
  <c r="N179" i="1"/>
  <c r="N25" i="1"/>
  <c r="N210" i="1"/>
  <c r="N134" i="1"/>
  <c r="N235" i="1"/>
  <c r="N199" i="1"/>
  <c r="N158" i="1"/>
  <c r="N226" i="1"/>
  <c r="N163" i="1"/>
  <c r="N212" i="1"/>
  <c r="N239" i="1"/>
  <c r="N30" i="1"/>
  <c r="N181" i="1"/>
  <c r="N33" i="1"/>
  <c r="N84" i="1"/>
  <c r="N16" i="1"/>
  <c r="N13" i="1"/>
  <c r="N198" i="1"/>
  <c r="N238" i="1"/>
  <c r="N24" i="1"/>
  <c r="N22" i="1"/>
  <c r="N11" i="1"/>
  <c r="N156" i="1"/>
  <c r="N187" i="1"/>
  <c r="N257" i="1"/>
  <c r="N117" i="1"/>
  <c r="N274" i="1"/>
  <c r="N127" i="1"/>
  <c r="N298" i="1"/>
  <c r="N148" i="1"/>
  <c r="N194" i="1"/>
  <c r="N31" i="1"/>
  <c r="N29" i="1"/>
  <c r="N203" i="1"/>
  <c r="N113" i="1"/>
  <c r="N4" i="1"/>
  <c r="N7" i="1"/>
  <c r="N118" i="1"/>
  <c r="N10" i="1"/>
  <c r="N2" i="1"/>
  <c r="N241" i="1"/>
  <c r="N90" i="1"/>
  <c r="N294" i="1"/>
  <c r="N313" i="1"/>
  <c r="N216" i="1"/>
  <c r="N306" i="1"/>
  <c r="N300" i="1"/>
  <c r="N289" i="1"/>
  <c r="N202" i="1"/>
  <c r="N3" i="1"/>
  <c r="N137" i="1"/>
  <c r="N250" i="1"/>
  <c r="N186" i="1"/>
  <c r="N292" i="1"/>
  <c r="N161" i="1"/>
  <c r="N35" i="1"/>
  <c r="N36" i="1"/>
  <c r="N175" i="1"/>
  <c r="N37" i="1"/>
  <c r="N38" i="1"/>
  <c r="N39" i="1"/>
  <c r="N40" i="1"/>
  <c r="N41" i="1"/>
  <c r="N42" i="1"/>
  <c r="N43" i="1"/>
  <c r="N44" i="1"/>
  <c r="N45" i="1"/>
  <c r="N46" i="1"/>
  <c r="N281" i="1"/>
  <c r="N319" i="1"/>
  <c r="N142" i="1"/>
  <c r="N47" i="1"/>
  <c r="N178" i="1"/>
  <c r="N233" i="1"/>
  <c r="N48" i="1"/>
  <c r="N49" i="1"/>
  <c r="N245" i="1"/>
  <c r="N207" i="1"/>
  <c r="N50" i="1"/>
  <c r="N51" i="1"/>
  <c r="N52" i="1"/>
  <c r="N125" i="1"/>
  <c r="N53" i="1"/>
  <c r="N54" i="1"/>
  <c r="N55" i="1"/>
  <c r="N56" i="1"/>
  <c r="N57" i="1"/>
  <c r="N58" i="1"/>
  <c r="N59" i="1"/>
  <c r="N60" i="1"/>
  <c r="N61" i="1"/>
  <c r="N329" i="1"/>
  <c r="N305" i="1"/>
  <c r="N62" i="1"/>
  <c r="N63" i="1"/>
  <c r="N64" i="1"/>
  <c r="N217" i="1"/>
  <c r="N135" i="1"/>
  <c r="N323" i="1"/>
  <c r="N338" i="1"/>
  <c r="N240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96" i="1"/>
  <c r="N283" i="1"/>
  <c r="N232" i="1"/>
  <c r="N336" i="1"/>
  <c r="N192" i="1"/>
  <c r="N81" i="1"/>
  <c r="N82" i="1"/>
  <c r="N83" i="1"/>
  <c r="N273" i="1"/>
  <c r="N267" i="1"/>
  <c r="N301" i="1"/>
  <c r="N215" i="1"/>
  <c r="N262" i="1"/>
  <c r="N120" i="1"/>
  <c r="N97" i="1"/>
  <c r="N86" i="1"/>
  <c r="N197" i="1"/>
  <c r="N328" i="1"/>
  <c r="N136" i="1"/>
  <c r="N317" i="1"/>
  <c r="N205" i="1"/>
  <c r="N254" i="1"/>
  <c r="N114" i="1"/>
  <c r="N89" i="1"/>
  <c r="N322" i="1"/>
  <c r="N101" i="1"/>
  <c r="N164" i="1"/>
  <c r="N160" i="1"/>
  <c r="N167" i="1"/>
  <c r="N335" i="1"/>
  <c r="N225" i="1"/>
  <c r="N87" i="1"/>
  <c r="N150" i="1"/>
  <c r="N284" i="1"/>
  <c r="N115" i="1"/>
  <c r="N102" i="1"/>
  <c r="N314" i="1"/>
  <c r="N252" i="1"/>
  <c r="N275" i="1"/>
  <c r="N100" i="1"/>
  <c r="N191" i="1"/>
  <c r="N258" i="1"/>
  <c r="N265" i="1"/>
  <c r="N92" i="1"/>
  <c r="N132" i="1"/>
  <c r="N287" i="1"/>
  <c r="N282" i="1"/>
  <c r="N337" i="1"/>
  <c r="N96" i="1"/>
  <c r="N173" i="1"/>
  <c r="N188" i="1"/>
  <c r="N182" i="1"/>
  <c r="N229" i="1"/>
  <c r="N321" i="1"/>
  <c r="N211" i="1"/>
  <c r="N145" i="1"/>
  <c r="N95" i="1"/>
  <c r="N180" i="1"/>
  <c r="N318" i="1"/>
  <c r="N266" i="1"/>
  <c r="N311" i="1"/>
  <c r="N111" i="1"/>
  <c r="N204" i="1"/>
  <c r="N196" i="1"/>
  <c r="N149" i="1"/>
  <c r="N224" i="1"/>
  <c r="N307" i="1"/>
  <c r="N166" i="1"/>
  <c r="N121" i="1"/>
  <c r="N177" i="1"/>
  <c r="N88" i="1"/>
  <c r="N140" i="1"/>
  <c r="N85" i="1"/>
  <c r="N288" i="1"/>
  <c r="N268" i="1"/>
  <c r="N176" i="1"/>
  <c r="N162" i="1"/>
  <c r="N213" i="1"/>
  <c r="N231" i="1"/>
  <c r="N339" i="1"/>
  <c r="N333" i="1"/>
  <c r="N190" i="1"/>
  <c r="N146" i="1"/>
  <c r="N91" i="1"/>
  <c r="N291" i="1"/>
  <c r="N256" i="1"/>
  <c r="N259" i="1"/>
  <c r="N155" i="1"/>
  <c r="N153" i="1"/>
  <c r="N315" i="1"/>
  <c r="N316" i="1"/>
  <c r="N133" i="1"/>
  <c r="N228" i="1"/>
  <c r="N236" i="1"/>
  <c r="N116" i="1"/>
  <c r="N222" i="1"/>
  <c r="N269" i="1"/>
  <c r="N248" i="1"/>
  <c r="N131" i="1"/>
  <c r="N195" i="1"/>
  <c r="N93" i="1"/>
  <c r="N327" i="1"/>
  <c r="N332" i="1"/>
  <c r="N304" i="1"/>
  <c r="N309" i="1"/>
  <c r="N208" i="1"/>
  <c r="N172" i="1"/>
  <c r="N331" i="1"/>
  <c r="N98" i="1"/>
  <c r="N170" i="1"/>
  <c r="N154" i="1"/>
  <c r="N169" i="1"/>
  <c r="N104" i="1"/>
  <c r="N297" i="1"/>
  <c r="N108" i="1"/>
  <c r="N183" i="1"/>
  <c r="N110" i="1"/>
  <c r="D139" i="1"/>
  <c r="L139" i="1" s="1"/>
  <c r="C139" i="1"/>
  <c r="C144" i="1"/>
  <c r="C12" i="1"/>
  <c r="C9" i="1"/>
  <c r="C26" i="1"/>
  <c r="C28" i="1"/>
  <c r="C286" i="1"/>
  <c r="C18" i="1"/>
  <c r="C201" i="1"/>
  <c r="C255" i="1"/>
  <c r="C126" i="1"/>
  <c r="C237" i="1"/>
  <c r="C299" i="1"/>
  <c r="C220" i="1"/>
  <c r="C303" i="1"/>
  <c r="C264" i="1"/>
  <c r="C206" i="1"/>
  <c r="C171" i="1"/>
  <c r="C325" i="1"/>
  <c r="C295" i="1"/>
  <c r="C19" i="1"/>
  <c r="C209" i="1"/>
  <c r="C244" i="1"/>
  <c r="C310" i="1"/>
  <c r="C243" i="1"/>
  <c r="C147" i="1"/>
  <c r="C285" i="1"/>
  <c r="C112" i="1"/>
  <c r="C308" i="1"/>
  <c r="C263" i="1"/>
  <c r="C94" i="1"/>
  <c r="C193" i="1"/>
  <c r="C334" i="1"/>
  <c r="C107" i="1"/>
  <c r="C184" i="1"/>
  <c r="C219" i="1"/>
  <c r="C280" i="1"/>
  <c r="C272" i="1"/>
  <c r="C165" i="1"/>
  <c r="C143" i="1"/>
  <c r="C157" i="1"/>
  <c r="C20" i="1"/>
  <c r="C34" i="1"/>
  <c r="C151" i="1"/>
  <c r="C23" i="1"/>
  <c r="C32" i="1"/>
  <c r="C8" i="1"/>
  <c r="C27" i="1"/>
  <c r="C17" i="1"/>
  <c r="C278" i="1"/>
  <c r="C152" i="1"/>
  <c r="C14" i="1"/>
  <c r="C21" i="1"/>
  <c r="C251" i="1"/>
  <c r="C189" i="1"/>
  <c r="C271" i="1"/>
  <c r="C124" i="1"/>
  <c r="C138" i="1"/>
  <c r="C290" i="1"/>
  <c r="C302" i="1"/>
  <c r="C214" i="1"/>
  <c r="C247" i="1"/>
  <c r="C276" i="1"/>
  <c r="C326" i="1"/>
  <c r="C159" i="1"/>
  <c r="C103" i="1"/>
  <c r="C99" i="1"/>
  <c r="C128" i="1"/>
  <c r="C122" i="1"/>
  <c r="C230" i="1"/>
  <c r="C227" i="1"/>
  <c r="C253" i="1"/>
  <c r="C221" i="1"/>
  <c r="C119" i="1"/>
  <c r="C168" i="1"/>
  <c r="C246" i="1"/>
  <c r="C129" i="1"/>
  <c r="C320" i="1"/>
  <c r="C15" i="1"/>
  <c r="C293" i="1"/>
  <c r="C330" i="1"/>
  <c r="C6" i="1"/>
  <c r="C324" i="1"/>
  <c r="C109" i="1"/>
  <c r="C174" i="1"/>
  <c r="C260" i="1"/>
  <c r="C279" i="1"/>
  <c r="C249" i="1"/>
  <c r="C261" i="1"/>
  <c r="C223" i="1"/>
  <c r="C218" i="1"/>
  <c r="C179" i="1"/>
  <c r="C25" i="1"/>
  <c r="C210" i="1"/>
  <c r="C134" i="1"/>
  <c r="C235" i="1"/>
  <c r="C199" i="1"/>
  <c r="C158" i="1"/>
  <c r="C226" i="1"/>
  <c r="C163" i="1"/>
  <c r="C212" i="1"/>
  <c r="C239" i="1"/>
  <c r="C30" i="1"/>
  <c r="C181" i="1"/>
  <c r="C33" i="1"/>
  <c r="C84" i="1"/>
  <c r="C16" i="1"/>
  <c r="C13" i="1"/>
  <c r="C198" i="1"/>
  <c r="C238" i="1"/>
  <c r="C24" i="1"/>
  <c r="C22" i="1"/>
  <c r="C11" i="1"/>
  <c r="C156" i="1"/>
  <c r="C187" i="1"/>
  <c r="C257" i="1"/>
  <c r="C117" i="1"/>
  <c r="C274" i="1"/>
  <c r="C127" i="1"/>
  <c r="C298" i="1"/>
  <c r="C148" i="1"/>
  <c r="C31" i="1"/>
  <c r="C29" i="1"/>
  <c r="C203" i="1"/>
  <c r="C113" i="1"/>
  <c r="C4" i="1"/>
  <c r="C7" i="1"/>
  <c r="C118" i="1"/>
  <c r="C10" i="1"/>
  <c r="C2" i="1"/>
  <c r="C241" i="1"/>
  <c r="C90" i="1"/>
  <c r="C294" i="1"/>
  <c r="C313" i="1"/>
  <c r="C216" i="1"/>
  <c r="C306" i="1"/>
  <c r="C300" i="1"/>
  <c r="C289" i="1"/>
  <c r="C202" i="1"/>
  <c r="C3" i="1"/>
  <c r="C137" i="1"/>
  <c r="C250" i="1"/>
  <c r="C186" i="1"/>
  <c r="C292" i="1"/>
  <c r="C161" i="1"/>
  <c r="C35" i="1"/>
  <c r="C36" i="1"/>
  <c r="C175" i="1"/>
  <c r="C37" i="1"/>
  <c r="C38" i="1"/>
  <c r="C39" i="1"/>
  <c r="C40" i="1"/>
  <c r="C41" i="1"/>
  <c r="C42" i="1"/>
  <c r="C43" i="1"/>
  <c r="C44" i="1"/>
  <c r="C45" i="1"/>
  <c r="C46" i="1"/>
  <c r="C281" i="1"/>
  <c r="C319" i="1"/>
  <c r="C142" i="1"/>
  <c r="C47" i="1"/>
  <c r="C178" i="1"/>
  <c r="C233" i="1"/>
  <c r="C48" i="1"/>
  <c r="C49" i="1"/>
  <c r="C245" i="1"/>
  <c r="C207" i="1"/>
  <c r="C50" i="1"/>
  <c r="C51" i="1"/>
  <c r="C52" i="1"/>
  <c r="C125" i="1"/>
  <c r="C53" i="1"/>
  <c r="C54" i="1"/>
  <c r="C55" i="1"/>
  <c r="C56" i="1"/>
  <c r="C57" i="1"/>
  <c r="C58" i="1"/>
  <c r="C59" i="1"/>
  <c r="C60" i="1"/>
  <c r="C61" i="1"/>
  <c r="C329" i="1"/>
  <c r="C305" i="1"/>
  <c r="C62" i="1"/>
  <c r="C63" i="1"/>
  <c r="C64" i="1"/>
  <c r="C217" i="1"/>
  <c r="C135" i="1"/>
  <c r="C323" i="1"/>
  <c r="C338" i="1"/>
  <c r="C240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96" i="1"/>
  <c r="C283" i="1"/>
  <c r="C232" i="1"/>
  <c r="C336" i="1"/>
  <c r="C192" i="1"/>
  <c r="C81" i="1"/>
  <c r="C82" i="1"/>
  <c r="C83" i="1"/>
  <c r="C273" i="1"/>
  <c r="C267" i="1"/>
  <c r="C301" i="1"/>
  <c r="C215" i="1"/>
  <c r="C262" i="1"/>
  <c r="C120" i="1"/>
  <c r="C97" i="1"/>
  <c r="C86" i="1"/>
  <c r="C197" i="1"/>
  <c r="C328" i="1"/>
  <c r="C136" i="1"/>
  <c r="C317" i="1"/>
  <c r="C205" i="1"/>
  <c r="C254" i="1"/>
  <c r="C114" i="1"/>
  <c r="C89" i="1"/>
  <c r="C322" i="1"/>
  <c r="C101" i="1"/>
  <c r="C164" i="1"/>
  <c r="C160" i="1"/>
  <c r="C167" i="1"/>
  <c r="C335" i="1"/>
  <c r="C225" i="1"/>
  <c r="C87" i="1"/>
  <c r="C150" i="1"/>
  <c r="C284" i="1"/>
  <c r="C115" i="1"/>
  <c r="C102" i="1"/>
  <c r="C314" i="1"/>
  <c r="C252" i="1"/>
  <c r="C275" i="1"/>
  <c r="C100" i="1"/>
  <c r="C191" i="1"/>
  <c r="C258" i="1"/>
  <c r="C265" i="1"/>
  <c r="C92" i="1"/>
  <c r="C132" i="1"/>
  <c r="C287" i="1"/>
  <c r="C282" i="1"/>
  <c r="C337" i="1"/>
  <c r="C96" i="1"/>
  <c r="C173" i="1"/>
  <c r="C188" i="1"/>
  <c r="C182" i="1"/>
  <c r="C229" i="1"/>
  <c r="C321" i="1"/>
  <c r="C211" i="1"/>
  <c r="C145" i="1"/>
  <c r="C95" i="1"/>
  <c r="C180" i="1"/>
  <c r="C318" i="1"/>
  <c r="C266" i="1"/>
  <c r="C311" i="1"/>
  <c r="C111" i="1"/>
  <c r="C204" i="1"/>
  <c r="C196" i="1"/>
  <c r="C149" i="1"/>
  <c r="C224" i="1"/>
  <c r="C307" i="1"/>
  <c r="C166" i="1"/>
  <c r="C121" i="1"/>
  <c r="C177" i="1"/>
  <c r="C88" i="1"/>
  <c r="C140" i="1"/>
  <c r="C85" i="1"/>
  <c r="C288" i="1"/>
  <c r="C268" i="1"/>
  <c r="C176" i="1"/>
  <c r="C162" i="1"/>
  <c r="C213" i="1"/>
  <c r="C231" i="1"/>
  <c r="C339" i="1"/>
  <c r="C333" i="1"/>
  <c r="C190" i="1"/>
  <c r="C146" i="1"/>
  <c r="C91" i="1"/>
  <c r="C291" i="1"/>
  <c r="C256" i="1"/>
  <c r="C259" i="1"/>
  <c r="C155" i="1"/>
  <c r="C153" i="1"/>
  <c r="C315" i="1"/>
  <c r="C316" i="1"/>
  <c r="C133" i="1"/>
  <c r="C228" i="1"/>
  <c r="C236" i="1"/>
  <c r="C116" i="1"/>
  <c r="C222" i="1"/>
  <c r="C269" i="1"/>
  <c r="C248" i="1"/>
  <c r="C131" i="1"/>
  <c r="C195" i="1"/>
  <c r="C93" i="1"/>
  <c r="C327" i="1"/>
  <c r="C332" i="1"/>
  <c r="C309" i="1"/>
  <c r="C208" i="1"/>
  <c r="C172" i="1"/>
  <c r="C331" i="1"/>
  <c r="C98" i="1"/>
  <c r="C170" i="1"/>
  <c r="C154" i="1"/>
  <c r="C169" i="1"/>
  <c r="C104" i="1"/>
  <c r="C297" i="1"/>
  <c r="C108" i="1"/>
  <c r="C183" i="1"/>
  <c r="C110" i="1"/>
  <c r="A221" i="1"/>
  <c r="A320" i="1"/>
  <c r="A5" i="1"/>
  <c r="A15" i="1"/>
  <c r="A293" i="1"/>
  <c r="A330" i="1"/>
  <c r="A6" i="1"/>
  <c r="A324" i="1"/>
  <c r="A109" i="1"/>
  <c r="A174" i="1"/>
  <c r="A179" i="1"/>
  <c r="A25" i="1"/>
  <c r="A158" i="1"/>
  <c r="A212" i="1"/>
  <c r="A239" i="1"/>
  <c r="A30" i="1"/>
  <c r="A181" i="1"/>
  <c r="A33" i="1"/>
  <c r="A84" i="1"/>
  <c r="A16" i="1"/>
  <c r="A13" i="1"/>
  <c r="A24" i="1"/>
  <c r="A22" i="1"/>
  <c r="A11" i="1"/>
  <c r="A127" i="1"/>
  <c r="A298" i="1"/>
  <c r="A31" i="1"/>
  <c r="A29" i="1"/>
  <c r="A203" i="1"/>
  <c r="A113" i="1"/>
  <c r="A4" i="1"/>
  <c r="A7" i="1"/>
  <c r="A118" i="1"/>
  <c r="A10" i="1"/>
  <c r="A2" i="1"/>
  <c r="A202" i="1"/>
  <c r="A3" i="1"/>
  <c r="A161" i="1"/>
  <c r="A35" i="1"/>
  <c r="A36" i="1"/>
  <c r="A175" i="1"/>
  <c r="A37" i="1"/>
  <c r="A38" i="1"/>
  <c r="A39" i="1"/>
  <c r="A40" i="1"/>
  <c r="A41" i="1"/>
  <c r="A42" i="1"/>
  <c r="A43" i="1"/>
  <c r="A44" i="1"/>
  <c r="A45" i="1"/>
  <c r="A46" i="1"/>
  <c r="A281" i="1"/>
  <c r="A319" i="1"/>
  <c r="A142" i="1"/>
  <c r="A47" i="1"/>
  <c r="A178" i="1"/>
  <c r="A233" i="1"/>
  <c r="A48" i="1"/>
  <c r="A49" i="1"/>
  <c r="A245" i="1"/>
  <c r="A207" i="1"/>
  <c r="A50" i="1"/>
  <c r="A51" i="1"/>
  <c r="A52" i="1"/>
  <c r="A125" i="1"/>
  <c r="A53" i="1"/>
  <c r="A54" i="1"/>
  <c r="A55" i="1"/>
  <c r="A56" i="1"/>
  <c r="A57" i="1"/>
  <c r="A58" i="1"/>
  <c r="A59" i="1"/>
  <c r="A60" i="1"/>
  <c r="A61" i="1"/>
  <c r="A329" i="1"/>
  <c r="A305" i="1"/>
  <c r="A62" i="1"/>
  <c r="A63" i="1"/>
  <c r="A64" i="1"/>
  <c r="A217" i="1"/>
  <c r="A135" i="1"/>
  <c r="A323" i="1"/>
  <c r="A338" i="1"/>
  <c r="A240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96" i="1"/>
  <c r="A283" i="1"/>
  <c r="A232" i="1"/>
  <c r="A336" i="1"/>
  <c r="A192" i="1"/>
  <c r="A81" i="1"/>
  <c r="A82" i="1"/>
  <c r="A83" i="1"/>
  <c r="A273" i="1"/>
  <c r="A267" i="1"/>
  <c r="A301" i="1"/>
  <c r="A262" i="1"/>
  <c r="A120" i="1"/>
  <c r="A97" i="1"/>
  <c r="A86" i="1"/>
  <c r="A197" i="1"/>
  <c r="A328" i="1"/>
  <c r="A136" i="1"/>
  <c r="A317" i="1"/>
  <c r="A205" i="1"/>
  <c r="A254" i="1"/>
  <c r="A114" i="1"/>
  <c r="A89" i="1"/>
  <c r="A322" i="1"/>
  <c r="A101" i="1"/>
  <c r="A164" i="1"/>
  <c r="A160" i="1"/>
  <c r="A167" i="1"/>
  <c r="A335" i="1"/>
  <c r="A225" i="1"/>
  <c r="A87" i="1"/>
  <c r="A150" i="1"/>
  <c r="A284" i="1"/>
  <c r="A115" i="1"/>
  <c r="A102" i="1"/>
  <c r="A314" i="1"/>
  <c r="A252" i="1"/>
  <c r="A275" i="1"/>
  <c r="A100" i="1"/>
  <c r="A191" i="1"/>
  <c r="A258" i="1"/>
  <c r="A265" i="1"/>
  <c r="A92" i="1"/>
  <c r="A132" i="1"/>
  <c r="A287" i="1"/>
  <c r="A282" i="1"/>
  <c r="A337" i="1"/>
  <c r="A96" i="1"/>
  <c r="A173" i="1"/>
  <c r="A188" i="1"/>
  <c r="A182" i="1"/>
  <c r="A229" i="1"/>
  <c r="A321" i="1"/>
  <c r="A211" i="1"/>
  <c r="A145" i="1"/>
  <c r="A95" i="1"/>
  <c r="A180" i="1"/>
  <c r="A318" i="1"/>
  <c r="A266" i="1"/>
  <c r="A311" i="1"/>
  <c r="A111" i="1"/>
  <c r="A204" i="1"/>
  <c r="A196" i="1"/>
  <c r="A149" i="1"/>
  <c r="A224" i="1"/>
  <c r="A307" i="1"/>
  <c r="A166" i="1"/>
  <c r="A121" i="1"/>
  <c r="A177" i="1"/>
  <c r="A88" i="1"/>
  <c r="A140" i="1"/>
  <c r="A85" i="1"/>
  <c r="A288" i="1"/>
  <c r="A268" i="1"/>
  <c r="A176" i="1"/>
  <c r="A162" i="1"/>
  <c r="A213" i="1"/>
  <c r="A231" i="1"/>
  <c r="A339" i="1"/>
  <c r="A333" i="1"/>
  <c r="A190" i="1"/>
  <c r="A146" i="1"/>
  <c r="A91" i="1"/>
  <c r="A291" i="1"/>
  <c r="A256" i="1"/>
  <c r="A259" i="1"/>
  <c r="A155" i="1"/>
  <c r="B155" i="1" s="1"/>
  <c r="A153" i="1"/>
  <c r="A315" i="1"/>
  <c r="A316" i="1"/>
  <c r="A133" i="1"/>
  <c r="A228" i="1"/>
  <c r="A236" i="1"/>
  <c r="A116" i="1"/>
  <c r="A222" i="1"/>
  <c r="A269" i="1"/>
  <c r="A248" i="1"/>
  <c r="A131" i="1"/>
  <c r="A195" i="1"/>
  <c r="A93" i="1"/>
  <c r="A327" i="1"/>
  <c r="A332" i="1"/>
  <c r="A304" i="1"/>
  <c r="A309" i="1"/>
  <c r="A208" i="1"/>
  <c r="A172" i="1"/>
  <c r="A331" i="1"/>
  <c r="A98" i="1"/>
  <c r="A170" i="1"/>
  <c r="A154" i="1"/>
  <c r="A169" i="1"/>
  <c r="A104" i="1"/>
  <c r="A297" i="1"/>
  <c r="A108" i="1"/>
  <c r="A183" i="1"/>
  <c r="A110" i="1"/>
  <c r="B270" i="1"/>
  <c r="L185" i="1" l="1"/>
  <c r="L141" i="1"/>
  <c r="L105" i="1"/>
  <c r="M105" i="1" s="1"/>
  <c r="O105" i="1" s="1"/>
  <c r="L234" i="1"/>
  <c r="L312" i="1"/>
  <c r="L12" i="1"/>
  <c r="L286" i="1"/>
  <c r="L126" i="1"/>
  <c r="L303" i="1"/>
  <c r="L325" i="1"/>
  <c r="L244" i="1"/>
  <c r="L285" i="1"/>
  <c r="L94" i="1"/>
  <c r="L184" i="1"/>
  <c r="L165" i="1"/>
  <c r="L34" i="1"/>
  <c r="L8" i="1"/>
  <c r="L152" i="1"/>
  <c r="L189" i="1"/>
  <c r="L290" i="1"/>
  <c r="L276" i="1"/>
  <c r="L99" i="1"/>
  <c r="L227" i="1"/>
  <c r="L168" i="1"/>
  <c r="L270" i="1"/>
  <c r="L6" i="1"/>
  <c r="L260" i="1"/>
  <c r="L223" i="1"/>
  <c r="L210" i="1"/>
  <c r="L158" i="1"/>
  <c r="L239" i="1"/>
  <c r="L84" i="1"/>
  <c r="L238" i="1"/>
  <c r="L156" i="1"/>
  <c r="L274" i="1"/>
  <c r="L31" i="1"/>
  <c r="L4" i="1"/>
  <c r="L2" i="1"/>
  <c r="L313" i="1"/>
  <c r="L289" i="1"/>
  <c r="L250" i="1"/>
  <c r="L35" i="1"/>
  <c r="L38" i="1"/>
  <c r="L42" i="1"/>
  <c r="L46" i="1"/>
  <c r="L47" i="1"/>
  <c r="L49" i="1"/>
  <c r="L51" i="1"/>
  <c r="L54" i="1"/>
  <c r="L58" i="1"/>
  <c r="L329" i="1"/>
  <c r="L64" i="1"/>
  <c r="L338" i="1"/>
  <c r="L67" i="1"/>
  <c r="L71" i="1"/>
  <c r="L75" i="1"/>
  <c r="L79" i="1"/>
  <c r="L232" i="1"/>
  <c r="L82" i="1"/>
  <c r="L301" i="1"/>
  <c r="L97" i="1"/>
  <c r="L136" i="1"/>
  <c r="L114" i="1"/>
  <c r="L164" i="1"/>
  <c r="L225" i="1"/>
  <c r="L115" i="1"/>
  <c r="L275" i="1"/>
  <c r="L265" i="1"/>
  <c r="L282" i="1"/>
  <c r="L188" i="1"/>
  <c r="L211" i="1"/>
  <c r="L318" i="1"/>
  <c r="L204" i="1"/>
  <c r="L307" i="1"/>
  <c r="L88" i="1"/>
  <c r="L268" i="1"/>
  <c r="L231" i="1"/>
  <c r="L146" i="1"/>
  <c r="L259" i="1"/>
  <c r="L316" i="1"/>
  <c r="L116" i="1"/>
  <c r="L131" i="1"/>
  <c r="L332" i="1"/>
  <c r="L172" i="1"/>
  <c r="L154" i="1"/>
  <c r="L108" i="1"/>
  <c r="L130" i="1"/>
  <c r="L242" i="1"/>
  <c r="L340" i="1"/>
  <c r="L9" i="1"/>
  <c r="L18" i="1"/>
  <c r="L237" i="1"/>
  <c r="L264" i="1"/>
  <c r="L295" i="1"/>
  <c r="L310" i="1"/>
  <c r="L112" i="1"/>
  <c r="L193" i="1"/>
  <c r="L219" i="1"/>
  <c r="L143" i="1"/>
  <c r="L151" i="1"/>
  <c r="L27" i="1"/>
  <c r="L14" i="1"/>
  <c r="L271" i="1"/>
  <c r="L302" i="1"/>
  <c r="L326" i="1"/>
  <c r="L128" i="1"/>
  <c r="L253" i="1"/>
  <c r="L246" i="1"/>
  <c r="L15" i="1"/>
  <c r="L324" i="1"/>
  <c r="L279" i="1"/>
  <c r="L218" i="1"/>
  <c r="L134" i="1"/>
  <c r="L226" i="1"/>
  <c r="L30" i="1"/>
  <c r="L16" i="1"/>
  <c r="L24" i="1"/>
  <c r="L187" i="1"/>
  <c r="L127" i="1"/>
  <c r="L29" i="1"/>
  <c r="L7" i="1"/>
  <c r="L241" i="1"/>
  <c r="L216" i="1"/>
  <c r="L202" i="1"/>
  <c r="L186" i="1"/>
  <c r="L36" i="1"/>
  <c r="L39" i="1"/>
  <c r="L43" i="1"/>
  <c r="L281" i="1"/>
  <c r="L178" i="1"/>
  <c r="L245" i="1"/>
  <c r="L52" i="1"/>
  <c r="L55" i="1"/>
  <c r="L59" i="1"/>
  <c r="L305" i="1"/>
  <c r="L217" i="1"/>
  <c r="L240" i="1"/>
  <c r="L68" i="1"/>
  <c r="L72" i="1"/>
  <c r="L76" i="1"/>
  <c r="L80" i="1"/>
  <c r="L336" i="1"/>
  <c r="L83" i="1"/>
  <c r="L215" i="1"/>
  <c r="L86" i="1"/>
  <c r="L317" i="1"/>
  <c r="L89" i="1"/>
  <c r="L160" i="1"/>
  <c r="L87" i="1"/>
  <c r="L102" i="1"/>
  <c r="L100" i="1"/>
  <c r="L92" i="1"/>
  <c r="L337" i="1"/>
  <c r="L182" i="1"/>
  <c r="L145" i="1"/>
  <c r="L266" i="1"/>
  <c r="L196" i="1"/>
  <c r="L166" i="1"/>
  <c r="L140" i="1"/>
  <c r="L176" i="1"/>
  <c r="L339" i="1"/>
  <c r="L91" i="1"/>
  <c r="L155" i="1"/>
  <c r="L133" i="1"/>
  <c r="L222" i="1"/>
  <c r="L195" i="1"/>
  <c r="L331" i="1"/>
  <c r="L169" i="1"/>
  <c r="L183" i="1"/>
  <c r="L200" i="1"/>
  <c r="L106" i="1"/>
  <c r="L123" i="1"/>
  <c r="L26" i="1"/>
  <c r="L201" i="1"/>
  <c r="L299" i="1"/>
  <c r="L206" i="1"/>
  <c r="L19" i="1"/>
  <c r="L243" i="1"/>
  <c r="L308" i="1"/>
  <c r="L334" i="1"/>
  <c r="L280" i="1"/>
  <c r="L157" i="1"/>
  <c r="L23" i="1"/>
  <c r="L17" i="1"/>
  <c r="L21" i="1"/>
  <c r="L124" i="1"/>
  <c r="L214" i="1"/>
  <c r="L159" i="1"/>
  <c r="L122" i="1"/>
  <c r="L221" i="1"/>
  <c r="L129" i="1"/>
  <c r="L293" i="1"/>
  <c r="L109" i="1"/>
  <c r="L249" i="1"/>
  <c r="L179" i="1"/>
  <c r="L235" i="1"/>
  <c r="L163" i="1"/>
  <c r="L181" i="1"/>
  <c r="L13" i="1"/>
  <c r="L22" i="1"/>
  <c r="L257" i="1"/>
  <c r="L298" i="1"/>
  <c r="L203" i="1"/>
  <c r="L118" i="1"/>
  <c r="L90" i="1"/>
  <c r="L306" i="1"/>
  <c r="L3" i="1"/>
  <c r="L292" i="1"/>
  <c r="L175" i="1"/>
  <c r="L40" i="1"/>
  <c r="L44" i="1"/>
  <c r="L319" i="1"/>
  <c r="L233" i="1"/>
  <c r="L207" i="1"/>
  <c r="L125" i="1"/>
  <c r="L56" i="1"/>
  <c r="L60" i="1"/>
  <c r="L62" i="1"/>
  <c r="L135" i="1"/>
  <c r="L65" i="1"/>
  <c r="L69" i="1"/>
  <c r="L73" i="1"/>
  <c r="L77" i="1"/>
  <c r="L296" i="1"/>
  <c r="L192" i="1"/>
  <c r="L273" i="1"/>
  <c r="L262" i="1"/>
  <c r="L197" i="1"/>
  <c r="L205" i="1"/>
  <c r="L322" i="1"/>
  <c r="L167" i="1"/>
  <c r="L150" i="1"/>
  <c r="L314" i="1"/>
  <c r="L191" i="1"/>
  <c r="L132" i="1"/>
  <c r="L96" i="1"/>
  <c r="L229" i="1"/>
  <c r="L95" i="1"/>
  <c r="L311" i="1"/>
  <c r="L149" i="1"/>
  <c r="L121" i="1"/>
  <c r="L85" i="1"/>
  <c r="L162" i="1"/>
  <c r="L333" i="1"/>
  <c r="L291" i="1"/>
  <c r="L153" i="1"/>
  <c r="L228" i="1"/>
  <c r="L269" i="1"/>
  <c r="L93" i="1"/>
  <c r="L309" i="1"/>
  <c r="L98" i="1"/>
  <c r="L104" i="1"/>
  <c r="L110" i="1"/>
  <c r="L144" i="1"/>
  <c r="L28" i="1"/>
  <c r="L255" i="1"/>
  <c r="L220" i="1"/>
  <c r="L171" i="1"/>
  <c r="L209" i="1"/>
  <c r="L147" i="1"/>
  <c r="L263" i="1"/>
  <c r="L107" i="1"/>
  <c r="L272" i="1"/>
  <c r="L20" i="1"/>
  <c r="L32" i="1"/>
  <c r="L278" i="1"/>
  <c r="L251" i="1"/>
  <c r="L138" i="1"/>
  <c r="L247" i="1"/>
  <c r="L103" i="1"/>
  <c r="L230" i="1"/>
  <c r="L119" i="1"/>
  <c r="L320" i="1"/>
  <c r="L330" i="1"/>
  <c r="L174" i="1"/>
  <c r="L261" i="1"/>
  <c r="L25" i="1"/>
  <c r="L199" i="1"/>
  <c r="L212" i="1"/>
  <c r="L33" i="1"/>
  <c r="L198" i="1"/>
  <c r="L11" i="1"/>
  <c r="L117" i="1"/>
  <c r="L148" i="1"/>
  <c r="L113" i="1"/>
  <c r="L10" i="1"/>
  <c r="L294" i="1"/>
  <c r="L300" i="1"/>
  <c r="L137" i="1"/>
  <c r="L161" i="1"/>
  <c r="L37" i="1"/>
  <c r="L41" i="1"/>
  <c r="L45" i="1"/>
  <c r="L142" i="1"/>
  <c r="L48" i="1"/>
  <c r="L50" i="1"/>
  <c r="L53" i="1"/>
  <c r="L57" i="1"/>
  <c r="L61" i="1"/>
  <c r="L63" i="1"/>
  <c r="L323" i="1"/>
  <c r="L66" i="1"/>
  <c r="L70" i="1"/>
  <c r="L74" i="1"/>
  <c r="L78" i="1"/>
  <c r="L283" i="1"/>
  <c r="L81" i="1"/>
  <c r="L267" i="1"/>
  <c r="L120" i="1"/>
  <c r="L328" i="1"/>
  <c r="L254" i="1"/>
  <c r="L101" i="1"/>
  <c r="L335" i="1"/>
  <c r="L284" i="1"/>
  <c r="L252" i="1"/>
  <c r="L258" i="1"/>
  <c r="L287" i="1"/>
  <c r="L173" i="1"/>
  <c r="L321" i="1"/>
  <c r="L180" i="1"/>
  <c r="L111" i="1"/>
  <c r="L224" i="1"/>
  <c r="L177" i="1"/>
  <c r="L288" i="1"/>
  <c r="L213" i="1"/>
  <c r="L190" i="1"/>
  <c r="L256" i="1"/>
  <c r="L315" i="1"/>
  <c r="L236" i="1"/>
  <c r="L248" i="1"/>
  <c r="L327" i="1"/>
  <c r="L208" i="1"/>
  <c r="L170" i="1"/>
  <c r="L297" i="1"/>
  <c r="L5" i="1"/>
  <c r="M251" i="1"/>
  <c r="O251" i="1" s="1"/>
  <c r="K177" i="1"/>
  <c r="B76" i="1"/>
  <c r="B68" i="1"/>
  <c r="B59" i="1"/>
  <c r="B52" i="1"/>
  <c r="B39" i="1"/>
  <c r="B82" i="1"/>
  <c r="B79" i="1"/>
  <c r="B67" i="1"/>
  <c r="B81" i="1"/>
  <c r="B78" i="1"/>
  <c r="B74" i="1"/>
  <c r="B70" i="1"/>
  <c r="B66" i="1"/>
  <c r="B63" i="1"/>
  <c r="B61" i="1"/>
  <c r="B53" i="1"/>
  <c r="B50" i="1"/>
  <c r="B48" i="1"/>
  <c r="B45" i="1"/>
  <c r="B41" i="1"/>
  <c r="B83" i="1"/>
  <c r="B80" i="1"/>
  <c r="B72" i="1"/>
  <c r="B55" i="1"/>
  <c r="B43" i="1"/>
  <c r="B75" i="1"/>
  <c r="B71" i="1"/>
  <c r="B64" i="1"/>
  <c r="B58" i="1"/>
  <c r="B54" i="1"/>
  <c r="B51" i="1"/>
  <c r="B49" i="1"/>
  <c r="B47" i="1"/>
  <c r="B46" i="1"/>
  <c r="B42" i="1"/>
  <c r="B77" i="1"/>
  <c r="B73" i="1"/>
  <c r="B69" i="1"/>
  <c r="B65" i="1"/>
  <c r="B62" i="1"/>
  <c r="B60" i="1"/>
  <c r="B56" i="1"/>
  <c r="B44" i="1"/>
  <c r="B40" i="1"/>
  <c r="B202" i="1"/>
  <c r="B29" i="1"/>
  <c r="B11" i="1"/>
  <c r="B30" i="1"/>
  <c r="B324" i="1"/>
  <c r="B38" i="1"/>
  <c r="B35" i="1"/>
  <c r="B2" i="1"/>
  <c r="B4" i="1"/>
  <c r="B31" i="1"/>
  <c r="B22" i="1"/>
  <c r="B84" i="1"/>
  <c r="B6" i="1"/>
  <c r="B57" i="1"/>
  <c r="B37" i="1"/>
  <c r="B10" i="1"/>
  <c r="B298" i="1"/>
  <c r="B24" i="1"/>
  <c r="B33" i="1"/>
  <c r="B212" i="1"/>
  <c r="B174" i="1"/>
  <c r="B330" i="1"/>
  <c r="B36" i="1"/>
  <c r="B7" i="1"/>
  <c r="B16" i="1"/>
  <c r="B25" i="1"/>
  <c r="B15" i="1"/>
  <c r="B3" i="1"/>
  <c r="B203" i="1"/>
  <c r="B13" i="1"/>
  <c r="B293" i="1"/>
  <c r="B190" i="1"/>
  <c r="B288" i="1"/>
  <c r="B254" i="1"/>
  <c r="B291" i="1"/>
  <c r="B333" i="1"/>
  <c r="B162" i="1"/>
  <c r="B85" i="1"/>
  <c r="B121" i="1"/>
  <c r="B149" i="1"/>
  <c r="B311" i="1"/>
  <c r="B132" i="1"/>
  <c r="B205" i="1"/>
  <c r="B197" i="1"/>
  <c r="B262" i="1"/>
  <c r="B258" i="1"/>
  <c r="B284" i="1"/>
  <c r="B328" i="1"/>
  <c r="B339" i="1"/>
  <c r="B176" i="1"/>
  <c r="B140" i="1"/>
  <c r="B166" i="1"/>
  <c r="B196" i="1"/>
  <c r="B145" i="1"/>
  <c r="B182" i="1"/>
  <c r="B100" i="1"/>
  <c r="B102" i="1"/>
  <c r="B160" i="1"/>
  <c r="B89" i="1"/>
  <c r="B86" i="1"/>
  <c r="B256" i="1"/>
  <c r="B213" i="1"/>
  <c r="B177" i="1"/>
  <c r="B111" i="1"/>
  <c r="B173" i="1"/>
  <c r="B101" i="1"/>
  <c r="B259" i="1"/>
  <c r="B146" i="1"/>
  <c r="B231" i="1"/>
  <c r="B268" i="1"/>
  <c r="B88" i="1"/>
  <c r="B307" i="1"/>
  <c r="B318" i="1"/>
  <c r="B211" i="1"/>
  <c r="B282" i="1"/>
  <c r="B115" i="1"/>
  <c r="B114" i="1"/>
  <c r="B136" i="1"/>
  <c r="B97" i="1"/>
  <c r="B331" i="1"/>
  <c r="B195" i="1"/>
  <c r="B133" i="1"/>
  <c r="B337" i="1"/>
  <c r="B92" i="1"/>
  <c r="B317" i="1"/>
  <c r="B217" i="1"/>
  <c r="B277" i="1"/>
  <c r="B154" i="1"/>
  <c r="B131" i="1"/>
  <c r="B316" i="1"/>
  <c r="B204" i="1"/>
  <c r="B188" i="1"/>
  <c r="B265" i="1"/>
  <c r="B275" i="1"/>
  <c r="B225" i="1"/>
  <c r="B164" i="1"/>
  <c r="B301" i="1"/>
  <c r="B232" i="1"/>
  <c r="B338" i="1"/>
  <c r="B329" i="1"/>
  <c r="B239" i="1"/>
  <c r="B179" i="1"/>
  <c r="B183" i="1"/>
  <c r="B91" i="1"/>
  <c r="B87" i="1"/>
  <c r="B305" i="1"/>
  <c r="B245" i="1"/>
  <c r="B178" i="1"/>
  <c r="B281" i="1"/>
  <c r="B172" i="1"/>
  <c r="B297" i="1"/>
  <c r="B170" i="1"/>
  <c r="B208" i="1"/>
  <c r="B327" i="1"/>
  <c r="B248" i="1"/>
  <c r="B236" i="1"/>
  <c r="B315" i="1"/>
  <c r="B224" i="1"/>
  <c r="B180" i="1"/>
  <c r="B321" i="1"/>
  <c r="B287" i="1"/>
  <c r="B252" i="1"/>
  <c r="B335" i="1"/>
  <c r="B120" i="1"/>
  <c r="B267" i="1"/>
  <c r="B283" i="1"/>
  <c r="B323" i="1"/>
  <c r="B142" i="1"/>
  <c r="B161" i="1"/>
  <c r="B113" i="1"/>
  <c r="B169" i="1"/>
  <c r="B304" i="1"/>
  <c r="B222" i="1"/>
  <c r="B266" i="1"/>
  <c r="B336" i="1"/>
  <c r="B240" i="1"/>
  <c r="B108" i="1"/>
  <c r="B332" i="1"/>
  <c r="B116" i="1"/>
  <c r="B110" i="1"/>
  <c r="B104" i="1"/>
  <c r="B98" i="1"/>
  <c r="B309" i="1"/>
  <c r="B93" i="1"/>
  <c r="B269" i="1"/>
  <c r="B228" i="1"/>
  <c r="B153" i="1"/>
  <c r="B95" i="1"/>
  <c r="B229" i="1"/>
  <c r="B96" i="1"/>
  <c r="B191" i="1"/>
  <c r="B314" i="1"/>
  <c r="B150" i="1"/>
  <c r="B167" i="1"/>
  <c r="B322" i="1"/>
  <c r="B273" i="1"/>
  <c r="B192" i="1"/>
  <c r="B296" i="1"/>
  <c r="B135" i="1"/>
  <c r="B125" i="1"/>
  <c r="B207" i="1"/>
  <c r="B233" i="1"/>
  <c r="B319" i="1"/>
  <c r="B175" i="1"/>
  <c r="B118" i="1"/>
  <c r="B127" i="1"/>
  <c r="B181" i="1"/>
  <c r="B158" i="1"/>
  <c r="B105" i="1"/>
  <c r="B109" i="1"/>
  <c r="K110" i="1"/>
  <c r="K104" i="1"/>
  <c r="K98" i="1"/>
  <c r="K309" i="1"/>
  <c r="K93" i="1"/>
  <c r="K269" i="1"/>
  <c r="K228" i="1"/>
  <c r="K153" i="1"/>
  <c r="K291" i="1"/>
  <c r="K333" i="1"/>
  <c r="K162" i="1"/>
  <c r="K85" i="1"/>
  <c r="K184" i="1"/>
  <c r="K308" i="1"/>
  <c r="K219" i="1"/>
  <c r="K326" i="1"/>
  <c r="K276" i="1"/>
  <c r="K165" i="1"/>
  <c r="K126" i="1"/>
  <c r="K106" i="1"/>
  <c r="K300" i="1"/>
  <c r="K243" i="1"/>
  <c r="K285" i="1"/>
  <c r="K122" i="1"/>
  <c r="K246" i="1"/>
  <c r="K166" i="1"/>
  <c r="K196" i="1"/>
  <c r="K266" i="1"/>
  <c r="K145" i="1"/>
  <c r="K182" i="1"/>
  <c r="K337" i="1"/>
  <c r="K92" i="1"/>
  <c r="K100" i="1"/>
  <c r="K102" i="1"/>
  <c r="K87" i="1"/>
  <c r="K160" i="1"/>
  <c r="K89" i="1"/>
  <c r="K317" i="1"/>
  <c r="K86" i="1"/>
  <c r="K215" i="1"/>
  <c r="K83" i="1"/>
  <c r="K336" i="1"/>
  <c r="K80" i="1"/>
  <c r="K76" i="1"/>
  <c r="K72" i="1"/>
  <c r="K68" i="1"/>
  <c r="K240" i="1"/>
  <c r="K217" i="1"/>
  <c r="K305" i="1"/>
  <c r="K59" i="1"/>
  <c r="K55" i="1"/>
  <c r="K52" i="1"/>
  <c r="K245" i="1"/>
  <c r="K178" i="1"/>
  <c r="K281" i="1"/>
  <c r="K43" i="1"/>
  <c r="K39" i="1"/>
  <c r="K36" i="1"/>
  <c r="K34" i="1"/>
  <c r="K30" i="1"/>
  <c r="K27" i="1"/>
  <c r="K24" i="1"/>
  <c r="K20" i="1"/>
  <c r="K16" i="1"/>
  <c r="K12" i="1"/>
  <c r="K8" i="1"/>
  <c r="K270" i="1"/>
  <c r="K2" i="1"/>
  <c r="K144" i="1"/>
  <c r="K203" i="1"/>
  <c r="K118" i="1"/>
  <c r="K158" i="1"/>
  <c r="K295" i="1"/>
  <c r="K303" i="1"/>
  <c r="K220" i="1"/>
  <c r="K293" i="1"/>
  <c r="K200" i="1"/>
  <c r="K152" i="1"/>
  <c r="K199" i="1"/>
  <c r="K247" i="1"/>
  <c r="K159" i="1"/>
  <c r="K299" i="1"/>
  <c r="K209" i="1"/>
  <c r="K340" i="1"/>
  <c r="K183" i="1"/>
  <c r="K169" i="1"/>
  <c r="K331" i="1"/>
  <c r="K304" i="1"/>
  <c r="K195" i="1"/>
  <c r="K222" i="1"/>
  <c r="K133" i="1"/>
  <c r="K155" i="1"/>
  <c r="K91" i="1"/>
  <c r="K339" i="1"/>
  <c r="K176" i="1"/>
  <c r="K140" i="1"/>
  <c r="K307" i="1"/>
  <c r="K204" i="1"/>
  <c r="K318" i="1"/>
  <c r="K211" i="1"/>
  <c r="K188" i="1"/>
  <c r="K282" i="1"/>
  <c r="K265" i="1"/>
  <c r="K275" i="1"/>
  <c r="K115" i="1"/>
  <c r="K225" i="1"/>
  <c r="K164" i="1"/>
  <c r="K114" i="1"/>
  <c r="K136" i="1"/>
  <c r="K97" i="1"/>
  <c r="K301" i="1"/>
  <c r="K82" i="1"/>
  <c r="K232" i="1"/>
  <c r="K79" i="1"/>
  <c r="K75" i="1"/>
  <c r="K71" i="1"/>
  <c r="K67" i="1"/>
  <c r="K338" i="1"/>
  <c r="K64" i="1"/>
  <c r="K329" i="1"/>
  <c r="K58" i="1"/>
  <c r="K54" i="1"/>
  <c r="K51" i="1"/>
  <c r="K49" i="1"/>
  <c r="K47" i="1"/>
  <c r="K46" i="1"/>
  <c r="K42" i="1"/>
  <c r="K38" i="1"/>
  <c r="K35" i="1"/>
  <c r="K33" i="1"/>
  <c r="K181" i="1"/>
  <c r="K239" i="1"/>
  <c r="K23" i="1"/>
  <c r="K19" i="1"/>
  <c r="K15" i="1"/>
  <c r="K11" i="1"/>
  <c r="K7" i="1"/>
  <c r="K94" i="1"/>
  <c r="K113" i="1"/>
  <c r="K221" i="1"/>
  <c r="K127" i="1"/>
  <c r="K280" i="1"/>
  <c r="K212" i="1"/>
  <c r="K272" i="1"/>
  <c r="K320" i="1"/>
  <c r="K290" i="1"/>
  <c r="K325" i="1"/>
  <c r="K194" i="1"/>
  <c r="M194" i="1" s="1"/>
  <c r="O194" i="1" s="1"/>
  <c r="K334" i="1"/>
  <c r="K206" i="1"/>
  <c r="K274" i="1"/>
  <c r="K210" i="1"/>
  <c r="K255" i="1"/>
  <c r="K117" i="1"/>
  <c r="K198" i="1"/>
  <c r="K226" i="1"/>
  <c r="K103" i="1"/>
  <c r="K227" i="1"/>
  <c r="K119" i="1"/>
  <c r="K185" i="1"/>
  <c r="K223" i="1"/>
  <c r="K216" i="1"/>
  <c r="K218" i="1"/>
  <c r="K306" i="1"/>
  <c r="K230" i="1"/>
  <c r="K168" i="1"/>
  <c r="K234" i="1"/>
  <c r="K128" i="1"/>
  <c r="K108" i="1"/>
  <c r="K154" i="1"/>
  <c r="K172" i="1"/>
  <c r="K332" i="1"/>
  <c r="K131" i="1"/>
  <c r="K116" i="1"/>
  <c r="K316" i="1"/>
  <c r="K259" i="1"/>
  <c r="K146" i="1"/>
  <c r="K231" i="1"/>
  <c r="K268" i="1"/>
  <c r="K88" i="1"/>
  <c r="K224" i="1"/>
  <c r="K111" i="1"/>
  <c r="K180" i="1"/>
  <c r="K321" i="1"/>
  <c r="K173" i="1"/>
  <c r="K287" i="1"/>
  <c r="K258" i="1"/>
  <c r="K252" i="1"/>
  <c r="K284" i="1"/>
  <c r="K335" i="1"/>
  <c r="K101" i="1"/>
  <c r="K254" i="1"/>
  <c r="K328" i="1"/>
  <c r="K120" i="1"/>
  <c r="K267" i="1"/>
  <c r="K81" i="1"/>
  <c r="K283" i="1"/>
  <c r="K78" i="1"/>
  <c r="K74" i="1"/>
  <c r="K70" i="1"/>
  <c r="K66" i="1"/>
  <c r="K323" i="1"/>
  <c r="K63" i="1"/>
  <c r="K61" i="1"/>
  <c r="K57" i="1"/>
  <c r="K53" i="1"/>
  <c r="K50" i="1"/>
  <c r="K48" i="1"/>
  <c r="K142" i="1"/>
  <c r="K45" i="1"/>
  <c r="K41" i="1"/>
  <c r="K37" i="1"/>
  <c r="K161" i="1"/>
  <c r="K32" i="1"/>
  <c r="K29" i="1"/>
  <c r="K26" i="1"/>
  <c r="K22" i="1"/>
  <c r="K18" i="1"/>
  <c r="K14" i="1"/>
  <c r="K10" i="1"/>
  <c r="K6" i="1"/>
  <c r="K4" i="1"/>
  <c r="K286" i="1"/>
  <c r="K84" i="1"/>
  <c r="K278" i="1"/>
  <c r="K179" i="1"/>
  <c r="K107" i="1"/>
  <c r="K324" i="1"/>
  <c r="K214" i="1"/>
  <c r="K189" i="1"/>
  <c r="K138" i="1"/>
  <c r="K302" i="1"/>
  <c r="K193" i="1"/>
  <c r="K241" i="1"/>
  <c r="K137" i="1"/>
  <c r="K253" i="1"/>
  <c r="K249" i="1"/>
  <c r="K313" i="1"/>
  <c r="K143" i="1"/>
  <c r="K163" i="1"/>
  <c r="K148" i="1"/>
  <c r="K156" i="1"/>
  <c r="K294" i="1"/>
  <c r="K279" i="1"/>
  <c r="K235" i="1"/>
  <c r="K129" i="1"/>
  <c r="K242" i="1"/>
  <c r="K289" i="1"/>
  <c r="K99" i="1"/>
  <c r="K250" i="1"/>
  <c r="K312" i="1"/>
  <c r="K186" i="1"/>
  <c r="K297" i="1"/>
  <c r="K170" i="1"/>
  <c r="K208" i="1"/>
  <c r="K327" i="1"/>
  <c r="K248" i="1"/>
  <c r="K236" i="1"/>
  <c r="K315" i="1"/>
  <c r="K256" i="1"/>
  <c r="K190" i="1"/>
  <c r="K213" i="1"/>
  <c r="K288" i="1"/>
  <c r="K121" i="1"/>
  <c r="K149" i="1"/>
  <c r="K311" i="1"/>
  <c r="K95" i="1"/>
  <c r="K229" i="1"/>
  <c r="K96" i="1"/>
  <c r="K132" i="1"/>
  <c r="K191" i="1"/>
  <c r="K314" i="1"/>
  <c r="K150" i="1"/>
  <c r="K167" i="1"/>
  <c r="K322" i="1"/>
  <c r="K205" i="1"/>
  <c r="K197" i="1"/>
  <c r="K262" i="1"/>
  <c r="K273" i="1"/>
  <c r="K192" i="1"/>
  <c r="K296" i="1"/>
  <c r="K77" i="1"/>
  <c r="K73" i="1"/>
  <c r="K69" i="1"/>
  <c r="K65" i="1"/>
  <c r="K135" i="1"/>
  <c r="K62" i="1"/>
  <c r="K60" i="1"/>
  <c r="K56" i="1"/>
  <c r="K125" i="1"/>
  <c r="K207" i="1"/>
  <c r="K233" i="1"/>
  <c r="K319" i="1"/>
  <c r="K44" i="1"/>
  <c r="K40" i="1"/>
  <c r="K175" i="1"/>
  <c r="K151" i="1"/>
  <c r="K31" i="1"/>
  <c r="K28" i="1"/>
  <c r="K25" i="1"/>
  <c r="K21" i="1"/>
  <c r="K17" i="1"/>
  <c r="K13" i="1"/>
  <c r="K9" i="1"/>
  <c r="K5" i="1"/>
  <c r="K3" i="1"/>
  <c r="K174" i="1"/>
  <c r="K298" i="1"/>
  <c r="K139" i="1"/>
  <c r="K202" i="1"/>
  <c r="K330" i="1"/>
  <c r="K201" i="1"/>
  <c r="K124" i="1"/>
  <c r="K277" i="1"/>
  <c r="K109" i="1"/>
  <c r="K271" i="1"/>
  <c r="K261" i="1"/>
  <c r="K260" i="1"/>
  <c r="K244" i="1"/>
  <c r="K141" i="1"/>
  <c r="K112" i="1"/>
  <c r="K157" i="1"/>
  <c r="K264" i="1"/>
  <c r="K310" i="1"/>
  <c r="K90" i="1"/>
  <c r="K171" i="1"/>
  <c r="K263" i="1"/>
  <c r="K238" i="1"/>
  <c r="K237" i="1"/>
  <c r="K257" i="1"/>
  <c r="K134" i="1"/>
  <c r="K130" i="1"/>
  <c r="K187" i="1"/>
  <c r="K147" i="1"/>
  <c r="K123" i="1"/>
  <c r="K292" i="1"/>
  <c r="B215" i="1"/>
  <c r="B274" i="1"/>
  <c r="B238" i="1"/>
  <c r="B223" i="1"/>
  <c r="B234" i="1"/>
  <c r="B194" i="1"/>
  <c r="B156" i="1"/>
  <c r="B210" i="1"/>
  <c r="B312" i="1"/>
  <c r="B186" i="1"/>
  <c r="B216" i="1"/>
  <c r="B241" i="1"/>
  <c r="B163" i="1"/>
  <c r="B235" i="1"/>
  <c r="B103" i="1"/>
  <c r="B137" i="1"/>
  <c r="B300" i="1"/>
  <c r="B294" i="1"/>
  <c r="B257" i="1"/>
  <c r="B249" i="1"/>
  <c r="B250" i="1"/>
  <c r="B289" i="1"/>
  <c r="B313" i="1"/>
  <c r="B292" i="1"/>
  <c r="B306" i="1"/>
  <c r="B90" i="1"/>
  <c r="B148" i="1"/>
  <c r="B117" i="1"/>
  <c r="B198" i="1"/>
  <c r="B199" i="1"/>
  <c r="B261" i="1"/>
  <c r="B260" i="1"/>
  <c r="B227" i="1"/>
  <c r="B187" i="1"/>
  <c r="B226" i="1"/>
  <c r="B134" i="1"/>
  <c r="B218" i="1"/>
  <c r="B279" i="1"/>
  <c r="B130" i="1"/>
  <c r="B112" i="1"/>
  <c r="B141" i="1"/>
  <c r="B123" i="1"/>
  <c r="B185" i="1"/>
  <c r="B200" i="1"/>
  <c r="B106" i="1"/>
  <c r="B242" i="1"/>
  <c r="B246" i="1"/>
  <c r="B189" i="1"/>
  <c r="B165" i="1"/>
  <c r="B144" i="1"/>
  <c r="B286" i="1"/>
  <c r="B107" i="1"/>
  <c r="B299" i="1"/>
  <c r="B302" i="1"/>
  <c r="B278" i="1"/>
  <c r="B325" i="1"/>
  <c r="B151" i="1"/>
  <c r="B129" i="1"/>
  <c r="B21" i="1"/>
  <c r="B159" i="1"/>
  <c r="B157" i="1"/>
  <c r="B9" i="1"/>
  <c r="B214" i="1"/>
  <c r="B17" i="1"/>
  <c r="B280" i="1"/>
  <c r="B243" i="1"/>
  <c r="B253" i="1"/>
  <c r="B128" i="1"/>
  <c r="B326" i="1"/>
  <c r="B271" i="1"/>
  <c r="B14" i="1"/>
  <c r="B27" i="1"/>
  <c r="B143" i="1"/>
  <c r="B219" i="1"/>
  <c r="B193" i="1"/>
  <c r="B310" i="1"/>
  <c r="B19" i="1"/>
  <c r="B206" i="1"/>
  <c r="B126" i="1"/>
  <c r="B12" i="1"/>
  <c r="B18" i="1"/>
  <c r="B237" i="1"/>
  <c r="B221" i="1"/>
  <c r="B23" i="1"/>
  <c r="B334" i="1"/>
  <c r="B209" i="1"/>
  <c r="B5" i="1"/>
  <c r="B168" i="1"/>
  <c r="B99" i="1"/>
  <c r="B276" i="1"/>
  <c r="B290" i="1"/>
  <c r="B152" i="1"/>
  <c r="B8" i="1"/>
  <c r="B34" i="1"/>
  <c r="B184" i="1"/>
  <c r="B94" i="1"/>
  <c r="B285" i="1"/>
  <c r="B295" i="1"/>
  <c r="B264" i="1"/>
  <c r="B220" i="1"/>
  <c r="B255" i="1"/>
  <c r="B28" i="1"/>
  <c r="B122" i="1"/>
  <c r="B124" i="1"/>
  <c r="B308" i="1"/>
  <c r="B171" i="1"/>
  <c r="B320" i="1"/>
  <c r="B119" i="1"/>
  <c r="B230" i="1"/>
  <c r="B247" i="1"/>
  <c r="B138" i="1"/>
  <c r="B251" i="1"/>
  <c r="B32" i="1"/>
  <c r="B20" i="1"/>
  <c r="B272" i="1"/>
  <c r="B263" i="1"/>
  <c r="B147" i="1"/>
  <c r="B244" i="1"/>
  <c r="B303" i="1"/>
  <c r="B201" i="1"/>
  <c r="B26" i="1"/>
  <c r="B139" i="1"/>
  <c r="M40" i="1" l="1"/>
  <c r="O40" i="1" s="1"/>
  <c r="M207" i="1"/>
  <c r="O207" i="1" s="1"/>
  <c r="M62" i="1"/>
  <c r="O62" i="1" s="1"/>
  <c r="M73" i="1"/>
  <c r="O73" i="1" s="1"/>
  <c r="M273" i="1"/>
  <c r="O273" i="1" s="1"/>
  <c r="M322" i="1"/>
  <c r="O322" i="1" s="1"/>
  <c r="M191" i="1"/>
  <c r="M95" i="1"/>
  <c r="O95" i="1" s="1"/>
  <c r="M28" i="1"/>
  <c r="O28" i="1" s="1"/>
  <c r="M177" i="1"/>
  <c r="O177" i="1" s="1"/>
  <c r="M137" i="1"/>
  <c r="O137" i="1" s="1"/>
  <c r="M198" i="1"/>
  <c r="O198" i="1" s="1"/>
  <c r="M113" i="1"/>
  <c r="O113" i="1" s="1"/>
  <c r="M244" i="1"/>
  <c r="O244" i="1" s="1"/>
  <c r="M340" i="1"/>
  <c r="O340" i="1" s="1"/>
  <c r="M143" i="1"/>
  <c r="M308" i="1"/>
  <c r="M29" i="1"/>
  <c r="M234" i="1"/>
  <c r="M218" i="1"/>
  <c r="O218" i="1" s="1"/>
  <c r="M176" i="1"/>
  <c r="O176" i="1" s="1"/>
  <c r="M133" i="1"/>
  <c r="M181" i="1"/>
  <c r="M331" i="1"/>
  <c r="M199" i="1"/>
  <c r="O199" i="1" s="1"/>
  <c r="M300" i="1"/>
  <c r="O300" i="1" s="1"/>
  <c r="M18" i="1"/>
  <c r="O18" i="1" s="1"/>
  <c r="M45" i="1"/>
  <c r="M53" i="1"/>
  <c r="O53" i="1" s="1"/>
  <c r="M323" i="1"/>
  <c r="M78" i="1"/>
  <c r="M120" i="1"/>
  <c r="O120" i="1" s="1"/>
  <c r="M335" i="1"/>
  <c r="M287" i="1"/>
  <c r="M111" i="1"/>
  <c r="M216" i="1"/>
  <c r="M157" i="1"/>
  <c r="O157" i="1" s="1"/>
  <c r="M213" i="1"/>
  <c r="O213" i="1" s="1"/>
  <c r="M236" i="1"/>
  <c r="O236" i="1" s="1"/>
  <c r="M170" i="1"/>
  <c r="M127" i="1"/>
  <c r="M139" i="1"/>
  <c r="O139" i="1" s="1"/>
  <c r="M30" i="1"/>
  <c r="M98" i="1"/>
  <c r="O98" i="1" s="1"/>
  <c r="M228" i="1"/>
  <c r="O228" i="1" s="1"/>
  <c r="M162" i="1"/>
  <c r="O162" i="1" s="1"/>
  <c r="M165" i="1"/>
  <c r="O165" i="1" s="1"/>
  <c r="M243" i="1"/>
  <c r="M184" i="1"/>
  <c r="O184" i="1" s="1"/>
  <c r="M110" i="1"/>
  <c r="M93" i="1"/>
  <c r="O93" i="1" s="1"/>
  <c r="M291" i="1"/>
  <c r="M276" i="1"/>
  <c r="M324" i="1"/>
  <c r="O324" i="1" s="1"/>
  <c r="M128" i="1"/>
  <c r="O128" i="1" s="1"/>
  <c r="M226" i="1"/>
  <c r="O226" i="1" s="1"/>
  <c r="M9" i="1"/>
  <c r="O9" i="1" s="1"/>
  <c r="M330" i="1"/>
  <c r="M13" i="1"/>
  <c r="M202" i="1"/>
  <c r="O202" i="1" s="1"/>
  <c r="M16" i="1"/>
  <c r="O16" i="1" s="1"/>
  <c r="M43" i="1"/>
  <c r="O43" i="1" s="1"/>
  <c r="M52" i="1"/>
  <c r="O52" i="1" s="1"/>
  <c r="M217" i="1"/>
  <c r="O217" i="1" s="1"/>
  <c r="M76" i="1"/>
  <c r="O76" i="1" s="1"/>
  <c r="M215" i="1"/>
  <c r="M160" i="1"/>
  <c r="M92" i="1"/>
  <c r="M266" i="1"/>
  <c r="O266" i="1" s="1"/>
  <c r="M106" i="1"/>
  <c r="O106" i="1" s="1"/>
  <c r="M246" i="1"/>
  <c r="O246" i="1" s="1"/>
  <c r="M292" i="1"/>
  <c r="O292" i="1" s="1"/>
  <c r="M90" i="1"/>
  <c r="M21" i="1"/>
  <c r="O21" i="1" s="1"/>
  <c r="M326" i="1"/>
  <c r="M260" i="1"/>
  <c r="M3" i="1"/>
  <c r="O3" i="1" s="1"/>
  <c r="M77" i="1"/>
  <c r="M311" i="1"/>
  <c r="M44" i="1"/>
  <c r="M262" i="1"/>
  <c r="M132" i="1"/>
  <c r="O132" i="1" s="1"/>
  <c r="M248" i="1"/>
  <c r="O248" i="1" s="1"/>
  <c r="M249" i="1"/>
  <c r="O249" i="1" s="1"/>
  <c r="M214" i="1"/>
  <c r="O214" i="1" s="1"/>
  <c r="M161" i="1"/>
  <c r="O161" i="1" s="1"/>
  <c r="M142" i="1"/>
  <c r="O142" i="1" s="1"/>
  <c r="M57" i="1"/>
  <c r="M66" i="1"/>
  <c r="M283" i="1"/>
  <c r="O283" i="1" s="1"/>
  <c r="M328" i="1"/>
  <c r="O328" i="1" s="1"/>
  <c r="M284" i="1"/>
  <c r="M173" i="1"/>
  <c r="M224" i="1"/>
  <c r="O224" i="1" s="1"/>
  <c r="M7" i="1"/>
  <c r="M23" i="1"/>
  <c r="O23" i="1" s="1"/>
  <c r="M122" i="1"/>
  <c r="M147" i="1"/>
  <c r="M125" i="1"/>
  <c r="O125" i="1" s="1"/>
  <c r="M135" i="1"/>
  <c r="O135" i="1" s="1"/>
  <c r="M167" i="1"/>
  <c r="O167" i="1" s="1"/>
  <c r="M129" i="1"/>
  <c r="O129" i="1" s="1"/>
  <c r="M179" i="1"/>
  <c r="O179" i="1" s="1"/>
  <c r="M237" i="1"/>
  <c r="O237" i="1" s="1"/>
  <c r="M112" i="1"/>
  <c r="M124" i="1"/>
  <c r="O124" i="1" s="1"/>
  <c r="M5" i="1"/>
  <c r="M151" i="1"/>
  <c r="M190" i="1"/>
  <c r="O190" i="1" s="1"/>
  <c r="M297" i="1"/>
  <c r="M193" i="1"/>
  <c r="O193" i="1" s="1"/>
  <c r="M130" i="1"/>
  <c r="O130" i="1" s="1"/>
  <c r="M310" i="1"/>
  <c r="O310" i="1" s="1"/>
  <c r="M141" i="1"/>
  <c r="O141" i="1" s="1"/>
  <c r="M271" i="1"/>
  <c r="O271" i="1" s="1"/>
  <c r="M201" i="1"/>
  <c r="O201" i="1" s="1"/>
  <c r="M298" i="1"/>
  <c r="O298" i="1" s="1"/>
  <c r="M25" i="1"/>
  <c r="M285" i="1"/>
  <c r="O285" i="1" s="1"/>
  <c r="M126" i="1"/>
  <c r="M279" i="1"/>
  <c r="M253" i="1"/>
  <c r="O253" i="1" s="1"/>
  <c r="M302" i="1"/>
  <c r="O302" i="1" s="1"/>
  <c r="M10" i="1"/>
  <c r="O10" i="1" s="1"/>
  <c r="M306" i="1"/>
  <c r="M221" i="1"/>
  <c r="M11" i="1"/>
  <c r="M140" i="1"/>
  <c r="M155" i="1"/>
  <c r="M304" i="1"/>
  <c r="O304" i="1" s="1"/>
  <c r="M104" i="1"/>
  <c r="O104" i="1" s="1"/>
  <c r="M269" i="1"/>
  <c r="O269" i="1" s="1"/>
  <c r="M333" i="1"/>
  <c r="M200" i="1"/>
  <c r="O200" i="1" s="1"/>
  <c r="M39" i="1"/>
  <c r="O39" i="1" s="1"/>
  <c r="M245" i="1"/>
  <c r="M305" i="1"/>
  <c r="M72" i="1"/>
  <c r="M83" i="1"/>
  <c r="O83" i="1" s="1"/>
  <c r="M89" i="1"/>
  <c r="M100" i="1"/>
  <c r="M145" i="1"/>
  <c r="M186" i="1"/>
  <c r="M281" i="1"/>
  <c r="M55" i="1"/>
  <c r="M240" i="1"/>
  <c r="M80" i="1"/>
  <c r="M86" i="1"/>
  <c r="O86" i="1" s="1"/>
  <c r="M87" i="1"/>
  <c r="O87" i="1" s="1"/>
  <c r="M337" i="1"/>
  <c r="O337" i="1" s="1"/>
  <c r="M196" i="1"/>
  <c r="M123" i="1"/>
  <c r="O123" i="1" s="1"/>
  <c r="M134" i="1"/>
  <c r="M264" i="1"/>
  <c r="M312" i="1"/>
  <c r="M15" i="1"/>
  <c r="O15" i="1" s="1"/>
  <c r="M24" i="1"/>
  <c r="M339" i="1"/>
  <c r="M222" i="1"/>
  <c r="M169" i="1"/>
  <c r="O169" i="1" s="1"/>
  <c r="M309" i="1"/>
  <c r="M153" i="1"/>
  <c r="M85" i="1"/>
  <c r="M27" i="1"/>
  <c r="M219" i="1"/>
  <c r="O219" i="1" s="1"/>
  <c r="M263" i="1"/>
  <c r="M288" i="1"/>
  <c r="M315" i="1"/>
  <c r="M208" i="1"/>
  <c r="M14" i="1"/>
  <c r="O14" i="1" s="1"/>
  <c r="M41" i="1"/>
  <c r="O41" i="1" s="1"/>
  <c r="M50" i="1"/>
  <c r="M63" i="1"/>
  <c r="M74" i="1"/>
  <c r="M267" i="1"/>
  <c r="O267" i="1" s="1"/>
  <c r="M101" i="1"/>
  <c r="M258" i="1"/>
  <c r="M180" i="1"/>
  <c r="M277" i="1"/>
  <c r="O277" i="1" s="1"/>
  <c r="M17" i="1"/>
  <c r="O17" i="1" s="1"/>
  <c r="M31" i="1"/>
  <c r="M241" i="1"/>
  <c r="M206" i="1"/>
  <c r="M33" i="1"/>
  <c r="M36" i="1"/>
  <c r="M178" i="1"/>
  <c r="M59" i="1"/>
  <c r="M68" i="1"/>
  <c r="M336" i="1"/>
  <c r="M317" i="1"/>
  <c r="O317" i="1" s="1"/>
  <c r="M102" i="1"/>
  <c r="O102" i="1" s="1"/>
  <c r="M182" i="1"/>
  <c r="O182" i="1" s="1"/>
  <c r="M166" i="1"/>
  <c r="M187" i="1"/>
  <c r="M261" i="1"/>
  <c r="M319" i="1"/>
  <c r="M56" i="1"/>
  <c r="O56" i="1" s="1"/>
  <c r="M65" i="1"/>
  <c r="M296" i="1"/>
  <c r="O296" i="1" s="1"/>
  <c r="M197" i="1"/>
  <c r="M150" i="1"/>
  <c r="O150" i="1" s="1"/>
  <c r="M96" i="1"/>
  <c r="M149" i="1"/>
  <c r="O149" i="1" s="1"/>
  <c r="M99" i="1"/>
  <c r="O99" i="1" s="1"/>
  <c r="M235" i="1"/>
  <c r="O235" i="1" s="1"/>
  <c r="M148" i="1"/>
  <c r="M6" i="1"/>
  <c r="O6" i="1" s="1"/>
  <c r="M22" i="1"/>
  <c r="O22" i="1" s="1"/>
  <c r="M146" i="1"/>
  <c r="M131" i="1"/>
  <c r="O131" i="1" s="1"/>
  <c r="M108" i="1"/>
  <c r="O108" i="1" s="1"/>
  <c r="M230" i="1"/>
  <c r="M223" i="1"/>
  <c r="M255" i="1"/>
  <c r="M334" i="1"/>
  <c r="O334" i="1" s="1"/>
  <c r="M320" i="1"/>
  <c r="O320" i="1" s="1"/>
  <c r="M35" i="1"/>
  <c r="M47" i="1"/>
  <c r="O47" i="1" s="1"/>
  <c r="M58" i="1"/>
  <c r="O58" i="1" s="1"/>
  <c r="M67" i="1"/>
  <c r="M232" i="1"/>
  <c r="O232" i="1" s="1"/>
  <c r="M136" i="1"/>
  <c r="M115" i="1"/>
  <c r="O115" i="1" s="1"/>
  <c r="M188" i="1"/>
  <c r="M307" i="1"/>
  <c r="M91" i="1"/>
  <c r="M195" i="1"/>
  <c r="O195" i="1" s="1"/>
  <c r="M183" i="1"/>
  <c r="O183" i="1" s="1"/>
  <c r="M295" i="1"/>
  <c r="O295" i="1" s="1"/>
  <c r="M256" i="1"/>
  <c r="M327" i="1"/>
  <c r="O327" i="1" s="1"/>
  <c r="M37" i="1"/>
  <c r="M48" i="1"/>
  <c r="O48" i="1" s="1"/>
  <c r="M61" i="1"/>
  <c r="O61" i="1" s="1"/>
  <c r="M70" i="1"/>
  <c r="M81" i="1"/>
  <c r="M254" i="1"/>
  <c r="M252" i="1"/>
  <c r="O252" i="1" s="1"/>
  <c r="M321" i="1"/>
  <c r="M174" i="1"/>
  <c r="O174" i="1" s="1"/>
  <c r="M242" i="1"/>
  <c r="O242" i="1" s="1"/>
  <c r="M294" i="1"/>
  <c r="O294" i="1" s="1"/>
  <c r="M212" i="1"/>
  <c r="O212" i="1" s="1"/>
  <c r="M257" i="1"/>
  <c r="O257" i="1" s="1"/>
  <c r="M32" i="1"/>
  <c r="M117" i="1"/>
  <c r="O117" i="1" s="1"/>
  <c r="M299" i="1"/>
  <c r="M152" i="1"/>
  <c r="O152" i="1" s="1"/>
  <c r="M203" i="1"/>
  <c r="O203" i="1" s="1"/>
  <c r="M278" i="1"/>
  <c r="M103" i="1"/>
  <c r="O103" i="1" s="1"/>
  <c r="M303" i="1"/>
  <c r="M8" i="1"/>
  <c r="O8" i="1" s="1"/>
  <c r="M238" i="1"/>
  <c r="M175" i="1"/>
  <c r="M233" i="1"/>
  <c r="M60" i="1"/>
  <c r="O60" i="1" s="1"/>
  <c r="M69" i="1"/>
  <c r="M192" i="1"/>
  <c r="O192" i="1" s="1"/>
  <c r="M205" i="1"/>
  <c r="O205" i="1" s="1"/>
  <c r="M314" i="1"/>
  <c r="M229" i="1"/>
  <c r="O229" i="1" s="1"/>
  <c r="M121" i="1"/>
  <c r="M289" i="1"/>
  <c r="O289" i="1" s="1"/>
  <c r="M163" i="1"/>
  <c r="M84" i="1"/>
  <c r="O84" i="1" s="1"/>
  <c r="M26" i="1"/>
  <c r="M88" i="1"/>
  <c r="M259" i="1"/>
  <c r="O259" i="1" s="1"/>
  <c r="M332" i="1"/>
  <c r="M185" i="1"/>
  <c r="O185" i="1" s="1"/>
  <c r="M210" i="1"/>
  <c r="O210" i="1" s="1"/>
  <c r="M272" i="1"/>
  <c r="O272" i="1" s="1"/>
  <c r="M239" i="1"/>
  <c r="O239" i="1" s="1"/>
  <c r="M38" i="1"/>
  <c r="O38" i="1" s="1"/>
  <c r="M49" i="1"/>
  <c r="O49" i="1" s="1"/>
  <c r="M329" i="1"/>
  <c r="M71" i="1"/>
  <c r="M82" i="1"/>
  <c r="M114" i="1"/>
  <c r="O114" i="1" s="1"/>
  <c r="M275" i="1"/>
  <c r="M211" i="1"/>
  <c r="O211" i="1" s="1"/>
  <c r="M159" i="1"/>
  <c r="M144" i="1"/>
  <c r="O144" i="1" s="1"/>
  <c r="M12" i="1"/>
  <c r="O12" i="1" s="1"/>
  <c r="M109" i="1"/>
  <c r="M138" i="1"/>
  <c r="M107" i="1"/>
  <c r="M286" i="1"/>
  <c r="M268" i="1"/>
  <c r="O268" i="1" s="1"/>
  <c r="M316" i="1"/>
  <c r="M172" i="1"/>
  <c r="M119" i="1"/>
  <c r="O119" i="1" s="1"/>
  <c r="M274" i="1"/>
  <c r="O274" i="1" s="1"/>
  <c r="M325" i="1"/>
  <c r="O325" i="1" s="1"/>
  <c r="M42" i="1"/>
  <c r="O42" i="1" s="1"/>
  <c r="M51" i="1"/>
  <c r="M64" i="1"/>
  <c r="M75" i="1"/>
  <c r="M301" i="1"/>
  <c r="O301" i="1" s="1"/>
  <c r="M164" i="1"/>
  <c r="O164" i="1" s="1"/>
  <c r="M265" i="1"/>
  <c r="M318" i="1"/>
  <c r="O318" i="1" s="1"/>
  <c r="M247" i="1"/>
  <c r="M293" i="1"/>
  <c r="M158" i="1"/>
  <c r="O158" i="1" s="1"/>
  <c r="M2" i="1"/>
  <c r="M171" i="1"/>
  <c r="P251" i="1"/>
  <c r="M250" i="1"/>
  <c r="O250" i="1" s="1"/>
  <c r="M156" i="1"/>
  <c r="O156" i="1" s="1"/>
  <c r="M313" i="1"/>
  <c r="O313" i="1" s="1"/>
  <c r="M189" i="1"/>
  <c r="M4" i="1"/>
  <c r="O4" i="1" s="1"/>
  <c r="M231" i="1"/>
  <c r="O231" i="1" s="1"/>
  <c r="M116" i="1"/>
  <c r="O116" i="1" s="1"/>
  <c r="M154" i="1"/>
  <c r="M168" i="1"/>
  <c r="O168" i="1" s="1"/>
  <c r="M227" i="1"/>
  <c r="O227" i="1" s="1"/>
  <c r="M290" i="1"/>
  <c r="M280" i="1"/>
  <c r="M94" i="1"/>
  <c r="M19" i="1"/>
  <c r="O19" i="1" s="1"/>
  <c r="M46" i="1"/>
  <c r="M54" i="1"/>
  <c r="M338" i="1"/>
  <c r="O338" i="1" s="1"/>
  <c r="M79" i="1"/>
  <c r="O79" i="1" s="1"/>
  <c r="M97" i="1"/>
  <c r="M225" i="1"/>
  <c r="M282" i="1"/>
  <c r="O282" i="1" s="1"/>
  <c r="M204" i="1"/>
  <c r="O204" i="1" s="1"/>
  <c r="M209" i="1"/>
  <c r="O209" i="1" s="1"/>
  <c r="M220" i="1"/>
  <c r="M118" i="1"/>
  <c r="O118" i="1" s="1"/>
  <c r="M270" i="1"/>
  <c r="M20" i="1"/>
  <c r="O20" i="1" s="1"/>
  <c r="M34" i="1"/>
  <c r="O34" i="1" s="1"/>
  <c r="P105" i="1"/>
  <c r="P28" i="1"/>
  <c r="P40" i="1"/>
  <c r="P273" i="1"/>
  <c r="P207" i="1"/>
  <c r="P322" i="1"/>
  <c r="P194" i="1"/>
  <c r="P177" i="1" l="1"/>
  <c r="P62" i="1"/>
  <c r="P46" i="1"/>
  <c r="O46" i="1"/>
  <c r="P290" i="1"/>
  <c r="O290" i="1"/>
  <c r="P88" i="1"/>
  <c r="O88" i="1"/>
  <c r="P233" i="1"/>
  <c r="O233" i="1"/>
  <c r="P81" i="1"/>
  <c r="O81" i="1"/>
  <c r="P188" i="1"/>
  <c r="O188" i="1"/>
  <c r="P33" i="1"/>
  <c r="O33" i="1"/>
  <c r="P50" i="1"/>
  <c r="O50" i="1"/>
  <c r="P27" i="1"/>
  <c r="O27" i="1"/>
  <c r="P89" i="1"/>
  <c r="O89" i="1"/>
  <c r="P245" i="1"/>
  <c r="O245" i="1"/>
  <c r="P140" i="1"/>
  <c r="O140" i="1"/>
  <c r="P151" i="1"/>
  <c r="O151" i="1"/>
  <c r="P57" i="1"/>
  <c r="O57" i="1"/>
  <c r="P291" i="1"/>
  <c r="O291" i="1"/>
  <c r="P170" i="1"/>
  <c r="O170" i="1"/>
  <c r="P270" i="1"/>
  <c r="O270" i="1"/>
  <c r="P2" i="1"/>
  <c r="O2" i="1"/>
  <c r="P75" i="1"/>
  <c r="O75" i="1"/>
  <c r="P316" i="1"/>
  <c r="O316" i="1"/>
  <c r="P138" i="1"/>
  <c r="O138" i="1"/>
  <c r="P159" i="1"/>
  <c r="O159" i="1"/>
  <c r="P82" i="1"/>
  <c r="O82" i="1"/>
  <c r="P26" i="1"/>
  <c r="O26" i="1"/>
  <c r="P121" i="1"/>
  <c r="O121" i="1"/>
  <c r="P175" i="1"/>
  <c r="O175" i="1"/>
  <c r="P299" i="1"/>
  <c r="O299" i="1"/>
  <c r="P321" i="1"/>
  <c r="O321" i="1"/>
  <c r="P70" i="1"/>
  <c r="O70" i="1"/>
  <c r="P261" i="1"/>
  <c r="O261" i="1"/>
  <c r="P59" i="1"/>
  <c r="O59" i="1"/>
  <c r="P206" i="1"/>
  <c r="O206" i="1"/>
  <c r="P288" i="1"/>
  <c r="O288" i="1"/>
  <c r="P85" i="1"/>
  <c r="O85" i="1"/>
  <c r="P222" i="1"/>
  <c r="O222" i="1"/>
  <c r="P312" i="1"/>
  <c r="O312" i="1"/>
  <c r="P196" i="1"/>
  <c r="O196" i="1"/>
  <c r="P80" i="1"/>
  <c r="O80" i="1"/>
  <c r="P186" i="1"/>
  <c r="O186" i="1"/>
  <c r="P11" i="1"/>
  <c r="O11" i="1"/>
  <c r="P5" i="1"/>
  <c r="O5" i="1"/>
  <c r="P7" i="1"/>
  <c r="O7" i="1"/>
  <c r="P311" i="1"/>
  <c r="O311" i="1"/>
  <c r="P326" i="1"/>
  <c r="O326" i="1"/>
  <c r="P160" i="1"/>
  <c r="O160" i="1"/>
  <c r="P13" i="1"/>
  <c r="O13" i="1"/>
  <c r="P30" i="1"/>
  <c r="O30" i="1"/>
  <c r="P111" i="1"/>
  <c r="O111" i="1"/>
  <c r="P78" i="1"/>
  <c r="O78" i="1"/>
  <c r="P181" i="1"/>
  <c r="O181" i="1"/>
  <c r="P234" i="1"/>
  <c r="O234" i="1"/>
  <c r="P191" i="1"/>
  <c r="O191" i="1"/>
  <c r="P171" i="1"/>
  <c r="O171" i="1"/>
  <c r="P247" i="1"/>
  <c r="O247" i="1"/>
  <c r="P172" i="1"/>
  <c r="O172" i="1"/>
  <c r="P67" i="1"/>
  <c r="O67" i="1"/>
  <c r="P319" i="1"/>
  <c r="O319" i="1"/>
  <c r="P68" i="1"/>
  <c r="O68" i="1"/>
  <c r="P101" i="1"/>
  <c r="O101" i="1"/>
  <c r="P284" i="1"/>
  <c r="O284" i="1"/>
  <c r="P44" i="1"/>
  <c r="O44" i="1"/>
  <c r="P92" i="1"/>
  <c r="O92" i="1"/>
  <c r="P243" i="1"/>
  <c r="O243" i="1"/>
  <c r="P331" i="1"/>
  <c r="O331" i="1"/>
  <c r="P94" i="1"/>
  <c r="O94" i="1"/>
  <c r="P265" i="1"/>
  <c r="O265" i="1"/>
  <c r="P64" i="1"/>
  <c r="O64" i="1"/>
  <c r="P109" i="1"/>
  <c r="O109" i="1"/>
  <c r="P71" i="1"/>
  <c r="O71" i="1"/>
  <c r="P332" i="1"/>
  <c r="O332" i="1"/>
  <c r="P69" i="1"/>
  <c r="O69" i="1"/>
  <c r="P238" i="1"/>
  <c r="O238" i="1"/>
  <c r="P278" i="1"/>
  <c r="O278" i="1"/>
  <c r="P256" i="1"/>
  <c r="O256" i="1"/>
  <c r="P91" i="1"/>
  <c r="O91" i="1"/>
  <c r="P136" i="1"/>
  <c r="O136" i="1"/>
  <c r="P255" i="1"/>
  <c r="O255" i="1"/>
  <c r="P148" i="1"/>
  <c r="O148" i="1"/>
  <c r="P96" i="1"/>
  <c r="O96" i="1"/>
  <c r="P65" i="1"/>
  <c r="O65" i="1"/>
  <c r="P187" i="1"/>
  <c r="O187" i="1"/>
  <c r="P178" i="1"/>
  <c r="O178" i="1"/>
  <c r="P241" i="1"/>
  <c r="O241" i="1"/>
  <c r="P180" i="1"/>
  <c r="O180" i="1"/>
  <c r="P74" i="1"/>
  <c r="O74" i="1"/>
  <c r="P263" i="1"/>
  <c r="O263" i="1"/>
  <c r="P153" i="1"/>
  <c r="O153" i="1"/>
  <c r="P339" i="1"/>
  <c r="O339" i="1"/>
  <c r="P264" i="1"/>
  <c r="O264" i="1"/>
  <c r="P240" i="1"/>
  <c r="O240" i="1"/>
  <c r="P145" i="1"/>
  <c r="O145" i="1"/>
  <c r="P72" i="1"/>
  <c r="O72" i="1"/>
  <c r="P221" i="1"/>
  <c r="O221" i="1"/>
  <c r="P25" i="1"/>
  <c r="O25" i="1"/>
  <c r="P297" i="1"/>
  <c r="O297" i="1"/>
  <c r="P147" i="1"/>
  <c r="O147" i="1"/>
  <c r="P77" i="1"/>
  <c r="O77" i="1"/>
  <c r="P215" i="1"/>
  <c r="O215" i="1"/>
  <c r="P330" i="1"/>
  <c r="O330" i="1"/>
  <c r="P110" i="1"/>
  <c r="O110" i="1"/>
  <c r="P287" i="1"/>
  <c r="O287" i="1"/>
  <c r="P323" i="1"/>
  <c r="O323" i="1"/>
  <c r="P133" i="1"/>
  <c r="O133" i="1"/>
  <c r="P29" i="1"/>
  <c r="O29" i="1"/>
  <c r="P97" i="1"/>
  <c r="O97" i="1"/>
  <c r="P107" i="1"/>
  <c r="O107" i="1"/>
  <c r="P303" i="1"/>
  <c r="O303" i="1"/>
  <c r="P37" i="1"/>
  <c r="O37" i="1"/>
  <c r="P230" i="1"/>
  <c r="O230" i="1"/>
  <c r="P197" i="1"/>
  <c r="O197" i="1"/>
  <c r="P315" i="1"/>
  <c r="O315" i="1"/>
  <c r="P281" i="1"/>
  <c r="O281" i="1"/>
  <c r="P126" i="1"/>
  <c r="O126" i="1"/>
  <c r="P260" i="1"/>
  <c r="O260" i="1"/>
  <c r="P216" i="1"/>
  <c r="O216" i="1"/>
  <c r="P45" i="1"/>
  <c r="O45" i="1"/>
  <c r="P143" i="1"/>
  <c r="O143" i="1"/>
  <c r="P220" i="1"/>
  <c r="O220" i="1"/>
  <c r="P225" i="1"/>
  <c r="O225" i="1"/>
  <c r="P54" i="1"/>
  <c r="O54" i="1"/>
  <c r="P280" i="1"/>
  <c r="O280" i="1"/>
  <c r="P154" i="1"/>
  <c r="O154" i="1"/>
  <c r="P189" i="1"/>
  <c r="O189" i="1"/>
  <c r="P293" i="1"/>
  <c r="O293" i="1"/>
  <c r="P51" i="1"/>
  <c r="O51" i="1"/>
  <c r="P286" i="1"/>
  <c r="O286" i="1"/>
  <c r="P275" i="1"/>
  <c r="O275" i="1"/>
  <c r="P329" i="1"/>
  <c r="O329" i="1"/>
  <c r="P163" i="1"/>
  <c r="O163" i="1"/>
  <c r="P314" i="1"/>
  <c r="O314" i="1"/>
  <c r="P32" i="1"/>
  <c r="O32" i="1"/>
  <c r="P254" i="1"/>
  <c r="O254" i="1"/>
  <c r="P307" i="1"/>
  <c r="O307" i="1"/>
  <c r="P35" i="1"/>
  <c r="O35" i="1"/>
  <c r="P223" i="1"/>
  <c r="O223" i="1"/>
  <c r="P146" i="1"/>
  <c r="O146" i="1"/>
  <c r="P166" i="1"/>
  <c r="O166" i="1"/>
  <c r="P336" i="1"/>
  <c r="O336" i="1"/>
  <c r="P36" i="1"/>
  <c r="O36" i="1"/>
  <c r="P31" i="1"/>
  <c r="O31" i="1"/>
  <c r="P258" i="1"/>
  <c r="O258" i="1"/>
  <c r="P63" i="1"/>
  <c r="O63" i="1"/>
  <c r="P208" i="1"/>
  <c r="O208" i="1"/>
  <c r="P309" i="1"/>
  <c r="O309" i="1"/>
  <c r="P24" i="1"/>
  <c r="O24" i="1"/>
  <c r="P134" i="1"/>
  <c r="O134" i="1"/>
  <c r="P55" i="1"/>
  <c r="O55" i="1"/>
  <c r="P100" i="1"/>
  <c r="O100" i="1"/>
  <c r="P305" i="1"/>
  <c r="O305" i="1"/>
  <c r="P333" i="1"/>
  <c r="O333" i="1"/>
  <c r="P155" i="1"/>
  <c r="O155" i="1"/>
  <c r="P306" i="1"/>
  <c r="O306" i="1"/>
  <c r="P279" i="1"/>
  <c r="O279" i="1"/>
  <c r="P112" i="1"/>
  <c r="O112" i="1"/>
  <c r="P122" i="1"/>
  <c r="O122" i="1"/>
  <c r="P173" i="1"/>
  <c r="O173" i="1"/>
  <c r="P66" i="1"/>
  <c r="O66" i="1"/>
  <c r="P262" i="1"/>
  <c r="O262" i="1"/>
  <c r="P90" i="1"/>
  <c r="O90" i="1"/>
  <c r="P276" i="1"/>
  <c r="O276" i="1"/>
  <c r="P127" i="1"/>
  <c r="O127" i="1"/>
  <c r="P335" i="1"/>
  <c r="O335" i="1"/>
  <c r="P308" i="1"/>
  <c r="O308" i="1"/>
  <c r="P73" i="1"/>
  <c r="P137" i="1"/>
  <c r="P198" i="1"/>
  <c r="P340" i="1"/>
  <c r="P120" i="1"/>
  <c r="P139" i="1"/>
  <c r="P162" i="1"/>
  <c r="P213" i="1"/>
  <c r="P324" i="1"/>
  <c r="P300" i="1"/>
  <c r="P236" i="1"/>
  <c r="P43" i="1"/>
  <c r="P18" i="1"/>
  <c r="P214" i="1"/>
  <c r="P16" i="1"/>
  <c r="P176" i="1"/>
  <c r="P106" i="1"/>
  <c r="P199" i="1"/>
  <c r="P76" i="1"/>
  <c r="P9" i="1"/>
  <c r="P184" i="1"/>
  <c r="P56" i="1"/>
  <c r="P53" i="1"/>
  <c r="P228" i="1"/>
  <c r="P128" i="1"/>
  <c r="P93" i="1"/>
  <c r="P232" i="1"/>
  <c r="P98" i="1"/>
  <c r="P167" i="1"/>
  <c r="P250" i="1"/>
  <c r="P52" i="1"/>
  <c r="P246" i="1"/>
  <c r="P182" i="1"/>
  <c r="P23" i="1"/>
  <c r="P202" i="1"/>
  <c r="P237" i="1"/>
  <c r="P17" i="1"/>
  <c r="P249" i="1"/>
  <c r="P22" i="1"/>
  <c r="P205" i="1"/>
  <c r="P201" i="1"/>
  <c r="P269" i="1"/>
  <c r="P86" i="1"/>
  <c r="P226" i="1"/>
  <c r="P99" i="1"/>
  <c r="P15" i="1"/>
  <c r="P183" i="1"/>
  <c r="P320" i="1"/>
  <c r="P217" i="1"/>
  <c r="P10" i="1"/>
  <c r="P152" i="1"/>
  <c r="P42" i="1"/>
  <c r="P169" i="1"/>
  <c r="P135" i="1"/>
  <c r="P227" i="1"/>
  <c r="P266" i="1"/>
  <c r="P190" i="1"/>
  <c r="P150" i="1"/>
  <c r="P231" i="1"/>
  <c r="P3" i="1"/>
  <c r="P337" i="1"/>
  <c r="P21" i="1"/>
  <c r="P235" i="1"/>
  <c r="P295" i="1"/>
  <c r="P298" i="1"/>
  <c r="P242" i="1"/>
  <c r="P87" i="1"/>
  <c r="P156" i="1"/>
  <c r="P12" i="1"/>
  <c r="P301" i="1"/>
  <c r="P124" i="1"/>
  <c r="P325" i="1"/>
  <c r="P38" i="1"/>
  <c r="P277" i="1"/>
  <c r="P115" i="1"/>
  <c r="P104" i="1"/>
  <c r="P338" i="1"/>
  <c r="P185" i="1"/>
  <c r="P318" i="1"/>
  <c r="P142" i="1"/>
  <c r="P296" i="1"/>
  <c r="P39" i="1"/>
  <c r="P4" i="1"/>
  <c r="P302" i="1"/>
  <c r="P268" i="1"/>
  <c r="P41" i="1"/>
  <c r="P83" i="1"/>
  <c r="P168" i="1"/>
  <c r="P282" i="1"/>
  <c r="P125" i="1"/>
  <c r="P212" i="1"/>
  <c r="P193" i="1"/>
  <c r="P334" i="1"/>
  <c r="P6" i="1"/>
  <c r="P118" i="1"/>
  <c r="P58" i="1"/>
  <c r="P248" i="1"/>
  <c r="P328" i="1"/>
  <c r="P149" i="1"/>
  <c r="P327" i="1"/>
  <c r="P195" i="1"/>
  <c r="P179" i="1"/>
  <c r="P229" i="1"/>
  <c r="P267" i="1"/>
  <c r="P102" i="1"/>
  <c r="P253" i="1"/>
  <c r="P132" i="1"/>
  <c r="P224" i="1"/>
  <c r="P283" i="1"/>
  <c r="P304" i="1"/>
  <c r="P61" i="1"/>
  <c r="P129" i="1"/>
  <c r="P161" i="1"/>
  <c r="P200" i="1"/>
  <c r="P131" i="1"/>
  <c r="P14" i="1"/>
  <c r="P274" i="1"/>
  <c r="P34" i="1"/>
  <c r="P294" i="1"/>
  <c r="P317" i="1"/>
  <c r="P158" i="1"/>
  <c r="P117" i="1"/>
  <c r="P252" i="1"/>
  <c r="P84" i="1"/>
  <c r="P8" i="1"/>
  <c r="P203" i="1"/>
  <c r="P60" i="1"/>
  <c r="P119" i="1"/>
  <c r="P209" i="1"/>
  <c r="P144" i="1"/>
  <c r="P164" i="1"/>
  <c r="P257" i="1"/>
  <c r="P174" i="1"/>
  <c r="P48" i="1"/>
  <c r="P20" i="1"/>
  <c r="P313" i="1"/>
  <c r="P285" i="1"/>
  <c r="P210" i="1"/>
  <c r="P95" i="1"/>
  <c r="P192" i="1"/>
  <c r="P165" i="1"/>
  <c r="P219" i="1"/>
  <c r="P289" i="1"/>
  <c r="P218" i="1"/>
  <c r="P103" i="1"/>
  <c r="P310" i="1"/>
  <c r="P157" i="1"/>
  <c r="P116" i="1"/>
  <c r="P239" i="1"/>
  <c r="P114" i="1"/>
  <c r="P292" i="1"/>
  <c r="P204" i="1"/>
  <c r="P271" i="1"/>
  <c r="P244" i="1"/>
  <c r="P47" i="1"/>
  <c r="P211" i="1"/>
  <c r="P123" i="1"/>
  <c r="P141" i="1"/>
  <c r="P108" i="1"/>
  <c r="P130" i="1"/>
  <c r="P79" i="1"/>
  <c r="P19" i="1"/>
  <c r="P259" i="1"/>
  <c r="P49" i="1"/>
  <c r="P272" i="1"/>
  <c r="P113" i="1"/>
  <c r="S1" i="1" l="1"/>
  <c r="V1" i="1"/>
</calcChain>
</file>

<file path=xl/sharedStrings.xml><?xml version="1.0" encoding="utf-8"?>
<sst xmlns="http://schemas.openxmlformats.org/spreadsheetml/2006/main" count="51" uniqueCount="39">
  <si>
    <t>Column1</t>
  </si>
  <si>
    <t>Date</t>
  </si>
  <si>
    <t>Day of Week</t>
  </si>
  <si>
    <t>Tuesday</t>
  </si>
  <si>
    <t>Consecutive Snow Days Prior</t>
  </si>
  <si>
    <t>Snow Days so Far</t>
  </si>
  <si>
    <t>Unix TS @ 7 am</t>
  </si>
  <si>
    <t>No School?</t>
  </si>
  <si>
    <t>snow</t>
  </si>
  <si>
    <t>https://api.darksky.net/forecast/aeee0c17ca18fc3d54d4c0ea16d45c6c/41.5083,-82.0166,1484031600?units=us&amp;exclude=hourly,minutely,alerts,flags</t>
  </si>
  <si>
    <t>https://api.darksky.net/forecast/aeee0c17ca18fc3d54d4c0ea16d45c6c/41.5083,-82.0166,1489474800?units=us&amp;exclude=hourly,minutely,alerts,flags</t>
  </si>
  <si>
    <t>https://api.darksky.net/forecast/aeee0c17ca18fc3d54d4c0ea16d45c6c/41.5083,-82.0166,1513062000?units=us&amp;exclude=hourly,minutely,alerts,flags</t>
  </si>
  <si>
    <t>7 am precipIntensity</t>
  </si>
  <si>
    <t>7 am precipProbability</t>
  </si>
  <si>
    <t>7 am precipType</t>
  </si>
  <si>
    <t>7 am temperature</t>
  </si>
  <si>
    <t>7 am apparentTemperature</t>
  </si>
  <si>
    <t>precipIntensity</t>
  </si>
  <si>
    <t>precipIntensityMax</t>
  </si>
  <si>
    <t>precipProbability</t>
  </si>
  <si>
    <t>precipAccumulation</t>
  </si>
  <si>
    <t>precipType</t>
  </si>
  <si>
    <t>temperatureHigh</t>
  </si>
  <si>
    <t>apparentTemperatureHigh</t>
  </si>
  <si>
    <t>temperatureMin</t>
  </si>
  <si>
    <t>apparentTemperatureMin</t>
  </si>
  <si>
    <t>7 am precip nastiness</t>
  </si>
  <si>
    <t>Whole-day precip nastiness</t>
  </si>
  <si>
    <t>7 am temp "index"</t>
  </si>
  <si>
    <t>Whole-day temp "index"</t>
  </si>
  <si>
    <t>Temp Nastiness</t>
  </si>
  <si>
    <t>Precip Nastiness</t>
  </si>
  <si>
    <t>No School Probability</t>
  </si>
  <si>
    <t>Score:</t>
  </si>
  <si>
    <t>Score</t>
  </si>
  <si>
    <t>Right?</t>
  </si>
  <si>
    <t>% Right</t>
  </si>
  <si>
    <t>Base No School Probability</t>
  </si>
  <si>
    <t>Past Closings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</si>
</sst>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1" fillId="0" borderId="2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1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2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"/>
      <alignment horizontal="center" vertical="center" textRotation="0" wrapText="0" indent="0" justifyLastLine="0" shrinkToFit="0" readingOrder="0"/>
      <border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40" totalsRowShown="0" headerRowDxfId="40" dataDxfId="39">
  <autoFilter ref="A1:P340" xr:uid="{00000000-0009-0000-0100-000001000000}">
    <filterColumn colId="0">
      <filters>
        <filter val="#VALUE!"/>
        <dateGroupItem year="2018" dateTimeGrouping="year"/>
        <dateGroupItem year="2017" dateTimeGrouping="year"/>
        <dateGroupItem year="2016" dateTimeGrouping="year"/>
      </filters>
    </filterColumn>
  </autoFilter>
  <sortState xmlns:xlrd2="http://schemas.microsoft.com/office/spreadsheetml/2017/richdata2" ref="A2:P340">
    <sortCondition descending="1" ref="J1:J340"/>
  </sortState>
  <tableColumns count="16">
    <tableColumn id="1" xr3:uid="{00000000-0010-0000-0000-000001000000}" name="Date" dataDxfId="38">
      <calculatedColumnFormula>Table2[[#This Row],[Date]]</calculatedColumnFormula>
    </tableColumn>
    <tableColumn id="8" xr3:uid="{00000000-0010-0000-0000-000008000000}" name="Day of Week" dataDxfId="37">
      <calculatedColumnFormula>TEXT(Table1[[#This Row],[Date]],"ddddddddd")</calculatedColumnFormula>
    </tableColumn>
    <tableColumn id="17" xr3:uid="{00000000-0010-0000-0000-000011000000}" name="Consecutive Snow Days Prior" dataDxfId="36">
      <calculatedColumnFormula>Table2[[#This Row],[Consecutive Snow Days Prior]]</calculatedColumnFormula>
    </tableColumn>
    <tableColumn id="10" xr3:uid="{00000000-0010-0000-0000-00000A000000}" name="Snow Days so Far" dataDxfId="35">
      <calculatedColumnFormula>Table2[[#This Row],[Snow Days so Far]]</calculatedColumnFormula>
    </tableColumn>
    <tableColumn id="2" xr3:uid="{00000000-0010-0000-0000-000002000000}" name="7 am precip nastiness" dataDxfId="34">
      <calculatedColumnFormula>((200*Table2[[#This Row],[7 am precipIntensity]]+Table2[[#This Row],[7 am precipProbability]]/10)*Table2[[#This Row],[7 am precipType]])^0.13*3.4</calculatedColumnFormula>
    </tableColumn>
    <tableColumn id="25" xr3:uid="{00000000-0010-0000-0000-000019000000}" name="Whole-day precip nastiness" dataDxfId="33" dataCellStyle="Percent">
      <calculatedColumnFormula>Table2[[#This Row],[precipType]]*(10*Table2[[#This Row],[precipIntensity]]+Table2[[#This Row],[precipProbability]]/10+Table2[[#This Row],[precipIntensityMax]]+Table2[[#This Row],[precipAccumulation]]*10)</calculatedColumnFormula>
    </tableColumn>
    <tableColumn id="13" xr3:uid="{00000000-0010-0000-0000-00000D000000}" name="Precip Nastiness" dataDxfId="32" dataCellStyle="Percent">
      <calculatedColumnFormula>(Table1[[#This Row],[Whole-day precip nastiness]]^1.9*Table1[[#This Row],[7 am precip nastiness]]^1.5)/260</calculatedColumnFormula>
    </tableColumn>
    <tableColumn id="21" xr3:uid="{00000000-0010-0000-0000-000015000000}" name="7 am temp &quot;index&quot;" dataDxfId="31" dataCellStyle="Percent">
      <calculatedColumnFormula>0.95*Table2[[#This Row],[7 am apparentTemperature]]+0.05*Table2[[#This Row],[7 am temperature]]</calculatedColumnFormula>
    </tableColumn>
    <tableColumn id="15" xr3:uid="{00000000-0010-0000-0000-00000F000000}" name="Whole-day temp &quot;index&quot;" dataDxfId="30" dataCellStyle="Percent">
      <calculatedColumnFormula>0.25*Table2[[#This Row],[apparentTemperatureHigh]]+0.35*Table2[[#This Row],[temperatureHigh]]+0.25*Table2[[#This Row],[apparentTemperatureMin]]+0.15*Table2[[#This Row],[temperatureMin]]</calculatedColumnFormula>
    </tableColumn>
    <tableColumn id="24" xr3:uid="{00000000-0010-0000-0000-000018000000}" name="Temp Nastiness" dataDxfId="29" dataCellStyle="Percent">
      <calculatedColumnFormula>2.5*0.8^(1.4*Table1[[#This Row],[7 am temp "index"]]+0.8*Table1[[#This Row],[Whole-day temp "index"]]+4)</calculatedColumnFormula>
    </tableColumn>
    <tableColumn id="3" xr3:uid="{8E2CECE5-ADC5-41E0-97C1-EBCB67D915FF}" name="Base No School Probability" dataDxfId="28" dataCellStyle="Percent">
      <calculatedColumnFormula>-1/(Table1[[#This Row],[Precip Nastiness]]+Table1[[#This Row],[Temp Nastiness]]+1)+1</calculatedColumnFormula>
    </tableColumn>
    <tableColumn id="4" xr3:uid="{73B64EBD-8C57-46B2-B93E-93A2795D18BC}" name="Past Closings Modifier" dataDxfId="27" dataCellStyle="Percent">
      <calculatedColumnFormula>1-ATAN((1.7^Table1[[#This Row],[Snow Days so Far]]+1.7^Table1[[#This Row],[Consecutive Snow Days Prior]]-2)/450)*2/PI()</calculatedColumnFormula>
    </tableColumn>
    <tableColumn id="26" xr3:uid="{00000000-0010-0000-0000-00001A000000}" name="No School Probability" dataDxfId="26" dataCellStyle="Percent">
      <calculatedColumnFormula>Table1[[#This Row],[Base No School Probability]]*Table1[[#This Row],[Past Closings Modifier]]</calculatedColumnFormula>
    </tableColumn>
    <tableColumn id="7" xr3:uid="{00000000-0010-0000-0000-000007000000}" name="No School?" dataDxfId="25">
      <calculatedColumnFormula>IF(Table2[[#This Row],[No School?]]=1,"Yes","No")</calculatedColumnFormula>
    </tableColumn>
    <tableColumn id="27" xr3:uid="{00000000-0010-0000-0000-00001B000000}" name="Score" dataDxfId="24" dataCellStyle="Percent">
      <calculatedColumnFormula>-400*(Table2[[#This Row],[No School?]]-Table1[[#This Row],[No School Probability]])^2+100</calculatedColumnFormula>
    </tableColumn>
    <tableColumn id="29" xr3:uid="{00000000-0010-0000-0000-00001D000000}" name="Right?" dataDxfId="23">
      <calculatedColumnFormula>IF(IF(Table1[[#This Row],[No School Probability]]&gt;=0.5,1,0)=Table2[[#This Row],[No School?]],1,0)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U258" totalsRowShown="0" headerRowDxfId="22" dataDxfId="21">
  <autoFilter ref="A1:U258" xr:uid="{00000000-0009-0000-0100-000002000000}"/>
  <sortState xmlns:xlrd2="http://schemas.microsoft.com/office/spreadsheetml/2017/richdata2" ref="A6:U258">
    <sortCondition ref="R1:R258"/>
  </sortState>
  <tableColumns count="21">
    <tableColumn id="1" xr3:uid="{00000000-0010-0000-0100-000001000000}" name="Date" dataDxfId="20"/>
    <tableColumn id="2" xr3:uid="{00000000-0010-0000-0100-000002000000}" name="Unix TS @ 7 am" dataDxfId="19">
      <calculatedColumnFormula>(Table2[[#This Row],[Date]]-25569)*86400+25200</calculatedColumnFormula>
    </tableColumn>
    <tableColumn id="3" xr3:uid="{00000000-0010-0000-0100-000003000000}" name="Column1" dataDxfId="18">
      <calculatedColumnFormula>CONCATENATE("https://api.darksky.net/forecast/aeee0c17ca18fc3d54d4c0ea16d45c6c/41.5083,-82.0166,",Table2[[#This Row],[Unix TS @ 7 am]],"?units=us&amp;exclude=hourly,minutely,alerts,flags")</calculatedColumnFormula>
    </tableColumn>
    <tableColumn id="4" xr3:uid="{00000000-0010-0000-0100-000004000000}" name="Day of Week" dataDxfId="17">
      <calculatedColumnFormula>TEXT(Table2[[#This Row],[Date]],"ddddddddd")</calculatedColumnFormula>
    </tableColumn>
    <tableColumn id="5" xr3:uid="{00000000-0010-0000-0100-000005000000}" name="Consecutive Snow Days Prior" dataDxfId="16"/>
    <tableColumn id="6" xr3:uid="{00000000-0010-0000-0100-000006000000}" name="Snow Days so Far" dataDxfId="15"/>
    <tableColumn id="7" xr3:uid="{00000000-0010-0000-0100-000007000000}" name="No School?" dataDxfId="14"/>
    <tableColumn id="10" xr3:uid="{00000000-0010-0000-0100-00000A000000}" name="7 am precipIntensity" dataDxfId="13"/>
    <tableColumn id="11" xr3:uid="{00000000-0010-0000-0100-00000B000000}" name="7 am precipProbability" dataDxfId="12"/>
    <tableColumn id="12" xr3:uid="{00000000-0010-0000-0100-00000C000000}" name="7 am precipType" dataDxfId="11"/>
    <tableColumn id="29" xr3:uid="{00000000-0010-0000-0100-00001D000000}" name="precipIntensity" dataDxfId="10"/>
    <tableColumn id="32" xr3:uid="{00000000-0010-0000-0100-000020000000}" name="precipProbability" dataDxfId="9"/>
    <tableColumn id="34" xr3:uid="{00000000-0010-0000-0100-000022000000}" name="precipType" dataDxfId="8"/>
    <tableColumn id="30" xr3:uid="{00000000-0010-0000-0100-00001E000000}" name="precipIntensityMax" dataDxfId="7"/>
    <tableColumn id="33" xr3:uid="{00000000-0010-0000-0100-000021000000}" name="precipAccumulation" dataDxfId="6"/>
    <tableColumn id="9" xr3:uid="{B6A2C1CB-41CE-41D3-992D-FAB43254021A}" name="7 am apparentTemperature" dataDxfId="5"/>
    <tableColumn id="8" xr3:uid="{44C9143F-1B81-40BF-8D71-DAE0209F20BB}" name="7 am temperature" dataDxfId="4"/>
    <tableColumn id="39" xr3:uid="{00000000-0010-0000-0100-000027000000}" name="apparentTemperatureHigh" dataDxfId="3"/>
    <tableColumn id="35" xr3:uid="{00000000-0010-0000-0100-000023000000}" name="temperatureHigh" dataDxfId="2"/>
    <tableColumn id="54" xr3:uid="{00000000-0010-0000-0100-000036000000}" name="apparentTemperatureMin" dataDxfId="1"/>
    <tableColumn id="50" xr3:uid="{00000000-0010-0000-0100-000032000000}" name="temperatureM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0"/>
  <sheetViews>
    <sheetView tabSelected="1" zoomScaleNormal="100" workbookViewId="0">
      <pane ySplit="1" topLeftCell="A219" activePane="bottomLeft" state="frozen"/>
      <selection pane="bottomLeft" activeCell="E221" sqref="E221"/>
    </sheetView>
  </sheetViews>
  <sheetFormatPr defaultRowHeight="15" x14ac:dyDescent="0.25"/>
  <cols>
    <col min="1" max="1" width="13.7109375" style="2" customWidth="1"/>
    <col min="2" max="2" width="7" style="2" customWidth="1"/>
    <col min="3" max="3" width="8.28515625" style="2" customWidth="1"/>
    <col min="4" max="4" width="7.7109375" style="17" customWidth="1"/>
    <col min="5" max="5" width="11.7109375" style="2" customWidth="1"/>
    <col min="6" max="6" width="11" style="2" customWidth="1"/>
    <col min="7" max="7" width="16.28515625" style="2" customWidth="1"/>
    <col min="8" max="8" width="12.28515625" style="14" customWidth="1"/>
    <col min="9" max="9" width="13.85546875" style="2" customWidth="1"/>
    <col min="10" max="10" width="12.42578125" style="2" customWidth="1"/>
    <col min="11" max="11" width="12.42578125" style="14" customWidth="1"/>
    <col min="12" max="12" width="12.42578125" style="33" customWidth="1"/>
    <col min="13" max="13" width="14.85546875" style="17" customWidth="1"/>
    <col min="14" max="14" width="9.140625" style="14"/>
    <col min="15" max="15" width="12.28515625" style="2" bestFit="1" customWidth="1"/>
    <col min="16" max="16" width="12.28515625" style="2" customWidth="1"/>
    <col min="17" max="17" width="1.7109375" style="2" customWidth="1"/>
    <col min="18" max="18" width="9.5703125" style="2" bestFit="1" customWidth="1"/>
    <col min="19" max="19" width="9.140625" style="2"/>
    <col min="20" max="20" width="1.7109375" style="2" customWidth="1"/>
    <col min="21" max="16384" width="9.140625" style="2"/>
  </cols>
  <sheetData>
    <row r="1" spans="1:22" s="7" customFormat="1" ht="42.75" customHeight="1" thickBot="1" x14ac:dyDescent="0.3">
      <c r="A1" s="7" t="s">
        <v>1</v>
      </c>
      <c r="B1" s="7" t="s">
        <v>2</v>
      </c>
      <c r="C1" s="7" t="s">
        <v>4</v>
      </c>
      <c r="D1" s="16" t="s">
        <v>5</v>
      </c>
      <c r="E1" s="7" t="s">
        <v>26</v>
      </c>
      <c r="F1" s="7" t="s">
        <v>27</v>
      </c>
      <c r="G1" s="7" t="s">
        <v>31</v>
      </c>
      <c r="H1" s="13" t="s">
        <v>28</v>
      </c>
      <c r="I1" s="7" t="s">
        <v>29</v>
      </c>
      <c r="J1" s="7" t="s">
        <v>30</v>
      </c>
      <c r="K1" s="13" t="s">
        <v>37</v>
      </c>
      <c r="L1" s="29" t="s">
        <v>38</v>
      </c>
      <c r="M1" s="16" t="s">
        <v>32</v>
      </c>
      <c r="N1" s="13" t="s">
        <v>7</v>
      </c>
      <c r="O1" s="7" t="s">
        <v>34</v>
      </c>
      <c r="P1" s="7" t="s">
        <v>35</v>
      </c>
      <c r="R1" s="1" t="s">
        <v>33</v>
      </c>
      <c r="S1" s="24">
        <f>AVERAGE(O144:O236)</f>
        <v>99.421178104831</v>
      </c>
      <c r="U1" s="7" t="s">
        <v>36</v>
      </c>
      <c r="V1" s="26">
        <f>AVERAGE(P144:P236)</f>
        <v>1</v>
      </c>
    </row>
    <row r="2" spans="1:22" hidden="1" x14ac:dyDescent="0.25">
      <c r="A2" s="3">
        <f>Table2[[#This Row],[Date]]</f>
        <v>42054</v>
      </c>
      <c r="B2" s="5" t="str">
        <f>TEXT(Table1[[#This Row],[Date]],"ddddddddd")</f>
        <v>Thursday</v>
      </c>
      <c r="C2" s="5">
        <f>Table2[[#This Row],[Consecutive Snow Days Prior]]</f>
        <v>0</v>
      </c>
      <c r="D2" s="17">
        <f>Table2[[#This Row],[Snow Days so Far]]</f>
        <v>1</v>
      </c>
      <c r="E2" s="18">
        <f>((200*Table2[[#This Row],[7 am precipIntensity]]+Table2[[#This Row],[7 am precipProbability]]/10)*Table2[[#This Row],[7 am precipType]])^0.13*3.4</f>
        <v>0</v>
      </c>
      <c r="F2" s="9">
        <f>Table2[[#This Row],[precipType]]*(10*Table2[[#This Row],[precipIntensity]]+Table2[[#This Row],[precipProbability]]/10+Table2[[#This Row],[precipIntensityMax]]+Table2[[#This Row],[precipAccumulation]]*10)</f>
        <v>0.57290000000000008</v>
      </c>
      <c r="G2" s="9">
        <f>(Table1[[#This Row],[Whole-day precip nastiness]]^1.9*Table1[[#This Row],[7 am precip nastiness]]^1.5)/260</f>
        <v>0</v>
      </c>
      <c r="H2" s="21">
        <f>0.95*Table2[[#This Row],[7 am apparentTemperature]]+0.05*Table2[[#This Row],[7 am temperature]]</f>
        <v>-11.84</v>
      </c>
      <c r="I2" s="9">
        <f>0.25*Table2[[#This Row],[apparentTemperatureHigh]]+0.35*Table2[[#This Row],[temperatureHigh]]+0.25*Table2[[#This Row],[apparentTemperatureMin]]+0.15*Table2[[#This Row],[temperatureMin]]</f>
        <v>-6.4525000000000006</v>
      </c>
      <c r="J2" s="9">
        <f>2.5*0.8^(1.4*Table1[[#This Row],[7 am temp "index"]]+0.8*Table1[[#This Row],[Whole-day temp "index"]]+4)</f>
        <v>130.89703805053196</v>
      </c>
      <c r="K2" s="21">
        <f>-1/(Table1[[#This Row],[Precip Nastiness]]+Table1[[#This Row],[Temp Nastiness]]+1)+1</f>
        <v>0.9924183286085857</v>
      </c>
      <c r="L2" s="30">
        <f>1-ATAN((1.7^Table1[[#This Row],[Snow Days so Far]]+1.7^Table1[[#This Row],[Consecutive Snow Days Prior]]-2)/450)*2/PI()</f>
        <v>0.99900970337507433</v>
      </c>
      <c r="M2" s="27">
        <f>Table1[[#This Row],[Base No School Probability]]*Table1[[#This Row],[Past Closings Modifier]]</f>
        <v>0.99143554008725021</v>
      </c>
      <c r="N2" s="14" t="str">
        <f>IF(Table2[[#This Row],[No School?]]=1,"Yes","No")</f>
        <v>Yes</v>
      </c>
      <c r="O2" s="8">
        <f>-400*(Table2[[#This Row],[No School?]]-Table1[[#This Row],[No School Probability]])^2+100</f>
        <v>99.970660010561161</v>
      </c>
      <c r="P2" s="25">
        <f>IF(IF(Table1[[#This Row],[No School Probability]]&gt;=0.5,1,0)=Table2[[#This Row],[No School?]],1,0)</f>
        <v>1</v>
      </c>
      <c r="Q2" s="8"/>
    </row>
    <row r="3" spans="1:22" hidden="1" x14ac:dyDescent="0.25">
      <c r="A3" s="3">
        <f>Table2[[#This Row],[Date]]</f>
        <v>42011</v>
      </c>
      <c r="B3" s="5" t="str">
        <f>TEXT(Table1[[#This Row],[Date]],"ddddddddd")</f>
        <v>Wednesday</v>
      </c>
      <c r="C3" s="5">
        <f>Table2[[#This Row],[Consecutive Snow Days Prior]]</f>
        <v>0</v>
      </c>
      <c r="D3" s="17">
        <f>Table2[[#This Row],[Snow Days so Far]]</f>
        <v>0</v>
      </c>
      <c r="E3" s="18">
        <f>((200*Table2[[#This Row],[7 am precipIntensity]]+Table2[[#This Row],[7 am precipProbability]]/10)*Table2[[#This Row],[7 am precipType]])^0.13*3.4</f>
        <v>0</v>
      </c>
      <c r="F3" s="9">
        <f>Table2[[#This Row],[precipType]]*(10*Table2[[#This Row],[precipIntensity]]+Table2[[#This Row],[precipProbability]]/10+Table2[[#This Row],[precipIntensityMax]]+Table2[[#This Row],[precipAccumulation]]*10)</f>
        <v>0.6351</v>
      </c>
      <c r="G3" s="9">
        <f>(Table1[[#This Row],[Whole-day precip nastiness]]^1.9*Table1[[#This Row],[7 am precip nastiness]]^1.5)/260</f>
        <v>0</v>
      </c>
      <c r="H3" s="21">
        <f>0.95*Table2[[#This Row],[7 am apparentTemperature]]+0.05*Table2[[#This Row],[7 am temperature]]</f>
        <v>-4.8505000000000003</v>
      </c>
      <c r="I3" s="9">
        <f>0.25*Table2[[#This Row],[apparentTemperatureHigh]]+0.35*Table2[[#This Row],[temperatureHigh]]+0.25*Table2[[#This Row],[apparentTemperatureMin]]+0.15*Table2[[#This Row],[temperatureMin]]</f>
        <v>1.7324999999999999</v>
      </c>
      <c r="J3" s="9">
        <f>2.5*0.8^(1.4*Table1[[#This Row],[7 am temp "index"]]+0.8*Table1[[#This Row],[Whole-day temp "index"]]+4)</f>
        <v>3.4203417685467592</v>
      </c>
      <c r="K3" s="21">
        <f>-1/(Table1[[#This Row],[Precip Nastiness]]+Table1[[#This Row],[Temp Nastiness]]+1)+1</f>
        <v>0.77377314869280744</v>
      </c>
      <c r="L3" s="30">
        <f>1-ATAN((1.7^Table1[[#This Row],[Snow Days so Far]]+1.7^Table1[[#This Row],[Consecutive Snow Days Prior]]-2)/450)*2/PI()</f>
        <v>1</v>
      </c>
      <c r="M3" s="27">
        <f>Table1[[#This Row],[Base No School Probability]]*Table1[[#This Row],[Past Closings Modifier]]</f>
        <v>0.77377314869280744</v>
      </c>
      <c r="N3" s="14" t="str">
        <f>IF(Table2[[#This Row],[No School?]]=1,"Yes","No")</f>
        <v>No</v>
      </c>
      <c r="O3" s="8">
        <f>-400*(Table2[[#This Row],[No School?]]-Table1[[#This Row],[No School Probability]])^2+100</f>
        <v>-139.48995425519263</v>
      </c>
      <c r="P3" s="25">
        <f>IF(IF(Table1[[#This Row],[No School Probability]]&gt;=0.5,1,0)=Table2[[#This Row],[No School?]],1,0)</f>
        <v>0</v>
      </c>
      <c r="Q3" s="8"/>
    </row>
    <row r="4" spans="1:22" hidden="1" x14ac:dyDescent="0.25">
      <c r="A4" s="3">
        <f>Table2[[#This Row],[Date]]</f>
        <v>42058</v>
      </c>
      <c r="B4" s="5" t="str">
        <f>TEXT(Table1[[#This Row],[Date]],"ddddddddd")</f>
        <v>Monday</v>
      </c>
      <c r="C4" s="5">
        <f>Table2[[#This Row],[Consecutive Snow Days Prior]]</f>
        <v>2</v>
      </c>
      <c r="D4" s="17">
        <f>Table2[[#This Row],[Snow Days so Far]]</f>
        <v>3</v>
      </c>
      <c r="E4" s="18">
        <f>((200*Table2[[#This Row],[7 am precipIntensity]]+Table2[[#This Row],[7 am precipProbability]]/10)*Table2[[#This Row],[7 am precipType]])^0.13*3.4</f>
        <v>0</v>
      </c>
      <c r="F4" s="9">
        <f>Table2[[#This Row],[precipType]]*(10*Table2[[#This Row],[precipIntensity]]+Table2[[#This Row],[precipProbability]]/10+Table2[[#This Row],[precipIntensityMax]]+Table2[[#This Row],[precipAccumulation]]*10)</f>
        <v>0.57290000000000008</v>
      </c>
      <c r="G4" s="9">
        <f>(Table1[[#This Row],[Whole-day precip nastiness]]^1.9*Table1[[#This Row],[7 am precip nastiness]]^1.5)/260</f>
        <v>0</v>
      </c>
      <c r="H4" s="21">
        <f>0.95*Table2[[#This Row],[7 am apparentTemperature]]+0.05*Table2[[#This Row],[7 am temperature]]</f>
        <v>-8.4714999999999989</v>
      </c>
      <c r="I4" s="9">
        <f>0.25*Table2[[#This Row],[apparentTemperatureHigh]]+0.35*Table2[[#This Row],[temperatureHigh]]+0.25*Table2[[#This Row],[apparentTemperatureMin]]+0.15*Table2[[#This Row],[temperatureMin]]</f>
        <v>-6.0790000000000006</v>
      </c>
      <c r="J4" s="9">
        <f>2.5*0.8^(1.4*Table1[[#This Row],[7 am temp "index"]]+0.8*Table1[[#This Row],[Whole-day temp "index"]]+4)</f>
        <v>42.751876036312019</v>
      </c>
      <c r="K4" s="21">
        <f>-1/(Table1[[#This Row],[Precip Nastiness]]+Table1[[#This Row],[Temp Nastiness]]+1)+1</f>
        <v>0.97714383723408693</v>
      </c>
      <c r="L4" s="30">
        <f>1-ATAN((1.7^Table1[[#This Row],[Snow Days so Far]]+1.7^Table1[[#This Row],[Consecutive Snow Days Prior]]-2)/450)*2/PI()</f>
        <v>0.99179088938314086</v>
      </c>
      <c r="M4" s="27">
        <f>Table1[[#This Row],[Base No School Probability]]*Table1[[#This Row],[Past Closings Modifier]]</f>
        <v>0.96912235538565006</v>
      </c>
      <c r="N4" s="14" t="str">
        <f>IF(Table2[[#This Row],[No School?]]=1,"Yes","No")</f>
        <v>No</v>
      </c>
      <c r="O4" s="8">
        <f>-400*(Table2[[#This Row],[No School?]]-Table1[[#This Row],[No School Probability]])^2+100</f>
        <v>-275.67925588329206</v>
      </c>
      <c r="P4" s="25">
        <f>IF(IF(Table1[[#This Row],[No School Probability]]&gt;=0.5,1,0)=Table2[[#This Row],[No School?]],1,0)</f>
        <v>0</v>
      </c>
      <c r="Q4" s="8"/>
    </row>
    <row r="5" spans="1:22" hidden="1" x14ac:dyDescent="0.25">
      <c r="A5" s="3">
        <f>Table2[[#This Row],[Date]]</f>
        <v>42012</v>
      </c>
      <c r="B5" s="5" t="str">
        <f>TEXT(Table1[[#This Row],[Date]],"ddddddddd")</f>
        <v>Thursday</v>
      </c>
      <c r="C5" s="5">
        <f>Table2[[#This Row],[Consecutive Snow Days Prior]]</f>
        <v>0</v>
      </c>
      <c r="D5" s="17">
        <f>Table2[[#This Row],[Snow Days so Far]]</f>
        <v>0</v>
      </c>
      <c r="E5" s="18">
        <f>((200*Table2[[#This Row],[7 am precipIntensity]]+Table2[[#This Row],[7 am precipProbability]]/10)*Table2[[#This Row],[7 am precipType]])^0.13*3.4</f>
        <v>0</v>
      </c>
      <c r="F5" s="9">
        <f>Table2[[#This Row],[precipType]]*(10*Table2[[#This Row],[precipIntensity]]+Table2[[#This Row],[precipProbability]]/10+Table2[[#This Row],[precipIntensityMax]]+Table2[[#This Row],[precipAccumulation]]*10)</f>
        <v>0.57290000000000008</v>
      </c>
      <c r="G5" s="9">
        <f>(Table1[[#This Row],[Whole-day precip nastiness]]^1.9*Table1[[#This Row],[7 am precip nastiness]]^1.5)/260</f>
        <v>0</v>
      </c>
      <c r="H5" s="21">
        <f>0.95*Table2[[#This Row],[7 am apparentTemperature]]+0.05*Table2[[#This Row],[7 am temperature]]</f>
        <v>-11.0215</v>
      </c>
      <c r="I5" s="9">
        <f>0.25*Table2[[#This Row],[apparentTemperatureHigh]]+0.35*Table2[[#This Row],[temperatureHigh]]+0.25*Table2[[#This Row],[apparentTemperatureMin]]+0.15*Table2[[#This Row],[temperatureMin]]</f>
        <v>-2.7774999999999994</v>
      </c>
      <c r="J5" s="9">
        <f>2.5*0.8^(1.4*Table1[[#This Row],[7 am temp "index"]]+0.8*Table1[[#This Row],[Whole-day temp "index"]]+4)</f>
        <v>52.597511501698484</v>
      </c>
      <c r="K5" s="21">
        <f>-1/(Table1[[#This Row],[Precip Nastiness]]+Table1[[#This Row],[Temp Nastiness]]+1)+1</f>
        <v>0.98134241736263617</v>
      </c>
      <c r="L5" s="30">
        <f>1-ATAN((1.7^Table1[[#This Row],[Snow Days so Far]]+1.7^Table1[[#This Row],[Consecutive Snow Days Prior]]-2)/450)*2/PI()</f>
        <v>1</v>
      </c>
      <c r="M5" s="27">
        <f>Table1[[#This Row],[Base No School Probability]]*Table1[[#This Row],[Past Closings Modifier]]</f>
        <v>0.98134241736263617</v>
      </c>
      <c r="N5" s="14" t="str">
        <f>IF(Table2[[#This Row],[No School?]]=1,"Yes","No")</f>
        <v>Yes</v>
      </c>
      <c r="O5" s="8">
        <f>-400*(Table2[[#This Row],[No School?]]-Table1[[#This Row],[No School Probability]])^2+100</f>
        <v>99.860757844051975</v>
      </c>
      <c r="P5" s="25">
        <f>IF(IF(Table1[[#This Row],[No School Probability]]&gt;=0.5,1,0)=Table2[[#This Row],[No School?]],1,0)</f>
        <v>1</v>
      </c>
      <c r="Q5" s="8"/>
    </row>
    <row r="6" spans="1:22" x14ac:dyDescent="0.25">
      <c r="A6" s="3">
        <f>Table2[[#This Row],[Date]]</f>
        <v>43105</v>
      </c>
      <c r="B6" s="2" t="str">
        <f>TEXT(Table1[[#This Row],[Date]],"ddddddddd")</f>
        <v>Friday</v>
      </c>
      <c r="C6" s="2">
        <f>Table2[[#This Row],[Consecutive Snow Days Prior]]</f>
        <v>2</v>
      </c>
      <c r="D6" s="17">
        <f>Table2[[#This Row],[Snow Days so Far]]</f>
        <v>2</v>
      </c>
      <c r="E6" s="18">
        <f>((200*Table2[[#This Row],[7 am precipIntensity]]+Table2[[#This Row],[7 am precipProbability]]/10)*Table2[[#This Row],[7 am precipType]])^0.13*3.4</f>
        <v>0</v>
      </c>
      <c r="F6" s="18">
        <f>Table2[[#This Row],[precipType]]*(10*Table2[[#This Row],[precipIntensity]]+Table2[[#This Row],[precipProbability]]/10+Table2[[#This Row],[precipIntensityMax]]+Table2[[#This Row],[precipAccumulation]]*10)</f>
        <v>0.25719999999999998</v>
      </c>
      <c r="G6" s="9">
        <f>(Table1[[#This Row],[Whole-day precip nastiness]]^1.9*Table1[[#This Row],[7 am precip nastiness]]^1.5)/260</f>
        <v>0</v>
      </c>
      <c r="H6" s="22">
        <f>0.95*Table2[[#This Row],[7 am apparentTemperature]]+0.05*Table2[[#This Row],[7 am temperature]]</f>
        <v>-7.0249999999999995</v>
      </c>
      <c r="I6" s="18">
        <f>0.25*Table2[[#This Row],[apparentTemperatureHigh]]+0.35*Table2[[#This Row],[temperatureHigh]]+0.25*Table2[[#This Row],[apparentTemperatureMin]]+0.15*Table2[[#This Row],[temperatureMin]]</f>
        <v>0.443</v>
      </c>
      <c r="J6" s="18">
        <f>2.5*0.8^(1.4*Table1[[#This Row],[7 am temp "index"]]+0.8*Table1[[#This Row],[Whole-day temp "index"]]+4)</f>
        <v>8.4930763049279072</v>
      </c>
      <c r="K6" s="22">
        <f>-1/(Table1[[#This Row],[Precip Nastiness]]+Table1[[#This Row],[Temp Nastiness]]+1)+1</f>
        <v>0.89466006930957731</v>
      </c>
      <c r="L6" s="31">
        <f>1-ATAN((1.7^Table1[[#This Row],[Snow Days so Far]]+1.7^Table1[[#This Row],[Consecutive Snow Days Prior]]-2)/450)*2/PI()</f>
        <v>0.99465251968248292</v>
      </c>
      <c r="M6" s="27">
        <f>Table1[[#This Row],[Base No School Probability]]*Table1[[#This Row],[Past Closings Modifier]]</f>
        <v>0.88987589219807584</v>
      </c>
      <c r="N6" s="14" t="str">
        <f>IF(Table2[[#This Row],[No School?]]=1,"Yes","No")</f>
        <v>Yes</v>
      </c>
      <c r="O6" s="8">
        <f>-400*(Table2[[#This Row],[No School?]]-Table1[[#This Row],[No School Probability]])^2+100</f>
        <v>95.14907235233207</v>
      </c>
      <c r="P6" s="25">
        <f>IF(IF(Table1[[#This Row],[No School Probability]]&gt;=0.5,1,0)=Table2[[#This Row],[No School?]],1,0)</f>
        <v>1</v>
      </c>
      <c r="Q6" s="8"/>
    </row>
    <row r="7" spans="1:22" hidden="1" x14ac:dyDescent="0.25">
      <c r="A7" s="3">
        <f>Table2[[#This Row],[Date]]</f>
        <v>42055</v>
      </c>
      <c r="B7" s="5" t="str">
        <f>TEXT(Table1[[#This Row],[Date]],"ddddddddd")</f>
        <v>Friday</v>
      </c>
      <c r="C7" s="5">
        <f>Table2[[#This Row],[Consecutive Snow Days Prior]]</f>
        <v>1</v>
      </c>
      <c r="D7" s="17">
        <f>Table2[[#This Row],[Snow Days so Far]]</f>
        <v>2</v>
      </c>
      <c r="E7" s="18">
        <f>((200*Table2[[#This Row],[7 am precipIntensity]]+Table2[[#This Row],[7 am precipProbability]]/10)*Table2[[#This Row],[7 am precipType]])^0.13*3.4</f>
        <v>0</v>
      </c>
      <c r="F7" s="9">
        <f>Table2[[#This Row],[precipType]]*(10*Table2[[#This Row],[precipIntensity]]+Table2[[#This Row],[precipProbability]]/10+Table2[[#This Row],[precipIntensityMax]]+Table2[[#This Row],[precipAccumulation]]*10)</f>
        <v>0</v>
      </c>
      <c r="G7" s="9">
        <f>(Table1[[#This Row],[Whole-day precip nastiness]]^1.9*Table1[[#This Row],[7 am precip nastiness]]^1.5)/260</f>
        <v>0</v>
      </c>
      <c r="H7" s="21">
        <f>0.95*Table2[[#This Row],[7 am apparentTemperature]]+0.05*Table2[[#This Row],[7 am temperature]]</f>
        <v>-15.233499999999999</v>
      </c>
      <c r="I7" s="9">
        <f>0.25*Table2[[#This Row],[apparentTemperatureHigh]]+0.35*Table2[[#This Row],[temperatureHigh]]+0.25*Table2[[#This Row],[apparentTemperatureMin]]+0.15*Table2[[#This Row],[temperatureMin]]</f>
        <v>-3.9784999999999995</v>
      </c>
      <c r="J7" s="9">
        <f>2.5*0.8^(1.4*Table1[[#This Row],[7 am temp "index"]]+0.8*Table1[[#This Row],[Whole-day temp "index"]]+4)</f>
        <v>242.9602928947026</v>
      </c>
      <c r="K7" s="21">
        <f>-1/(Table1[[#This Row],[Precip Nastiness]]+Table1[[#This Row],[Temp Nastiness]]+1)+1</f>
        <v>0.99590097229293117</v>
      </c>
      <c r="L7" s="30">
        <f>1-ATAN((1.7^Table1[[#This Row],[Snow Days so Far]]+1.7^Table1[[#This Row],[Consecutive Snow Days Prior]]-2)/450)*2/PI()</f>
        <v>0.99633593999107917</v>
      </c>
      <c r="M7" s="27">
        <f>Table1[[#This Row],[Base No School Probability]]*Table1[[#This Row],[Past Closings Modifier]]</f>
        <v>0.99225193136750722</v>
      </c>
      <c r="N7" s="14" t="str">
        <f>IF(Table2[[#This Row],[No School?]]=1,"Yes","No")</f>
        <v>Yes</v>
      </c>
      <c r="O7" s="8">
        <f>-400*(Table2[[#This Row],[No School?]]-Table1[[#This Row],[No School Probability]])^2+100</f>
        <v>99.975986972986476</v>
      </c>
      <c r="P7" s="25">
        <f>IF(IF(Table1[[#This Row],[No School Probability]]&gt;=0.5,1,0)=Table2[[#This Row],[No School?]],1,0)</f>
        <v>1</v>
      </c>
      <c r="Q7" s="8"/>
    </row>
    <row r="8" spans="1:22" x14ac:dyDescent="0.25">
      <c r="A8" s="3">
        <f>Table2[[#This Row],[Date]]</f>
        <v>42719</v>
      </c>
      <c r="B8" s="5" t="str">
        <f>TEXT(Table1[[#This Row],[Date]],"ddddddddd")</f>
        <v>Thursday</v>
      </c>
      <c r="C8" s="5">
        <f>Table2[[#This Row],[Consecutive Snow Days Prior]]</f>
        <v>0</v>
      </c>
      <c r="D8" s="17">
        <f>Table2[[#This Row],[Snow Days so Far]]</f>
        <v>0</v>
      </c>
      <c r="E8" s="18">
        <f>((200*Table2[[#This Row],[7 am precipIntensity]]+Table2[[#This Row],[7 am precipProbability]]/10)*Table2[[#This Row],[7 am precipType]])^0.13*3.4</f>
        <v>0</v>
      </c>
      <c r="F8" s="9">
        <f>Table2[[#This Row],[precipType]]*(10*Table2[[#This Row],[precipIntensity]]+Table2[[#This Row],[precipProbability]]/10+Table2[[#This Row],[precipIntensityMax]]+Table2[[#This Row],[precipAccumulation]]*10)</f>
        <v>2.5787</v>
      </c>
      <c r="G8" s="9">
        <f>(Table1[[#This Row],[Whole-day precip nastiness]]^1.9*Table1[[#This Row],[7 am precip nastiness]]^1.5)/260</f>
        <v>0</v>
      </c>
      <c r="H8" s="21">
        <f>0.95*Table2[[#This Row],[7 am apparentTemperature]]+0.05*Table2[[#This Row],[7 am temperature]]</f>
        <v>-2.5714999999999999</v>
      </c>
      <c r="I8" s="9">
        <f>0.25*Table2[[#This Row],[apparentTemperatureHigh]]+0.35*Table2[[#This Row],[temperatureHigh]]+0.25*Table2[[#This Row],[apparentTemperatureMin]]+0.15*Table2[[#This Row],[temperatureMin]]</f>
        <v>4.2255000000000003</v>
      </c>
      <c r="J8" s="9">
        <f>2.5*0.8^(1.4*Table1[[#This Row],[7 am temp "index"]]+0.8*Table1[[#This Row],[Whole-day temp "index"]]+4)</f>
        <v>1.0754521360617104</v>
      </c>
      <c r="K8" s="21">
        <f>-1/(Table1[[#This Row],[Precip Nastiness]]+Table1[[#This Row],[Temp Nastiness]]+1)+1</f>
        <v>0.51817727683300985</v>
      </c>
      <c r="L8" s="30">
        <f>1-ATAN((1.7^Table1[[#This Row],[Snow Days so Far]]+1.7^Table1[[#This Row],[Consecutive Snow Days Prior]]-2)/450)*2/PI()</f>
        <v>1</v>
      </c>
      <c r="M8" s="27">
        <f>Table1[[#This Row],[Base No School Probability]]*Table1[[#This Row],[Past Closings Modifier]]</f>
        <v>0.51817727683300985</v>
      </c>
      <c r="N8" s="14" t="str">
        <f>IF(Table2[[#This Row],[No School?]]=1,"Yes","No")</f>
        <v>Yes</v>
      </c>
      <c r="O8" s="8">
        <f>-400*(Table2[[#This Row],[No School?]]-Table1[[#This Row],[No School Probability]])^2+100</f>
        <v>7.1387453759783881</v>
      </c>
      <c r="P8" s="25">
        <f>IF(IF(Table1[[#This Row],[No School Probability]]&gt;=0.5,1,0)=Table2[[#This Row],[No School?]],1,0)</f>
        <v>1</v>
      </c>
      <c r="Q8" s="8"/>
    </row>
    <row r="9" spans="1:22" hidden="1" x14ac:dyDescent="0.25">
      <c r="A9" s="3">
        <f>Table2[[#This Row],[Date]]</f>
        <v>42009</v>
      </c>
      <c r="B9" s="6" t="str">
        <f>TEXT(Table1[[#This Row],[Date]],"ddddddddd")</f>
        <v>Monday</v>
      </c>
      <c r="C9" s="5">
        <f>Table2[[#This Row],[Consecutive Snow Days Prior]]</f>
        <v>0</v>
      </c>
      <c r="D9" s="17">
        <f>Table2[[#This Row],[Snow Days so Far]]</f>
        <v>0</v>
      </c>
      <c r="E9" s="18">
        <f>((200*Table2[[#This Row],[7 am precipIntensity]]+Table2[[#This Row],[7 am precipProbability]]/10)*Table2[[#This Row],[7 am precipType]])^0.13*3.4</f>
        <v>0</v>
      </c>
      <c r="F9" s="9">
        <f>Table2[[#This Row],[precipType]]*(10*Table2[[#This Row],[precipIntensity]]+Table2[[#This Row],[precipProbability]]/10+Table2[[#This Row],[precipIntensityMax]]+Table2[[#This Row],[precipAccumulation]]*10)</f>
        <v>0</v>
      </c>
      <c r="G9" s="9">
        <f>(Table1[[#This Row],[Whole-day precip nastiness]]^1.9*Table1[[#This Row],[7 am precip nastiness]]^1.5)/260</f>
        <v>0</v>
      </c>
      <c r="H9" s="21">
        <f>0.95*Table2[[#This Row],[7 am apparentTemperature]]+0.05*Table2[[#This Row],[7 am temperature]]</f>
        <v>9.8104999999999993</v>
      </c>
      <c r="I9" s="9">
        <f>0.25*Table2[[#This Row],[apparentTemperatureHigh]]+0.35*Table2[[#This Row],[temperatureHigh]]+0.25*Table2[[#This Row],[apparentTemperatureMin]]+0.15*Table2[[#This Row],[temperatureMin]]</f>
        <v>5.6929999999999996</v>
      </c>
      <c r="J9" s="9">
        <f>2.5*0.8^(1.4*Table1[[#This Row],[7 am temp "index"]]+0.8*Table1[[#This Row],[Whole-day temp "index"]]+4)</f>
        <v>1.7294301968336659E-2</v>
      </c>
      <c r="K9" s="21">
        <f>-1/(Table1[[#This Row],[Precip Nastiness]]+Table1[[#This Row],[Temp Nastiness]]+1)+1</f>
        <v>1.7000293754594331E-2</v>
      </c>
      <c r="L9" s="30">
        <f>1-ATAN((1.7^Table1[[#This Row],[Snow Days so Far]]+1.7^Table1[[#This Row],[Consecutive Snow Days Prior]]-2)/450)*2/PI()</f>
        <v>1</v>
      </c>
      <c r="M9" s="27">
        <f>Table1[[#This Row],[Base No School Probability]]*Table1[[#This Row],[Past Closings Modifier]]</f>
        <v>1.7000293754594331E-2</v>
      </c>
      <c r="N9" s="14" t="str">
        <f>IF(Table2[[#This Row],[No School?]]=1,"Yes","No")</f>
        <v>No</v>
      </c>
      <c r="O9" s="8">
        <f>-400*(Table2[[#This Row],[No School?]]-Table1[[#This Row],[No School Probability]])^2+100</f>
        <v>99.884396004902996</v>
      </c>
      <c r="P9" s="25">
        <f>IF(IF(Table1[[#This Row],[No School Probability]]&gt;=0.5,1,0)=Table2[[#This Row],[No School?]],1,0)</f>
        <v>1</v>
      </c>
      <c r="Q9" s="8"/>
    </row>
    <row r="10" spans="1:22" x14ac:dyDescent="0.25">
      <c r="A10" s="3">
        <f>Table2[[#This Row],[Date]]</f>
        <v>43116</v>
      </c>
      <c r="B10" s="5" t="str">
        <f>TEXT(Table1[[#This Row],[Date]],"ddddddddd")</f>
        <v>Tuesday</v>
      </c>
      <c r="C10" s="5">
        <f>Table2[[#This Row],[Consecutive Snow Days Prior]]</f>
        <v>0</v>
      </c>
      <c r="D10" s="17">
        <f>Table2[[#This Row],[Snow Days so Far]]</f>
        <v>4</v>
      </c>
      <c r="E10" s="18">
        <f>((200*Table2[[#This Row],[7 am precipIntensity]]+Table2[[#This Row],[7 am precipProbability]]/10)*Table2[[#This Row],[7 am precipType]])^0.13*3.4</f>
        <v>0</v>
      </c>
      <c r="F10" s="9">
        <f>Table2[[#This Row],[precipType]]*(10*Table2[[#This Row],[precipIntensity]]+Table2[[#This Row],[precipProbability]]/10+Table2[[#This Row],[precipIntensityMax]]+Table2[[#This Row],[precipAccumulation]]*10)</f>
        <v>0.49209999999999998</v>
      </c>
      <c r="G10" s="9">
        <f>(Table1[[#This Row],[Whole-day precip nastiness]]^1.9*Table1[[#This Row],[7 am precip nastiness]]^1.5)/260</f>
        <v>0</v>
      </c>
      <c r="H10" s="21">
        <f>0.95*Table2[[#This Row],[7 am apparentTemperature]]+0.05*Table2[[#This Row],[7 am temperature]]</f>
        <v>16.3095</v>
      </c>
      <c r="I10" s="9">
        <f>0.25*Table2[[#This Row],[apparentTemperatureHigh]]+0.35*Table2[[#This Row],[temperatureHigh]]+0.25*Table2[[#This Row],[apparentTemperatureMin]]+0.15*Table2[[#This Row],[temperatureMin]]</f>
        <v>2.0514999999999999</v>
      </c>
      <c r="J10" s="9">
        <f>2.5*0.8^(1.4*Table1[[#This Row],[7 am temp "index"]]+0.8*Table1[[#This Row],[Whole-day temp "index"]]+4)</f>
        <v>4.3498656473625E-3</v>
      </c>
      <c r="K10" s="21">
        <f>-1/(Table1[[#This Row],[Precip Nastiness]]+Table1[[#This Row],[Temp Nastiness]]+1)+1</f>
        <v>4.3310262649944864E-3</v>
      </c>
      <c r="L10" s="30">
        <f>1-ATAN((1.7^Table1[[#This Row],[Snow Days so Far]]+1.7^Table1[[#This Row],[Consecutive Snow Days Prior]]-2)/450)*2/PI()</f>
        <v>0.98959983146637309</v>
      </c>
      <c r="M10" s="27">
        <f>Table1[[#This Row],[Base No School Probability]]*Table1[[#This Row],[Past Closings Modifier]]</f>
        <v>4.2859828619149793E-3</v>
      </c>
      <c r="N10" s="14" t="str">
        <f>IF(Table2[[#This Row],[No School?]]=1,"Yes","No")</f>
        <v>No</v>
      </c>
      <c r="O10" s="8">
        <f>-400*(Table2[[#This Row],[No School?]]-Table1[[#This Row],[No School Probability]])^2+100</f>
        <v>99.992652140362949</v>
      </c>
      <c r="P10" s="25">
        <f>IF(IF(Table1[[#This Row],[No School Probability]]&gt;=0.5,1,0)=Table2[[#This Row],[No School?]],1,0)</f>
        <v>1</v>
      </c>
      <c r="Q10" s="8"/>
    </row>
    <row r="11" spans="1:22" hidden="1" x14ac:dyDescent="0.25">
      <c r="A11" s="3">
        <f>Table2[[#This Row],[Date]]</f>
        <v>42013</v>
      </c>
      <c r="B11" s="5" t="str">
        <f>TEXT(Table1[[#This Row],[Date]],"ddddddddd")</f>
        <v>Friday</v>
      </c>
      <c r="C11" s="5">
        <f>Table2[[#This Row],[Consecutive Snow Days Prior]]</f>
        <v>1</v>
      </c>
      <c r="D11" s="17">
        <f>Table2[[#This Row],[Snow Days so Far]]</f>
        <v>1</v>
      </c>
      <c r="E11" s="18">
        <f>((200*Table2[[#This Row],[7 am precipIntensity]]+Table2[[#This Row],[7 am precipProbability]]/10)*Table2[[#This Row],[7 am precipType]])^0.13*3.4</f>
        <v>0</v>
      </c>
      <c r="F11" s="9">
        <f>Table2[[#This Row],[precipType]]*(10*Table2[[#This Row],[precipIntensity]]+Table2[[#This Row],[precipProbability]]/10+Table2[[#This Row],[precipIntensityMax]]+Table2[[#This Row],[precipAccumulation]]*10)</f>
        <v>1.5286999999999999</v>
      </c>
      <c r="G11" s="9">
        <f>(Table1[[#This Row],[Whole-day precip nastiness]]^1.9*Table1[[#This Row],[7 am precip nastiness]]^1.5)/260</f>
        <v>0</v>
      </c>
      <c r="H11" s="21">
        <f>0.95*Table2[[#This Row],[7 am apparentTemperature]]+0.05*Table2[[#This Row],[7 am temperature]]</f>
        <v>2.4695</v>
      </c>
      <c r="I11" s="9">
        <f>0.25*Table2[[#This Row],[apparentTemperatureHigh]]+0.35*Table2[[#This Row],[temperatureHigh]]+0.25*Table2[[#This Row],[apparentTemperatureMin]]+0.15*Table2[[#This Row],[temperatureMin]]</f>
        <v>2.8969999999999994</v>
      </c>
      <c r="J11" s="9">
        <f>2.5*0.8^(1.4*Table1[[#This Row],[7 am temp "index"]]+0.8*Table1[[#This Row],[Whole-day temp "index"]]+4)</f>
        <v>0.28226324011759429</v>
      </c>
      <c r="K11" s="21">
        <f>-1/(Table1[[#This Row],[Precip Nastiness]]+Table1[[#This Row],[Temp Nastiness]]+1)+1</f>
        <v>0.22012893397124</v>
      </c>
      <c r="L11" s="30">
        <f>1-ATAN((1.7^Table1[[#This Row],[Snow Days so Far]]+1.7^Table1[[#This Row],[Consecutive Snow Days Prior]]-2)/450)*2/PI()</f>
        <v>0.99801941154266438</v>
      </c>
      <c r="M11" s="27">
        <f>Table1[[#This Row],[Base No School Probability]]*Table1[[#This Row],[Past Closings Modifier]]</f>
        <v>0.21969294914549098</v>
      </c>
      <c r="N11" s="14" t="str">
        <f>IF(Table2[[#This Row],[No School?]]=1,"Yes","No")</f>
        <v>No</v>
      </c>
      <c r="O11" s="8">
        <f>-400*(Table2[[#This Row],[No School?]]-Table1[[#This Row],[No School Probability]])^2+100</f>
        <v>80.694003238302685</v>
      </c>
      <c r="P11" s="25">
        <f>IF(IF(Table1[[#This Row],[No School Probability]]&gt;=0.5,1,0)=Table2[[#This Row],[No School?]],1,0)</f>
        <v>1</v>
      </c>
      <c r="Q11" s="8"/>
    </row>
    <row r="12" spans="1:22" hidden="1" x14ac:dyDescent="0.25">
      <c r="A12" s="3">
        <f>Table2[[#This Row],[Date]]</f>
        <v>42061</v>
      </c>
      <c r="B12" s="6" t="str">
        <f>TEXT(Table1[[#This Row],[Date]],"ddddddddd")</f>
        <v>Thursday</v>
      </c>
      <c r="C12" s="5">
        <f>Table2[[#This Row],[Consecutive Snow Days Prior]]</f>
        <v>0</v>
      </c>
      <c r="D12" s="17">
        <f>Table2[[#This Row],[Snow Days so Far]]</f>
        <v>3</v>
      </c>
      <c r="E12" s="18">
        <f>((200*Table2[[#This Row],[7 am precipIntensity]]+Table2[[#This Row],[7 am precipProbability]]/10)*Table2[[#This Row],[7 am precipType]])^0.13*3.4</f>
        <v>0</v>
      </c>
      <c r="F12" s="9">
        <f>Table2[[#This Row],[precipType]]*(10*Table2[[#This Row],[precipIntensity]]+Table2[[#This Row],[precipProbability]]/10+Table2[[#This Row],[precipIntensityMax]]+Table2[[#This Row],[precipAccumulation]]*10)</f>
        <v>0.57290000000000008</v>
      </c>
      <c r="G12" s="9">
        <f>(Table1[[#This Row],[Whole-day precip nastiness]]^1.9*Table1[[#This Row],[7 am precip nastiness]]^1.5)/260</f>
        <v>0</v>
      </c>
      <c r="H12" s="21">
        <f>0.95*Table2[[#This Row],[7 am apparentTemperature]]+0.05*Table2[[#This Row],[7 am temperature]]</f>
        <v>-2.5719999999999996</v>
      </c>
      <c r="I12" s="9">
        <f>0.25*Table2[[#This Row],[apparentTemperatureHigh]]+0.35*Table2[[#This Row],[temperatureHigh]]+0.25*Table2[[#This Row],[apparentTemperatureMin]]+0.15*Table2[[#This Row],[temperatureMin]]</f>
        <v>3.7320000000000002</v>
      </c>
      <c r="J12" s="9">
        <f>2.5*0.8^(1.4*Table1[[#This Row],[7 am temp "index"]]+0.8*Table1[[#This Row],[Whole-day temp "index"]]+4)</f>
        <v>1.1746784368621352</v>
      </c>
      <c r="K12" s="21">
        <f>-1/(Table1[[#This Row],[Precip Nastiness]]+Table1[[#This Row],[Temp Nastiness]]+1)+1</f>
        <v>0.54016190023803712</v>
      </c>
      <c r="L12" s="30">
        <f>1-ATAN((1.7^Table1[[#This Row],[Snow Days so Far]]+1.7^Table1[[#This Row],[Consecutive Snow Days Prior]]-2)/450)*2/PI()</f>
        <v>0.99446437691991019</v>
      </c>
      <c r="M12" s="27">
        <f>Table1[[#This Row],[Base No School Probability]]*Table1[[#This Row],[Past Closings Modifier]]</f>
        <v>0.5371717675560943</v>
      </c>
      <c r="N12" s="14" t="str">
        <f>IF(Table2[[#This Row],[No School?]]=1,"Yes","No")</f>
        <v>No</v>
      </c>
      <c r="O12" s="8">
        <f>-400*(Table2[[#This Row],[No School?]]-Table1[[#This Row],[No School Probability]])^2+100</f>
        <v>-15.421403143735432</v>
      </c>
      <c r="P12" s="25">
        <f>IF(IF(Table1[[#This Row],[No School Probability]]&gt;=0.5,1,0)=Table2[[#This Row],[No School?]],1,0)</f>
        <v>0</v>
      </c>
      <c r="Q12" s="8"/>
    </row>
    <row r="13" spans="1:22" hidden="1" x14ac:dyDescent="0.25">
      <c r="A13" s="3">
        <f>Table2[[#This Row],[Date]]</f>
        <v>42053</v>
      </c>
      <c r="B13" s="5" t="str">
        <f>TEXT(Table1[[#This Row],[Date]],"ddddddddd")</f>
        <v>Wednesday</v>
      </c>
      <c r="C13" s="5">
        <f>Table2[[#This Row],[Consecutive Snow Days Prior]]</f>
        <v>0</v>
      </c>
      <c r="D13" s="17">
        <f>Table2[[#This Row],[Snow Days so Far]]</f>
        <v>1</v>
      </c>
      <c r="E13" s="18">
        <f>((200*Table2[[#This Row],[7 am precipIntensity]]+Table2[[#This Row],[7 am precipProbability]]/10)*Table2[[#This Row],[7 am precipType]])^0.13*3.4</f>
        <v>0</v>
      </c>
      <c r="F13" s="9">
        <f>Table2[[#This Row],[precipType]]*(10*Table2[[#This Row],[precipIntensity]]+Table2[[#This Row],[precipProbability]]/10+Table2[[#This Row],[precipIntensityMax]]+Table2[[#This Row],[precipAccumulation]]*10)</f>
        <v>1.6159000000000001</v>
      </c>
      <c r="G13" s="9">
        <f>(Table1[[#This Row],[Whole-day precip nastiness]]^1.9*Table1[[#This Row],[7 am precip nastiness]]^1.5)/260</f>
        <v>0</v>
      </c>
      <c r="H13" s="21">
        <f>0.95*Table2[[#This Row],[7 am apparentTemperature]]+0.05*Table2[[#This Row],[7 am temperature]]</f>
        <v>5.2374999999999998</v>
      </c>
      <c r="I13" s="9">
        <f>0.25*Table2[[#This Row],[apparentTemperatureHigh]]+0.35*Table2[[#This Row],[temperatureHigh]]+0.25*Table2[[#This Row],[apparentTemperatureMin]]+0.15*Table2[[#This Row],[temperatureMin]]</f>
        <v>4.4634999999999998</v>
      </c>
      <c r="J13" s="9">
        <f>2.5*0.8^(1.4*Table1[[#This Row],[7 am temp "index"]]+0.8*Table1[[#This Row],[Whole-day temp "index"]]+4)</f>
        <v>8.9879575339403842E-2</v>
      </c>
      <c r="K13" s="21">
        <f>-1/(Table1[[#This Row],[Precip Nastiness]]+Table1[[#This Row],[Temp Nastiness]]+1)+1</f>
        <v>8.2467437112411446E-2</v>
      </c>
      <c r="L13" s="30">
        <f>1-ATAN((1.7^Table1[[#This Row],[Snow Days so Far]]+1.7^Table1[[#This Row],[Consecutive Snow Days Prior]]-2)/450)*2/PI()</f>
        <v>0.99900970337507433</v>
      </c>
      <c r="M13" s="27">
        <f>Table1[[#This Row],[Base No School Probability]]*Table1[[#This Row],[Past Closings Modifier]]</f>
        <v>8.2385769887772756E-2</v>
      </c>
      <c r="N13" s="14" t="str">
        <f>IF(Table2[[#This Row],[No School?]]=1,"Yes","No")</f>
        <v>No</v>
      </c>
      <c r="O13" s="8">
        <f>-400*(Table2[[#This Row],[No School?]]-Table1[[#This Row],[No School Probability]])^2+100</f>
        <v>97.285033967999581</v>
      </c>
      <c r="P13" s="25">
        <f>IF(IF(Table1[[#This Row],[No School Probability]]&gt;=0.5,1,0)=Table2[[#This Row],[No School?]],1,0)</f>
        <v>1</v>
      </c>
      <c r="Q13" s="8"/>
    </row>
    <row r="14" spans="1:22" x14ac:dyDescent="0.25">
      <c r="A14" s="3">
        <f>Table2[[#This Row],[Date]]</f>
        <v>42382</v>
      </c>
      <c r="B14" s="2" t="str">
        <f>TEXT(Table1[[#This Row],[Date]],"ddddddddd")</f>
        <v>Wednesday</v>
      </c>
      <c r="C14" s="5">
        <f>Table2[[#This Row],[Consecutive Snow Days Prior]]</f>
        <v>0</v>
      </c>
      <c r="D14" s="17">
        <f>Table2[[#This Row],[Snow Days so Far]]</f>
        <v>0</v>
      </c>
      <c r="E14" s="18">
        <f>((200*Table2[[#This Row],[7 am precipIntensity]]+Table2[[#This Row],[7 am precipProbability]]/10)*Table2[[#This Row],[7 am precipType]])^0.13*3.4</f>
        <v>0</v>
      </c>
      <c r="F14" s="18">
        <f>Table2[[#This Row],[precipType]]*(10*Table2[[#This Row],[precipIntensity]]+Table2[[#This Row],[precipProbability]]/10+Table2[[#This Row],[precipIntensityMax]]+Table2[[#This Row],[precipAccumulation]]*10)</f>
        <v>1.0339</v>
      </c>
      <c r="G14" s="9">
        <f>(Table1[[#This Row],[Whole-day precip nastiness]]^1.9*Table1[[#This Row],[7 am precip nastiness]]^1.5)/260</f>
        <v>0</v>
      </c>
      <c r="H14" s="22">
        <f>0.95*Table2[[#This Row],[7 am apparentTemperature]]+0.05*Table2[[#This Row],[7 am temperature]]</f>
        <v>-3.0374999999999996</v>
      </c>
      <c r="I14" s="18">
        <f>0.25*Table2[[#This Row],[apparentTemperatureHigh]]+0.35*Table2[[#This Row],[temperatureHigh]]+0.25*Table2[[#This Row],[apparentTemperatureMin]]+0.15*Table2[[#This Row],[temperatureMin]]</f>
        <v>6.4215</v>
      </c>
      <c r="J14" s="18">
        <f>2.5*0.8^(1.4*Table1[[#This Row],[7 am temp "index"]]+0.8*Table1[[#This Row],[Whole-day temp "index"]]+4)</f>
        <v>0.84055022381555144</v>
      </c>
      <c r="K14" s="22">
        <f>-1/(Table1[[#This Row],[Precip Nastiness]]+Table1[[#This Row],[Temp Nastiness]]+1)+1</f>
        <v>0.45668420939530208</v>
      </c>
      <c r="L14" s="31">
        <f>1-ATAN((1.7^Table1[[#This Row],[Snow Days so Far]]+1.7^Table1[[#This Row],[Consecutive Snow Days Prior]]-2)/450)*2/PI()</f>
        <v>1</v>
      </c>
      <c r="M14" s="27">
        <f>Table1[[#This Row],[Base No School Probability]]*Table1[[#This Row],[Past Closings Modifier]]</f>
        <v>0.45668420939530208</v>
      </c>
      <c r="N14" s="14" t="str">
        <f>IF(Table2[[#This Row],[No School?]]=1,"Yes","No")</f>
        <v>No</v>
      </c>
      <c r="O14" s="8">
        <f>-400*(Table2[[#This Row],[No School?]]-Table1[[#This Row],[No School Probability]])^2+100</f>
        <v>16.575813155595156</v>
      </c>
      <c r="P14" s="25">
        <f>IF(IF(Table1[[#This Row],[No School Probability]]&gt;=0.5,1,0)=Table2[[#This Row],[No School?]],1,0)</f>
        <v>1</v>
      </c>
      <c r="Q14" s="8"/>
    </row>
    <row r="15" spans="1:22" hidden="1" x14ac:dyDescent="0.25">
      <c r="A15" s="3">
        <f>Table2[[#This Row],[Date]]</f>
        <v>42010</v>
      </c>
      <c r="B15" s="5" t="str">
        <f>TEXT(Table1[[#This Row],[Date]],"ddddddddd")</f>
        <v>Tuesday</v>
      </c>
      <c r="C15" s="5">
        <f>Table2[[#This Row],[Consecutive Snow Days Prior]]</f>
        <v>0</v>
      </c>
      <c r="D15" s="17">
        <f>Table2[[#This Row],[Snow Days so Far]]</f>
        <v>0</v>
      </c>
      <c r="E15" s="18">
        <f>((200*Table2[[#This Row],[7 am precipIntensity]]+Table2[[#This Row],[7 am precipProbability]]/10)*Table2[[#This Row],[7 am precipType]])^0.13*3.4</f>
        <v>3.7616169858727728</v>
      </c>
      <c r="F15" s="9">
        <f>Table2[[#This Row],[precipType]]*(10*Table2[[#This Row],[precipIntensity]]+Table2[[#This Row],[precipProbability]]/10+Table2[[#This Row],[precipIntensityMax]]+Table2[[#This Row],[precipAccumulation]]*10)</f>
        <v>6.1095999999999995</v>
      </c>
      <c r="G15" s="9">
        <f>(Table1[[#This Row],[Whole-day precip nastiness]]^1.9*Table1[[#This Row],[7 am precip nastiness]]^1.5)/260</f>
        <v>0.87400272917666622</v>
      </c>
      <c r="H15" s="21">
        <f>0.95*Table2[[#This Row],[7 am apparentTemperature]]+0.05*Table2[[#This Row],[7 am temperature]]</f>
        <v>3.8464999999999998</v>
      </c>
      <c r="I15" s="9">
        <f>0.25*Table2[[#This Row],[apparentTemperatureHigh]]+0.35*Table2[[#This Row],[temperatureHigh]]+0.25*Table2[[#This Row],[apparentTemperatureMin]]+0.15*Table2[[#This Row],[temperatureMin]]</f>
        <v>6.7054999999999989</v>
      </c>
      <c r="J15" s="9">
        <f>2.5*0.8^(1.4*Table1[[#This Row],[7 am temp "index"]]+0.8*Table1[[#This Row],[Whole-day temp "index"]]+4)</f>
        <v>9.3017737497535294E-2</v>
      </c>
      <c r="K15" s="21">
        <f>-1/(Table1[[#This Row],[Precip Nastiness]]+Table1[[#This Row],[Temp Nastiness]]+1)+1</f>
        <v>0.49161688099220446</v>
      </c>
      <c r="L15" s="30">
        <f>1-ATAN((1.7^Table1[[#This Row],[Snow Days so Far]]+1.7^Table1[[#This Row],[Consecutive Snow Days Prior]]-2)/450)*2/PI()</f>
        <v>1</v>
      </c>
      <c r="M15" s="27">
        <f>Table1[[#This Row],[Base No School Probability]]*Table1[[#This Row],[Past Closings Modifier]]</f>
        <v>0.49161688099220446</v>
      </c>
      <c r="N15" s="14" t="str">
        <f>IF(Table2[[#This Row],[No School?]]=1,"Yes","No")</f>
        <v>No</v>
      </c>
      <c r="O15" s="8">
        <f>-400*(Table2[[#This Row],[No School?]]-Table1[[#This Row],[No School Probability]])^2+100</f>
        <v>3.325136929398667</v>
      </c>
      <c r="P15" s="25">
        <f>IF(IF(Table1[[#This Row],[No School Probability]]&gt;=0.5,1,0)=Table2[[#This Row],[No School?]],1,0)</f>
        <v>1</v>
      </c>
      <c r="Q15" s="8"/>
    </row>
    <row r="16" spans="1:22" x14ac:dyDescent="0.25">
      <c r="A16" s="3">
        <f>Table2[[#This Row],[Date]]</f>
        <v>42741</v>
      </c>
      <c r="B16" s="5" t="str">
        <f>TEXT(Table1[[#This Row],[Date]],"ddddddddd")</f>
        <v>Friday</v>
      </c>
      <c r="C16" s="5">
        <f>Table2[[#This Row],[Consecutive Snow Days Prior]]</f>
        <v>0</v>
      </c>
      <c r="D16" s="17">
        <f>Table2[[#This Row],[Snow Days so Far]]</f>
        <v>1</v>
      </c>
      <c r="E16" s="18">
        <f>((200*Table2[[#This Row],[7 am precipIntensity]]+Table2[[#This Row],[7 am precipProbability]]/10)*Table2[[#This Row],[7 am precipType]])^0.13*3.4</f>
        <v>0</v>
      </c>
      <c r="F16" s="9">
        <f>Table2[[#This Row],[precipType]]*(10*Table2[[#This Row],[precipIntensity]]+Table2[[#This Row],[precipProbability]]/10+Table2[[#This Row],[precipIntensityMax]]+Table2[[#This Row],[precipAccumulation]]*10)</f>
        <v>0</v>
      </c>
      <c r="G16" s="9">
        <f>(Table1[[#This Row],[Whole-day precip nastiness]]^1.9*Table1[[#This Row],[7 am precip nastiness]]^1.5)/260</f>
        <v>0</v>
      </c>
      <c r="H16" s="21">
        <f>0.95*Table2[[#This Row],[7 am apparentTemperature]]+0.05*Table2[[#This Row],[7 am temperature]]</f>
        <v>-3.1894999999999998</v>
      </c>
      <c r="I16" s="9">
        <f>0.25*Table2[[#This Row],[apparentTemperatureHigh]]+0.35*Table2[[#This Row],[temperatureHigh]]+0.25*Table2[[#This Row],[apparentTemperatureMin]]+0.15*Table2[[#This Row],[temperatureMin]]</f>
        <v>4.6584999999999992</v>
      </c>
      <c r="J16" s="9">
        <f>2.5*0.8^(1.4*Table1[[#This Row],[7 am temp "index"]]+0.8*Table1[[#This Row],[Whole-day temp "index"]]+4)</f>
        <v>1.2074467899297305</v>
      </c>
      <c r="K16" s="21">
        <f>-1/(Table1[[#This Row],[Precip Nastiness]]+Table1[[#This Row],[Temp Nastiness]]+1)+1</f>
        <v>0.54698794799405648</v>
      </c>
      <c r="L16" s="30">
        <f>1-ATAN((1.7^Table1[[#This Row],[Snow Days so Far]]+1.7^Table1[[#This Row],[Consecutive Snow Days Prior]]-2)/450)*2/PI()</f>
        <v>0.99900970337507433</v>
      </c>
      <c r="M16" s="27">
        <f>Table1[[#This Row],[Base No School Probability]]*Table1[[#This Row],[Past Closings Modifier]]</f>
        <v>0.54644626767528293</v>
      </c>
      <c r="N16" s="14" t="str">
        <f>IF(Table2[[#This Row],[No School?]]=1,"Yes","No")</f>
        <v>No</v>
      </c>
      <c r="O16" s="8">
        <f>-400*(Table2[[#This Row],[No School?]]-Table1[[#This Row],[No School Probability]])^2+100</f>
        <v>-19.44140938249879</v>
      </c>
      <c r="P16" s="25">
        <f>IF(IF(Table1[[#This Row],[No School Probability]]&gt;=0.5,1,0)=Table2[[#This Row],[No School?]],1,0)</f>
        <v>0</v>
      </c>
      <c r="Q16" s="8"/>
    </row>
    <row r="17" spans="1:17" hidden="1" x14ac:dyDescent="0.25">
      <c r="A17" s="3">
        <f>Table2[[#This Row],[Date]]</f>
        <v>42040</v>
      </c>
      <c r="B17" s="5" t="str">
        <f>TEXT(Table1[[#This Row],[Date]],"ddddddddd")</f>
        <v>Thursday</v>
      </c>
      <c r="C17" s="5">
        <f>Table2[[#This Row],[Consecutive Snow Days Prior]]</f>
        <v>0</v>
      </c>
      <c r="D17" s="17">
        <f>Table2[[#This Row],[Snow Days so Far]]</f>
        <v>1</v>
      </c>
      <c r="E17" s="18">
        <f>((200*Table2[[#This Row],[7 am precipIntensity]]+Table2[[#This Row],[7 am precipProbability]]/10)*Table2[[#This Row],[7 am precipType]])^0.13*3.4</f>
        <v>0</v>
      </c>
      <c r="F17" s="9">
        <f>Table2[[#This Row],[precipType]]*(10*Table2[[#This Row],[precipIntensity]]+Table2[[#This Row],[precipProbability]]/10+Table2[[#This Row],[precipIntensityMax]]+Table2[[#This Row],[precipAccumulation]]*10)</f>
        <v>0.48289999999999994</v>
      </c>
      <c r="G17" s="9">
        <f>(Table1[[#This Row],[Whole-day precip nastiness]]^1.9*Table1[[#This Row],[7 am precip nastiness]]^1.5)/260</f>
        <v>0</v>
      </c>
      <c r="H17" s="21">
        <f>0.95*Table2[[#This Row],[7 am apparentTemperature]]+0.05*Table2[[#This Row],[7 am temperature]]</f>
        <v>3.6219999999999999</v>
      </c>
      <c r="I17" s="9">
        <f>0.25*Table2[[#This Row],[apparentTemperatureHigh]]+0.35*Table2[[#This Row],[temperatureHigh]]+0.25*Table2[[#This Row],[apparentTemperatureMin]]+0.15*Table2[[#This Row],[temperatureMin]]</f>
        <v>3.7050000000000005</v>
      </c>
      <c r="J17" s="9">
        <f>2.5*0.8^(1.4*Table1[[#This Row],[7 am temp "index"]]+0.8*Table1[[#This Row],[Whole-day temp "index"]]+4)</f>
        <v>0.17046977350300424</v>
      </c>
      <c r="K17" s="21">
        <f>-1/(Table1[[#This Row],[Precip Nastiness]]+Table1[[#This Row],[Temp Nastiness]]+1)+1</f>
        <v>0.14564218347375102</v>
      </c>
      <c r="L17" s="30">
        <f>1-ATAN((1.7^Table1[[#This Row],[Snow Days so Far]]+1.7^Table1[[#This Row],[Consecutive Snow Days Prior]]-2)/450)*2/PI()</f>
        <v>0.99900970337507433</v>
      </c>
      <c r="M17" s="27">
        <f>Table1[[#This Row],[Base No School Probability]]*Table1[[#This Row],[Past Closings Modifier]]</f>
        <v>0.14549795451101016</v>
      </c>
      <c r="N17" s="14" t="str">
        <f>IF(Table2[[#This Row],[No School?]]=1,"Yes","No")</f>
        <v>No</v>
      </c>
      <c r="O17" s="8">
        <f>-400*(Table2[[#This Row],[No School?]]-Table1[[#This Row],[No School Probability]])^2+100</f>
        <v>91.532138093244811</v>
      </c>
      <c r="P17" s="25">
        <f>IF(IF(Table1[[#This Row],[No School Probability]]&gt;=0.5,1,0)=Table2[[#This Row],[No School?]],1,0)</f>
        <v>1</v>
      </c>
      <c r="Q17" s="8"/>
    </row>
    <row r="18" spans="1:17" hidden="1" x14ac:dyDescent="0.25">
      <c r="A18" s="3">
        <f>Table2[[#This Row],[Date]]</f>
        <v>42037</v>
      </c>
      <c r="B18" s="6" t="str">
        <f>TEXT(Table1[[#This Row],[Date]],"ddddddddd")</f>
        <v>Monday</v>
      </c>
      <c r="C18" s="5">
        <f>Table2[[#This Row],[Consecutive Snow Days Prior]]</f>
        <v>0</v>
      </c>
      <c r="D18" s="17">
        <f>Table2[[#This Row],[Snow Days so Far]]</f>
        <v>1</v>
      </c>
      <c r="E18" s="18">
        <f>((200*Table2[[#This Row],[7 am precipIntensity]]+Table2[[#This Row],[7 am precipProbability]]/10)*Table2[[#This Row],[7 am precipType]])^0.13*3.4</f>
        <v>2.899773455385672</v>
      </c>
      <c r="F18" s="9">
        <f>Table2[[#This Row],[precipType]]*(10*Table2[[#This Row],[precipIntensity]]+Table2[[#This Row],[precipProbability]]/10+Table2[[#This Row],[precipIntensityMax]]+Table2[[#This Row],[precipAccumulation]]*10)</f>
        <v>3.2701000000000002</v>
      </c>
      <c r="G18" s="9">
        <f>(Table1[[#This Row],[Whole-day precip nastiness]]^1.9*Table1[[#This Row],[7 am precip nastiness]]^1.5)/260</f>
        <v>0.18040090875201034</v>
      </c>
      <c r="H18" s="21">
        <f>0.95*Table2[[#This Row],[7 am apparentTemperature]]+0.05*Table2[[#This Row],[7 am temperature]]</f>
        <v>13.898</v>
      </c>
      <c r="I18" s="9">
        <f>0.25*Table2[[#This Row],[apparentTemperatureHigh]]+0.35*Table2[[#This Row],[temperatureHigh]]+0.25*Table2[[#This Row],[apparentTemperatureMin]]+0.15*Table2[[#This Row],[temperatureMin]]</f>
        <v>6.3475000000000001</v>
      </c>
      <c r="J18" s="9">
        <f>2.5*0.8^(1.4*Table1[[#This Row],[7 am temp "index"]]+0.8*Table1[[#This Row],[Whole-day temp "index"]]+4)</f>
        <v>4.2913447501522258E-3</v>
      </c>
      <c r="K18" s="21">
        <f>-1/(Table1[[#This Row],[Precip Nastiness]]+Table1[[#This Row],[Temp Nastiness]]+1)+1</f>
        <v>0.15589892898867119</v>
      </c>
      <c r="L18" s="30">
        <f>1-ATAN((1.7^Table1[[#This Row],[Snow Days so Far]]+1.7^Table1[[#This Row],[Consecutive Snow Days Prior]]-2)/450)*2/PI()</f>
        <v>0.99900970337507433</v>
      </c>
      <c r="M18" s="27">
        <f>Table1[[#This Row],[Base No School Probability]]*Table1[[#This Row],[Past Closings Modifier]]</f>
        <v>0.15574454280546418</v>
      </c>
      <c r="N18" s="14" t="str">
        <f>IF(Table2[[#This Row],[No School?]]=1,"Yes","No")</f>
        <v>No</v>
      </c>
      <c r="O18" s="8">
        <f>-400*(Table2[[#This Row],[No School?]]-Table1[[#This Row],[No School Probability]])^2+100</f>
        <v>90.297454954526771</v>
      </c>
      <c r="P18" s="25">
        <f>IF(IF(Table1[[#This Row],[No School Probability]]&gt;=0.5,1,0)=Table2[[#This Row],[No School?]],1,0)</f>
        <v>1</v>
      </c>
      <c r="Q18" s="8"/>
    </row>
    <row r="19" spans="1:17" x14ac:dyDescent="0.25">
      <c r="A19" s="3">
        <f>Table2[[#This Row],[Date]]</f>
        <v>43104</v>
      </c>
      <c r="B19" s="5" t="str">
        <f>TEXT(Table1[[#This Row],[Date]],"ddddddddd")</f>
        <v>Thursday</v>
      </c>
      <c r="C19" s="5">
        <f>Table2[[#This Row],[Consecutive Snow Days Prior]]</f>
        <v>1</v>
      </c>
      <c r="D19" s="17">
        <f>Table2[[#This Row],[Snow Days so Far]]</f>
        <v>1</v>
      </c>
      <c r="E19" s="18">
        <f>((200*Table2[[#This Row],[7 am precipIntensity]]+Table2[[#This Row],[7 am precipProbability]]/10)*Table2[[#This Row],[7 am precipType]])^0.13*3.4</f>
        <v>3.2122485694720755</v>
      </c>
      <c r="F19" s="9">
        <f>Table2[[#This Row],[precipType]]*(10*Table2[[#This Row],[precipIntensity]]+Table2[[#This Row],[precipProbability]]/10+Table2[[#This Row],[precipIntensityMax]]+Table2[[#This Row],[precipAccumulation]]*10)</f>
        <v>15.520900000000001</v>
      </c>
      <c r="G19" s="9">
        <f>(Table1[[#This Row],[Whole-day precip nastiness]]^1.9*Table1[[#This Row],[7 am precip nastiness]]^1.5)/260</f>
        <v>4.0549217714465478</v>
      </c>
      <c r="H19" s="21">
        <f>0.95*Table2[[#This Row],[7 am apparentTemperature]]+0.05*Table2[[#This Row],[7 am temperature]]</f>
        <v>10.423499999999999</v>
      </c>
      <c r="I19" s="9">
        <f>0.25*Table2[[#This Row],[apparentTemperatureHigh]]+0.35*Table2[[#This Row],[temperatureHigh]]+0.25*Table2[[#This Row],[apparentTemperatureMin]]+0.15*Table2[[#This Row],[temperatureMin]]</f>
        <v>3.0179999999999993</v>
      </c>
      <c r="J19" s="9">
        <f>2.5*0.8^(1.4*Table1[[#This Row],[7 am temp "index"]]+0.8*Table1[[#This Row],[Whole-day temp "index"]]+4)</f>
        <v>2.3020899686131305E-2</v>
      </c>
      <c r="K19" s="21">
        <f>-1/(Table1[[#This Row],[Precip Nastiness]]+Table1[[#This Row],[Temp Nastiness]]+1)+1</f>
        <v>0.80306985234692674</v>
      </c>
      <c r="L19" s="30">
        <f>1-ATAN((1.7^Table1[[#This Row],[Snow Days so Far]]+1.7^Table1[[#This Row],[Consecutive Snow Days Prior]]-2)/450)*2/PI()</f>
        <v>0.99801941154266438</v>
      </c>
      <c r="M19" s="27">
        <f>Table1[[#This Row],[Base No School Probability]]*Table1[[#This Row],[Past Closings Modifier]]</f>
        <v>0.80147930146693425</v>
      </c>
      <c r="N19" s="14" t="str">
        <f>IF(Table2[[#This Row],[No School?]]=1,"Yes","No")</f>
        <v>Yes</v>
      </c>
      <c r="O19" s="8">
        <f>-400*(Table2[[#This Row],[No School?]]-Table1[[#This Row],[No School Probability]])^2+100</f>
        <v>84.235812901577447</v>
      </c>
      <c r="P19" s="25">
        <f>IF(IF(Table1[[#This Row],[No School Probability]]&gt;=0.5,1,0)=Table2[[#This Row],[No School?]],1,0)</f>
        <v>1</v>
      </c>
      <c r="Q19" s="8"/>
    </row>
    <row r="20" spans="1:17" hidden="1" x14ac:dyDescent="0.25">
      <c r="A20" s="3">
        <f>Table2[[#This Row],[Date]]</f>
        <v>42034</v>
      </c>
      <c r="B20" s="5" t="str">
        <f>TEXT(Table1[[#This Row],[Date]],"ddddddddd")</f>
        <v>Friday</v>
      </c>
      <c r="C20" s="5">
        <f>Table2[[#This Row],[Consecutive Snow Days Prior]]</f>
        <v>0</v>
      </c>
      <c r="D20" s="17">
        <f>Table2[[#This Row],[Snow Days so Far]]</f>
        <v>1</v>
      </c>
      <c r="E20" s="18">
        <f>((200*Table2[[#This Row],[7 am precipIntensity]]+Table2[[#This Row],[7 am precipProbability]]/10)*Table2[[#This Row],[7 am precipType]])^0.13*3.4</f>
        <v>0</v>
      </c>
      <c r="F20" s="9">
        <f>Table2[[#This Row],[precipType]]*(10*Table2[[#This Row],[precipIntensity]]+Table2[[#This Row],[precipProbability]]/10+Table2[[#This Row],[precipIntensityMax]]+Table2[[#This Row],[precipAccumulation]]*10)</f>
        <v>0</v>
      </c>
      <c r="G20" s="9">
        <f>(Table1[[#This Row],[Whole-day precip nastiness]]^1.9*Table1[[#This Row],[7 am precip nastiness]]^1.5)/260</f>
        <v>0</v>
      </c>
      <c r="H20" s="21">
        <f>0.95*Table2[[#This Row],[7 am apparentTemperature]]+0.05*Table2[[#This Row],[7 am temperature]]</f>
        <v>16.974</v>
      </c>
      <c r="I20" s="9">
        <f>0.25*Table2[[#This Row],[apparentTemperatureHigh]]+0.35*Table2[[#This Row],[temperatureHigh]]+0.25*Table2[[#This Row],[apparentTemperatureMin]]+0.15*Table2[[#This Row],[temperatureMin]]</f>
        <v>9.2594999999999992</v>
      </c>
      <c r="J20" s="9">
        <f>2.5*0.8^(1.4*Table1[[#This Row],[7 am temp "index"]]+0.8*Table1[[#This Row],[Whole-day temp "index"]]+4)</f>
        <v>9.7610954403539948E-4</v>
      </c>
      <c r="K20" s="21">
        <f>-1/(Table1[[#This Row],[Precip Nastiness]]+Table1[[#This Row],[Temp Nastiness]]+1)+1</f>
        <v>9.7515768331390973E-4</v>
      </c>
      <c r="L20" s="30">
        <f>1-ATAN((1.7^Table1[[#This Row],[Snow Days so Far]]+1.7^Table1[[#This Row],[Consecutive Snow Days Prior]]-2)/450)*2/PI()</f>
        <v>0.99900970337507433</v>
      </c>
      <c r="M20" s="27">
        <f>Table1[[#This Row],[Base No School Probability]]*Table1[[#This Row],[Past Closings Modifier]]</f>
        <v>9.7419198795135366E-4</v>
      </c>
      <c r="N20" s="14" t="str">
        <f>IF(Table2[[#This Row],[No School?]]=1,"Yes","No")</f>
        <v>No</v>
      </c>
      <c r="O20" s="8">
        <f>-400*(Table2[[#This Row],[No School?]]-Table1[[#This Row],[No School Probability]])^2+100</f>
        <v>99.999620379988244</v>
      </c>
      <c r="P20" s="25">
        <f>IF(IF(Table1[[#This Row],[No School Probability]]&gt;=0.5,1,0)=Table2[[#This Row],[No School?]],1,0)</f>
        <v>1</v>
      </c>
      <c r="Q20" s="8"/>
    </row>
    <row r="21" spans="1:17" hidden="1" x14ac:dyDescent="0.25">
      <c r="A21" s="3">
        <f>Table2[[#This Row],[Date]]</f>
        <v>42068</v>
      </c>
      <c r="B21" s="2" t="str">
        <f>TEXT(Table1[[#This Row],[Date]],"ddddddddd")</f>
        <v>Thursday</v>
      </c>
      <c r="C21" s="5">
        <f>Table2[[#This Row],[Consecutive Snow Days Prior]]</f>
        <v>0</v>
      </c>
      <c r="D21" s="17">
        <f>Table2[[#This Row],[Snow Days so Far]]</f>
        <v>3</v>
      </c>
      <c r="E21" s="18">
        <f>((200*Table2[[#This Row],[7 am precipIntensity]]+Table2[[#This Row],[7 am precipProbability]]/10)*Table2[[#This Row],[7 am precipType]])^0.13*3.4</f>
        <v>0</v>
      </c>
      <c r="F21" s="18">
        <f>Table2[[#This Row],[precipType]]*(10*Table2[[#This Row],[precipIntensity]]+Table2[[#This Row],[precipProbability]]/10+Table2[[#This Row],[precipIntensityMax]]+Table2[[#This Row],[precipAccumulation]]*10)</f>
        <v>0</v>
      </c>
      <c r="G21" s="9">
        <f>(Table1[[#This Row],[Whole-day precip nastiness]]^1.9*Table1[[#This Row],[7 am precip nastiness]]^1.5)/260</f>
        <v>0</v>
      </c>
      <c r="H21" s="22">
        <f>0.95*Table2[[#This Row],[7 am apparentTemperature]]+0.05*Table2[[#This Row],[7 am temperature]]</f>
        <v>4.0214999999999996</v>
      </c>
      <c r="I21" s="18">
        <f>0.25*Table2[[#This Row],[apparentTemperatureHigh]]+0.35*Table2[[#This Row],[temperatureHigh]]+0.25*Table2[[#This Row],[apparentTemperatureMin]]+0.15*Table2[[#This Row],[temperatureMin]]</f>
        <v>6.4670000000000005</v>
      </c>
      <c r="J21" s="18">
        <f>2.5*0.8^(1.4*Table1[[#This Row],[7 am temp "index"]]+0.8*Table1[[#This Row],[Whole-day temp "index"]]+4)</f>
        <v>9.189952128536899E-2</v>
      </c>
      <c r="K21" s="22">
        <f>-1/(Table1[[#This Row],[Precip Nastiness]]+Table1[[#This Row],[Temp Nastiness]]+1)+1</f>
        <v>8.4164815071249621E-2</v>
      </c>
      <c r="L21" s="31">
        <f>1-ATAN((1.7^Table1[[#This Row],[Snow Days so Far]]+1.7^Table1[[#This Row],[Consecutive Snow Days Prior]]-2)/450)*2/PI()</f>
        <v>0.99446437691991019</v>
      </c>
      <c r="M21" s="27">
        <f>Table1[[#This Row],[Base No School Probability]]*Table1[[#This Row],[Past Closings Modifier]]</f>
        <v>8.3698910378409722E-2</v>
      </c>
      <c r="N21" s="14" t="str">
        <f>IF(Table2[[#This Row],[No School?]]=1,"Yes","No")</f>
        <v>No</v>
      </c>
      <c r="O21" s="8">
        <f>-400*(Table2[[#This Row],[No School?]]-Table1[[#This Row],[No School Probability]])^2+100</f>
        <v>97.197796960586771</v>
      </c>
      <c r="P21" s="25">
        <f>IF(IF(Table1[[#This Row],[No School Probability]]&gt;=0.5,1,0)=Table2[[#This Row],[No School?]],1,0)</f>
        <v>1</v>
      </c>
      <c r="Q21" s="8"/>
    </row>
    <row r="22" spans="1:17" hidden="1" x14ac:dyDescent="0.25">
      <c r="A22" s="3">
        <f>Table2[[#This Row],[Date]]</f>
        <v>42062</v>
      </c>
      <c r="B22" s="5" t="str">
        <f>TEXT(Table1[[#This Row],[Date]],"ddddddddd")</f>
        <v>Friday</v>
      </c>
      <c r="C22" s="5">
        <f>Table2[[#This Row],[Consecutive Snow Days Prior]]</f>
        <v>0</v>
      </c>
      <c r="D22" s="17">
        <f>Table2[[#This Row],[Snow Days so Far]]</f>
        <v>3</v>
      </c>
      <c r="E22" s="18">
        <f>((200*Table2[[#This Row],[7 am precipIntensity]]+Table2[[#This Row],[7 am precipProbability]]/10)*Table2[[#This Row],[7 am precipType]])^0.13*3.4</f>
        <v>0</v>
      </c>
      <c r="F22" s="9">
        <f>Table2[[#This Row],[precipType]]*(10*Table2[[#This Row],[precipIntensity]]+Table2[[#This Row],[precipProbability]]/10+Table2[[#This Row],[precipIntensityMax]]+Table2[[#This Row],[precipAccumulation]]*10)</f>
        <v>0</v>
      </c>
      <c r="G22" s="9">
        <f>(Table1[[#This Row],[Whole-day precip nastiness]]^1.9*Table1[[#This Row],[7 am precip nastiness]]^1.5)/260</f>
        <v>0</v>
      </c>
      <c r="H22" s="21">
        <f>0.95*Table2[[#This Row],[7 am apparentTemperature]]+0.05*Table2[[#This Row],[7 am temperature]]</f>
        <v>-5.3524999999999991</v>
      </c>
      <c r="I22" s="9">
        <f>0.25*Table2[[#This Row],[apparentTemperatureHigh]]+0.35*Table2[[#This Row],[temperatureHigh]]+0.25*Table2[[#This Row],[apparentTemperatureMin]]+0.15*Table2[[#This Row],[temperatureMin]]</f>
        <v>2.0619999999999994</v>
      </c>
      <c r="J22" s="9">
        <f>2.5*0.8^(1.4*Table1[[#This Row],[7 am temp "index"]]+0.8*Table1[[#This Row],[Whole-day temp "index"]]+4)</f>
        <v>3.7725272167336321</v>
      </c>
      <c r="K22" s="21">
        <f>-1/(Table1[[#This Row],[Precip Nastiness]]+Table1[[#This Row],[Temp Nastiness]]+1)+1</f>
        <v>0.79046740760455836</v>
      </c>
      <c r="L22" s="30">
        <f>1-ATAN((1.7^Table1[[#This Row],[Snow Days so Far]]+1.7^Table1[[#This Row],[Consecutive Snow Days Prior]]-2)/450)*2/PI()</f>
        <v>0.99446437691991019</v>
      </c>
      <c r="M22" s="27">
        <f>Table1[[#This Row],[Base No School Probability]]*Table1[[#This Row],[Past Closings Modifier]]</f>
        <v>0.78609167797896384</v>
      </c>
      <c r="N22" s="14" t="str">
        <f>IF(Table2[[#This Row],[No School?]]=1,"Yes","No")</f>
        <v>No</v>
      </c>
      <c r="O22" s="8">
        <f>-400*(Table2[[#This Row],[No School?]]-Table1[[#This Row],[No School Probability]])^2+100</f>
        <v>-147.17605047511319</v>
      </c>
      <c r="P22" s="25">
        <f>IF(IF(Table1[[#This Row],[No School Probability]]&gt;=0.5,1,0)=Table2[[#This Row],[No School?]],1,0)</f>
        <v>0</v>
      </c>
      <c r="Q22" s="8"/>
    </row>
    <row r="23" spans="1:17" hidden="1" x14ac:dyDescent="0.25">
      <c r="A23" s="3">
        <f>Table2[[#This Row],[Date]]</f>
        <v>42047</v>
      </c>
      <c r="B23" s="5" t="str">
        <f>TEXT(Table1[[#This Row],[Date]],"ddddddddd")</f>
        <v>Thursday</v>
      </c>
      <c r="C23" s="5">
        <f>Table2[[#This Row],[Consecutive Snow Days Prior]]</f>
        <v>0</v>
      </c>
      <c r="D23" s="17">
        <f>Table2[[#This Row],[Snow Days so Far]]</f>
        <v>1</v>
      </c>
      <c r="E23" s="18">
        <f>((200*Table2[[#This Row],[7 am precipIntensity]]+Table2[[#This Row],[7 am precipProbability]]/10)*Table2[[#This Row],[7 am precipType]])^0.13*3.4</f>
        <v>0</v>
      </c>
      <c r="F23" s="9">
        <f>Table2[[#This Row],[precipType]]*(10*Table2[[#This Row],[precipIntensity]]+Table2[[#This Row],[precipProbability]]/10+Table2[[#This Row],[precipIntensityMax]]+Table2[[#This Row],[precipAccumulation]]*10)</f>
        <v>0.50290000000000001</v>
      </c>
      <c r="G23" s="9">
        <f>(Table1[[#This Row],[Whole-day precip nastiness]]^1.9*Table1[[#This Row],[7 am precip nastiness]]^1.5)/260</f>
        <v>0</v>
      </c>
      <c r="H23" s="21">
        <f>0.95*Table2[[#This Row],[7 am apparentTemperature]]+0.05*Table2[[#This Row],[7 am temperature]]</f>
        <v>18.337</v>
      </c>
      <c r="I23" s="9">
        <f>0.25*Table2[[#This Row],[apparentTemperatureHigh]]+0.35*Table2[[#This Row],[temperatureHigh]]+0.25*Table2[[#This Row],[apparentTemperatureMin]]+0.15*Table2[[#This Row],[temperatureMin]]</f>
        <v>6.4274999999999993</v>
      </c>
      <c r="J23" s="9">
        <f>2.5*0.8^(1.4*Table1[[#This Row],[7 am temp "index"]]+0.8*Table1[[#This Row],[Whole-day temp "index"]]+4)</f>
        <v>1.0571441182715339E-3</v>
      </c>
      <c r="K23" s="21">
        <f>-1/(Table1[[#This Row],[Precip Nastiness]]+Table1[[#This Row],[Temp Nastiness]]+1)+1</f>
        <v>1.0560277447525523E-3</v>
      </c>
      <c r="L23" s="30">
        <f>1-ATAN((1.7^Table1[[#This Row],[Snow Days so Far]]+1.7^Table1[[#This Row],[Consecutive Snow Days Prior]]-2)/450)*2/PI()</f>
        <v>0.99900970337507433</v>
      </c>
      <c r="M23" s="27">
        <f>Table1[[#This Row],[Base No School Probability]]*Table1[[#This Row],[Past Closings Modifier]]</f>
        <v>1.0549819640410961E-3</v>
      </c>
      <c r="N23" s="14" t="str">
        <f>IF(Table2[[#This Row],[No School?]]=1,"Yes","No")</f>
        <v>No</v>
      </c>
      <c r="O23" s="8">
        <f>-400*(Table2[[#This Row],[No School?]]-Table1[[#This Row],[No School Probability]])^2+100</f>
        <v>99.999554805222218</v>
      </c>
      <c r="P23" s="25">
        <f>IF(IF(Table1[[#This Row],[No School Probability]]&gt;=0.5,1,0)=Table2[[#This Row],[No School?]],1,0)</f>
        <v>1</v>
      </c>
      <c r="Q23" s="8"/>
    </row>
    <row r="24" spans="1:17" hidden="1" x14ac:dyDescent="0.25">
      <c r="A24" s="3">
        <f>Table2[[#This Row],[Date]]</f>
        <v>42017</v>
      </c>
      <c r="B24" s="5" t="str">
        <f>TEXT(Table1[[#This Row],[Date]],"ddddddddd")</f>
        <v>Tuesday</v>
      </c>
      <c r="C24" s="5">
        <f>Table2[[#This Row],[Consecutive Snow Days Prior]]</f>
        <v>0</v>
      </c>
      <c r="D24" s="17">
        <f>Table2[[#This Row],[Snow Days so Far]]</f>
        <v>1</v>
      </c>
      <c r="E24" s="18">
        <f>((200*Table2[[#This Row],[7 am precipIntensity]]+Table2[[#This Row],[7 am precipProbability]]/10)*Table2[[#This Row],[7 am precipType]])^0.13*3.4</f>
        <v>0</v>
      </c>
      <c r="F24" s="9">
        <f>Table2[[#This Row],[precipType]]*(10*Table2[[#This Row],[precipIntensity]]+Table2[[#This Row],[precipProbability]]/10+Table2[[#This Row],[precipIntensityMax]]+Table2[[#This Row],[precipAccumulation]]*10)</f>
        <v>0</v>
      </c>
      <c r="G24" s="9">
        <f>(Table1[[#This Row],[Whole-day precip nastiness]]^1.9*Table1[[#This Row],[7 am precip nastiness]]^1.5)/260</f>
        <v>0</v>
      </c>
      <c r="H24" s="21">
        <f>0.95*Table2[[#This Row],[7 am apparentTemperature]]+0.05*Table2[[#This Row],[7 am temperature]]</f>
        <v>4.3205</v>
      </c>
      <c r="I24" s="9">
        <f>0.25*Table2[[#This Row],[apparentTemperatureHigh]]+0.35*Table2[[#This Row],[temperatureHigh]]+0.25*Table2[[#This Row],[apparentTemperatureMin]]+0.15*Table2[[#This Row],[temperatureMin]]</f>
        <v>7.7234999999999996</v>
      </c>
      <c r="J24" s="9">
        <f>2.5*0.8^(1.4*Table1[[#This Row],[7 am temp "index"]]+0.8*Table1[[#This Row],[Whole-day temp "index"]]+4)</f>
        <v>6.6885622378348664E-2</v>
      </c>
      <c r="K24" s="21">
        <f>-1/(Table1[[#This Row],[Precip Nastiness]]+Table1[[#This Row],[Temp Nastiness]]+1)+1</f>
        <v>6.2692402048913465E-2</v>
      </c>
      <c r="L24" s="30">
        <f>1-ATAN((1.7^Table1[[#This Row],[Snow Days so Far]]+1.7^Table1[[#This Row],[Consecutive Snow Days Prior]]-2)/450)*2/PI()</f>
        <v>0.99900970337507433</v>
      </c>
      <c r="M24" s="27">
        <f>Table1[[#This Row],[Base No School Probability]]*Table1[[#This Row],[Past Closings Modifier]]</f>
        <v>6.2630317974755947E-2</v>
      </c>
      <c r="N24" s="14" t="str">
        <f>IF(Table2[[#This Row],[No School?]]=1,"Yes","No")</f>
        <v>No</v>
      </c>
      <c r="O24" s="8">
        <f>-400*(Table2[[#This Row],[No School?]]-Table1[[#This Row],[No School Probability]])^2+100</f>
        <v>98.430977308152379</v>
      </c>
      <c r="P24" s="25">
        <f>IF(IF(Table1[[#This Row],[No School Probability]]&gt;=0.5,1,0)=Table2[[#This Row],[No School?]],1,0)</f>
        <v>1</v>
      </c>
      <c r="Q24" s="8"/>
    </row>
    <row r="25" spans="1:17" x14ac:dyDescent="0.25">
      <c r="A25" s="3">
        <f>Table2[[#This Row],[Date]]</f>
        <v>42380</v>
      </c>
      <c r="B25" s="5" t="str">
        <f>TEXT(Table1[[#This Row],[Date]],"ddddddddd")</f>
        <v>Monday</v>
      </c>
      <c r="C25" s="5">
        <f>Table2[[#This Row],[Consecutive Snow Days Prior]]</f>
        <v>0</v>
      </c>
      <c r="D25" s="17">
        <f>Table2[[#This Row],[Snow Days so Far]]</f>
        <v>0</v>
      </c>
      <c r="E25" s="18">
        <f>((200*Table2[[#This Row],[7 am precipIntensity]]+Table2[[#This Row],[7 am precipProbability]]/10)*Table2[[#This Row],[7 am precipType]])^0.13*3.4</f>
        <v>0</v>
      </c>
      <c r="F25" s="9">
        <f>Table2[[#This Row],[precipType]]*(10*Table2[[#This Row],[precipIntensity]]+Table2[[#This Row],[precipProbability]]/10+Table2[[#This Row],[precipIntensityMax]]+Table2[[#This Row],[precipAccumulation]]*10)</f>
        <v>0</v>
      </c>
      <c r="G25" s="9">
        <f>(Table1[[#This Row],[Whole-day precip nastiness]]^1.9*Table1[[#This Row],[7 am precip nastiness]]^1.5)/260</f>
        <v>0</v>
      </c>
      <c r="H25" s="21">
        <f>0.95*Table2[[#This Row],[7 am apparentTemperature]]+0.05*Table2[[#This Row],[7 am temperature]]</f>
        <v>0.25550000000000006</v>
      </c>
      <c r="I25" s="9">
        <f>0.25*Table2[[#This Row],[apparentTemperatureHigh]]+0.35*Table2[[#This Row],[temperatureHigh]]+0.25*Table2[[#This Row],[apparentTemperatureMin]]+0.15*Table2[[#This Row],[temperatureMin]]</f>
        <v>7.2969999999999988</v>
      </c>
      <c r="J25" s="9">
        <f>2.5*0.8^(1.4*Table1[[#This Row],[7 am temp "index"]]+0.8*Table1[[#This Row],[Whole-day temp "index"]]+4)</f>
        <v>0.25698830091884789</v>
      </c>
      <c r="K25" s="21">
        <f>-1/(Table1[[#This Row],[Precip Nastiness]]+Table1[[#This Row],[Temp Nastiness]]+1)+1</f>
        <v>0.20444764738939225</v>
      </c>
      <c r="L25" s="30">
        <f>1-ATAN((1.7^Table1[[#This Row],[Snow Days so Far]]+1.7^Table1[[#This Row],[Consecutive Snow Days Prior]]-2)/450)*2/PI()</f>
        <v>1</v>
      </c>
      <c r="M25" s="27">
        <f>Table1[[#This Row],[Base No School Probability]]*Table1[[#This Row],[Past Closings Modifier]]</f>
        <v>0.20444764738939225</v>
      </c>
      <c r="N25" s="14" t="str">
        <f>IF(Table2[[#This Row],[No School?]]=1,"Yes","No")</f>
        <v>No</v>
      </c>
      <c r="O25" s="8">
        <f>-400*(Table2[[#This Row],[No School?]]-Table1[[#This Row],[No School Probability]])^2+100</f>
        <v>83.280463790777091</v>
      </c>
      <c r="P25" s="25">
        <f>IF(IF(Table1[[#This Row],[No School Probability]]&gt;=0.5,1,0)=Table2[[#This Row],[No School?]],1,0)</f>
        <v>1</v>
      </c>
      <c r="Q25" s="8"/>
    </row>
    <row r="26" spans="1:17" x14ac:dyDescent="0.25">
      <c r="A26" s="3">
        <f>Table2[[#This Row],[Date]]</f>
        <v>42808</v>
      </c>
      <c r="B26" s="6" t="str">
        <f>TEXT(Table1[[#This Row],[Date]],"ddddddddd")</f>
        <v>Tuesday</v>
      </c>
      <c r="C26" s="5">
        <f>Table2[[#This Row],[Consecutive Snow Days Prior]]</f>
        <v>0</v>
      </c>
      <c r="D26" s="17">
        <f>Table2[[#This Row],[Snow Days so Far]]</f>
        <v>2</v>
      </c>
      <c r="E26" s="18">
        <f>((200*Table2[[#This Row],[7 am precipIntensity]]+Table2[[#This Row],[7 am precipProbability]]/10)*Table2[[#This Row],[7 am precipType]])^0.13*3.4</f>
        <v>2.5973297375512079</v>
      </c>
      <c r="F26" s="9">
        <f>Table2[[#This Row],[precipType]]*(10*Table2[[#This Row],[precipIntensity]]+Table2[[#This Row],[precipProbability]]/10+Table2[[#This Row],[precipIntensityMax]]+Table2[[#This Row],[precipAccumulation]]*10)</f>
        <v>1.8622999999999998</v>
      </c>
      <c r="G26" s="9">
        <f>(Table1[[#This Row],[Whole-day precip nastiness]]^1.9*Table1[[#This Row],[7 am precip nastiness]]^1.5)/260</f>
        <v>5.2470065470548374E-2</v>
      </c>
      <c r="H26" s="21">
        <f>0.95*Table2[[#This Row],[7 am apparentTemperature]]+0.05*Table2[[#This Row],[7 am temperature]]</f>
        <v>10.728</v>
      </c>
      <c r="I26" s="9">
        <f>0.25*Table2[[#This Row],[apparentTemperatureHigh]]+0.35*Table2[[#This Row],[temperatureHigh]]+0.25*Table2[[#This Row],[apparentTemperatureMin]]+0.15*Table2[[#This Row],[temperatureMin]]</f>
        <v>12.516</v>
      </c>
      <c r="J26" s="9">
        <f>2.5*0.8^(1.4*Table1[[#This Row],[7 am temp "index"]]+0.8*Table1[[#This Row],[Whole-day temp "index"]]+4)</f>
        <v>3.8410371800550965E-3</v>
      </c>
      <c r="K26" s="21">
        <f>-1/(Table1[[#This Row],[Precip Nastiness]]+Table1[[#This Row],[Temp Nastiness]]+1)+1</f>
        <v>5.3309202667000344E-2</v>
      </c>
      <c r="L26" s="30">
        <f>1-ATAN((1.7^Table1[[#This Row],[Snow Days so Far]]+1.7^Table1[[#This Row],[Consecutive Snow Days Prior]]-2)/450)*2/PI()</f>
        <v>0.99732621267785171</v>
      </c>
      <c r="M26" s="27">
        <f>Table1[[#This Row],[Base No School Probability]]*Table1[[#This Row],[Past Closings Modifier]]</f>
        <v>5.3166665196755482E-2</v>
      </c>
      <c r="N26" s="14" t="str">
        <f>IF(Table2[[#This Row],[No School?]]=1,"Yes","No")</f>
        <v>Yes</v>
      </c>
      <c r="O26" s="8">
        <f>-400*(Table2[[#This Row],[No School?]]-Table1[[#This Row],[No School Probability]])^2+100</f>
        <v>-258.59734555785315</v>
      </c>
      <c r="P26" s="25">
        <f>IF(IF(Table1[[#This Row],[No School Probability]]&gt;=0.5,1,0)=Table2[[#This Row],[No School?]],1,0)</f>
        <v>0</v>
      </c>
      <c r="Q26" s="8"/>
    </row>
    <row r="27" spans="1:17" x14ac:dyDescent="0.25">
      <c r="A27" s="3">
        <f>Table2[[#This Row],[Date]]</f>
        <v>42388</v>
      </c>
      <c r="B27" s="5" t="str">
        <f>TEXT(Table1[[#This Row],[Date]],"ddddddddd")</f>
        <v>Tuesday</v>
      </c>
      <c r="C27" s="5">
        <f>Table2[[#This Row],[Consecutive Snow Days Prior]]</f>
        <v>0</v>
      </c>
      <c r="D27" s="17">
        <f>Table2[[#This Row],[Snow Days so Far]]</f>
        <v>0</v>
      </c>
      <c r="E27" s="18">
        <f>((200*Table2[[#This Row],[7 am precipIntensity]]+Table2[[#This Row],[7 am precipProbability]]/10)*Table2[[#This Row],[7 am precipType]])^0.13*3.4</f>
        <v>0</v>
      </c>
      <c r="F27" s="9">
        <f>Table2[[#This Row],[precipType]]*(10*Table2[[#This Row],[precipIntensity]]+Table2[[#This Row],[precipProbability]]/10+Table2[[#This Row],[precipIntensityMax]]+Table2[[#This Row],[precipAccumulation]]*10)</f>
        <v>1.1139000000000001</v>
      </c>
      <c r="G27" s="9">
        <f>(Table1[[#This Row],[Whole-day precip nastiness]]^1.9*Table1[[#This Row],[7 am precip nastiness]]^1.5)/260</f>
        <v>0</v>
      </c>
      <c r="H27" s="21">
        <f>0.95*Table2[[#This Row],[7 am apparentTemperature]]+0.05*Table2[[#This Row],[7 am temperature]]</f>
        <v>-5.9740000000000002</v>
      </c>
      <c r="I27" s="9">
        <f>0.25*Table2[[#This Row],[apparentTemperatureHigh]]+0.35*Table2[[#This Row],[temperatureHigh]]+0.25*Table2[[#This Row],[apparentTemperatureMin]]+0.15*Table2[[#This Row],[temperatureMin]]</f>
        <v>7.9369999999999994</v>
      </c>
      <c r="J27" s="9">
        <f>2.5*0.8^(1.4*Table1[[#This Row],[7 am temp "index"]]+0.8*Table1[[#This Row],[Whole-day temp "index"]]+4)</f>
        <v>1.6050062312354554</v>
      </c>
      <c r="K27" s="21">
        <f>-1/(Table1[[#This Row],[Precip Nastiness]]+Table1[[#This Row],[Temp Nastiness]]+1)+1</f>
        <v>0.61612375893406668</v>
      </c>
      <c r="L27" s="30">
        <f>1-ATAN((1.7^Table1[[#This Row],[Snow Days so Far]]+1.7^Table1[[#This Row],[Consecutive Snow Days Prior]]-2)/450)*2/PI()</f>
        <v>1</v>
      </c>
      <c r="M27" s="27">
        <f>Table1[[#This Row],[Base No School Probability]]*Table1[[#This Row],[Past Closings Modifier]]</f>
        <v>0.61612375893406668</v>
      </c>
      <c r="N27" s="14" t="str">
        <f>IF(Table2[[#This Row],[No School?]]=1,"Yes","No")</f>
        <v>No</v>
      </c>
      <c r="O27" s="8">
        <f>-400*(Table2[[#This Row],[No School?]]-Table1[[#This Row],[No School Probability]])^2+100</f>
        <v>-51.843394529217562</v>
      </c>
      <c r="P27" s="25">
        <f>IF(IF(Table1[[#This Row],[No School Probability]]&gt;=0.5,1,0)=Table2[[#This Row],[No School?]],1,0)</f>
        <v>0</v>
      </c>
      <c r="Q27" s="8"/>
    </row>
    <row r="28" spans="1:17" x14ac:dyDescent="0.25">
      <c r="A28" s="3">
        <f>Table2[[#This Row],[Date]]</f>
        <v>43117</v>
      </c>
      <c r="B28" s="6" t="str">
        <f>TEXT(Table1[[#This Row],[Date]],"ddddddddd")</f>
        <v>Wednesday</v>
      </c>
      <c r="C28" s="5">
        <f>Table2[[#This Row],[Consecutive Snow Days Prior]]</f>
        <v>0</v>
      </c>
      <c r="D28" s="17">
        <f>Table2[[#This Row],[Snow Days so Far]]</f>
        <v>4</v>
      </c>
      <c r="E28" s="18">
        <f>((200*Table2[[#This Row],[7 am precipIntensity]]+Table2[[#This Row],[7 am precipProbability]]/10)*Table2[[#This Row],[7 am precipType]])^0.13*3.4</f>
        <v>0</v>
      </c>
      <c r="F28" s="9">
        <f>Table2[[#This Row],[precipType]]*(10*Table2[[#This Row],[precipIntensity]]+Table2[[#This Row],[precipProbability]]/10+Table2[[#This Row],[precipIntensityMax]]+Table2[[#This Row],[precipAccumulation]]*10)</f>
        <v>1.4925999999999999</v>
      </c>
      <c r="G28" s="9">
        <f>(Table1[[#This Row],[Whole-day precip nastiness]]^1.9*Table1[[#This Row],[7 am precip nastiness]]^1.5)/260</f>
        <v>0</v>
      </c>
      <c r="H28" s="21">
        <f>0.95*Table2[[#This Row],[7 am apparentTemperature]]+0.05*Table2[[#This Row],[7 am temperature]]</f>
        <v>-7.4829999999999988</v>
      </c>
      <c r="I28" s="9">
        <f>0.25*Table2[[#This Row],[apparentTemperatureHigh]]+0.35*Table2[[#This Row],[temperatureHigh]]+0.25*Table2[[#This Row],[apparentTemperatureMin]]+0.15*Table2[[#This Row],[temperatureMin]]</f>
        <v>6.4634999999999998</v>
      </c>
      <c r="J28" s="9">
        <f>2.5*0.8^(1.4*Table1[[#This Row],[7 am temp "index"]]+0.8*Table1[[#This Row],[Whole-day temp "index"]]+4)</f>
        <v>3.3453868053132876</v>
      </c>
      <c r="K28" s="21">
        <f>-1/(Table1[[#This Row],[Precip Nastiness]]+Table1[[#This Row],[Temp Nastiness]]+1)+1</f>
        <v>0.76987088956562899</v>
      </c>
      <c r="L28" s="30">
        <f>1-ATAN((1.7^Table1[[#This Row],[Snow Days so Far]]+1.7^Table1[[#This Row],[Consecutive Snow Days Prior]]-2)/450)*2/PI()</f>
        <v>0.98959983146637309</v>
      </c>
      <c r="M28" s="27">
        <f>Table1[[#This Row],[Base No School Probability]]*Table1[[#This Row],[Past Closings Modifier]]</f>
        <v>0.76186410256501313</v>
      </c>
      <c r="N28" s="14" t="str">
        <f>IF(Table2[[#This Row],[No School?]]=1,"Yes","No")</f>
        <v>No</v>
      </c>
      <c r="O28" s="8">
        <f>-400*(Table2[[#This Row],[No School?]]-Table1[[#This Row],[No School Probability]])^2+100</f>
        <v>-132.17476431087712</v>
      </c>
      <c r="P28" s="25">
        <f>IF(IF(Table1[[#This Row],[No School Probability]]&gt;=0.5,1,0)=Table2[[#This Row],[No School?]],1,0)</f>
        <v>0</v>
      </c>
      <c r="Q28" s="8"/>
    </row>
    <row r="29" spans="1:17" x14ac:dyDescent="0.25">
      <c r="A29" s="3">
        <f>Table2[[#This Row],[Date]]</f>
        <v>42411</v>
      </c>
      <c r="B29" s="5" t="str">
        <f>TEXT(Table1[[#This Row],[Date]],"ddddddddd")</f>
        <v>Thursday</v>
      </c>
      <c r="C29" s="5">
        <f>Table2[[#This Row],[Consecutive Snow Days Prior]]</f>
        <v>0</v>
      </c>
      <c r="D29" s="17">
        <f>Table2[[#This Row],[Snow Days so Far]]</f>
        <v>0</v>
      </c>
      <c r="E29" s="18">
        <f>((200*Table2[[#This Row],[7 am precipIntensity]]+Table2[[#This Row],[7 am precipProbability]]/10)*Table2[[#This Row],[7 am precipType]])^0.13*3.4</f>
        <v>0</v>
      </c>
      <c r="F29" s="9">
        <f>Table2[[#This Row],[precipType]]*(10*Table2[[#This Row],[precipIntensity]]+Table2[[#This Row],[precipProbability]]/10+Table2[[#This Row],[precipIntensityMax]]+Table2[[#This Row],[precipAccumulation]]*10)</f>
        <v>0</v>
      </c>
      <c r="G29" s="9">
        <f>(Table1[[#This Row],[Whole-day precip nastiness]]^1.9*Table1[[#This Row],[7 am precip nastiness]]^1.5)/260</f>
        <v>0</v>
      </c>
      <c r="H29" s="21">
        <f>0.95*Table2[[#This Row],[7 am apparentTemperature]]+0.05*Table2[[#This Row],[7 am temperature]]</f>
        <v>0.72500000000000009</v>
      </c>
      <c r="I29" s="9">
        <f>0.25*Table2[[#This Row],[apparentTemperatureHigh]]+0.35*Table2[[#This Row],[temperatureHigh]]+0.25*Table2[[#This Row],[apparentTemperatureMin]]+0.15*Table2[[#This Row],[temperatureMin]]</f>
        <v>9.9634999999999998</v>
      </c>
      <c r="J29" s="9">
        <f>2.5*0.8^(1.4*Table1[[#This Row],[7 am temp "index"]]+0.8*Table1[[#This Row],[Whole-day temp "index"]]+4)</f>
        <v>0.13787513851295666</v>
      </c>
      <c r="K29" s="21">
        <f>-1/(Table1[[#This Row],[Precip Nastiness]]+Table1[[#This Row],[Temp Nastiness]]+1)+1</f>
        <v>0.12116895241523606</v>
      </c>
      <c r="L29" s="30">
        <f>1-ATAN((1.7^Table1[[#This Row],[Snow Days so Far]]+1.7^Table1[[#This Row],[Consecutive Snow Days Prior]]-2)/450)*2/PI()</f>
        <v>1</v>
      </c>
      <c r="M29" s="27">
        <f>Table1[[#This Row],[Base No School Probability]]*Table1[[#This Row],[Past Closings Modifier]]</f>
        <v>0.12116895241523606</v>
      </c>
      <c r="N29" s="14" t="str">
        <f>IF(Table2[[#This Row],[No School?]]=1,"Yes","No")</f>
        <v>No</v>
      </c>
      <c r="O29" s="8">
        <f>-400*(Table2[[#This Row],[No School?]]-Table1[[#This Row],[No School Probability]])^2+100</f>
        <v>94.127233988237705</v>
      </c>
      <c r="P29" s="25">
        <f>IF(IF(Table1[[#This Row],[No School Probability]]&gt;=0.5,1,0)=Table2[[#This Row],[No School?]],1,0)</f>
        <v>1</v>
      </c>
      <c r="Q29" s="8"/>
    </row>
    <row r="30" spans="1:17" x14ac:dyDescent="0.25">
      <c r="A30" s="3">
        <f>Table2[[#This Row],[Date]]</f>
        <v>42740</v>
      </c>
      <c r="B30" s="5" t="str">
        <f>TEXT(Table1[[#This Row],[Date]],"ddddddddd")</f>
        <v>Thursday</v>
      </c>
      <c r="C30" s="5">
        <f>Table2[[#This Row],[Consecutive Snow Days Prior]]</f>
        <v>0</v>
      </c>
      <c r="D30" s="17">
        <f>Table2[[#This Row],[Snow Days so Far]]</f>
        <v>1</v>
      </c>
      <c r="E30" s="18">
        <f>((200*Table2[[#This Row],[7 am precipIntensity]]+Table2[[#This Row],[7 am precipProbability]]/10)*Table2[[#This Row],[7 am precipType]])^0.13*3.4</f>
        <v>0</v>
      </c>
      <c r="F30" s="9">
        <f>Table2[[#This Row],[precipType]]*(10*Table2[[#This Row],[precipIntensity]]+Table2[[#This Row],[precipProbability]]/10+Table2[[#This Row],[precipIntensityMax]]+Table2[[#This Row],[precipAccumulation]]*10)</f>
        <v>3.6983999999999999</v>
      </c>
      <c r="G30" s="9">
        <f>(Table1[[#This Row],[Whole-day precip nastiness]]^1.9*Table1[[#This Row],[7 am precip nastiness]]^1.5)/260</f>
        <v>0</v>
      </c>
      <c r="H30" s="21">
        <f>0.95*Table2[[#This Row],[7 am apparentTemperature]]+0.05*Table2[[#This Row],[7 am temperature]]</f>
        <v>5.8710000000000004</v>
      </c>
      <c r="I30" s="9">
        <f>0.25*Table2[[#This Row],[apparentTemperatureHigh]]+0.35*Table2[[#This Row],[temperatureHigh]]+0.25*Table2[[#This Row],[apparentTemperatureMin]]+0.15*Table2[[#This Row],[temperatureMin]]</f>
        <v>10.6455</v>
      </c>
      <c r="J30" s="9">
        <f>2.5*0.8^(1.4*Table1[[#This Row],[7 am temp "index"]]+0.8*Table1[[#This Row],[Whole-day temp "index"]]+4)</f>
        <v>2.4458699478178775E-2</v>
      </c>
      <c r="K30" s="21">
        <f>-1/(Table1[[#This Row],[Precip Nastiness]]+Table1[[#This Row],[Temp Nastiness]]+1)+1</f>
        <v>2.387475404390349E-2</v>
      </c>
      <c r="L30" s="30">
        <f>1-ATAN((1.7^Table1[[#This Row],[Snow Days so Far]]+1.7^Table1[[#This Row],[Consecutive Snow Days Prior]]-2)/450)*2/PI()</f>
        <v>0.99900970337507433</v>
      </c>
      <c r="M30" s="27">
        <f>Table1[[#This Row],[Base No School Probability]]*Table1[[#This Row],[Past Closings Modifier]]</f>
        <v>2.3851110955552882E-2</v>
      </c>
      <c r="N30" s="14" t="str">
        <f>IF(Table2[[#This Row],[No School?]]=1,"Yes","No")</f>
        <v>No</v>
      </c>
      <c r="O30" s="8">
        <f>-400*(Table2[[#This Row],[No School?]]-Table1[[#This Row],[No School Probability]])^2+100</f>
        <v>99.772449802474355</v>
      </c>
      <c r="P30" s="25">
        <f>IF(IF(Table1[[#This Row],[No School Probability]]&gt;=0.5,1,0)=Table2[[#This Row],[No School?]],1,0)</f>
        <v>1</v>
      </c>
      <c r="Q30" s="8"/>
    </row>
    <row r="31" spans="1:17" hidden="1" x14ac:dyDescent="0.25">
      <c r="A31" s="3">
        <f>Table2[[#This Row],[Date]]</f>
        <v>42044</v>
      </c>
      <c r="B31" s="5" t="str">
        <f>TEXT(Table1[[#This Row],[Date]],"ddddddddd")</f>
        <v>Monday</v>
      </c>
      <c r="C31" s="5">
        <f>Table2[[#This Row],[Consecutive Snow Days Prior]]</f>
        <v>0</v>
      </c>
      <c r="D31" s="17">
        <f>Table2[[#This Row],[Snow Days so Far]]</f>
        <v>1</v>
      </c>
      <c r="E31" s="18">
        <f>((200*Table2[[#This Row],[7 am precipIntensity]]+Table2[[#This Row],[7 am precipProbability]]/10)*Table2[[#This Row],[7 am precipType]])^0.13*3.4</f>
        <v>0</v>
      </c>
      <c r="F31" s="9">
        <f>Table2[[#This Row],[precipType]]*(10*Table2[[#This Row],[precipIntensity]]+Table2[[#This Row],[precipProbability]]/10+Table2[[#This Row],[precipIntensityMax]]+Table2[[#This Row],[precipAccumulation]]*10)</f>
        <v>0.89989999999999992</v>
      </c>
      <c r="G31" s="9">
        <f>(Table1[[#This Row],[Whole-day precip nastiness]]^1.9*Table1[[#This Row],[7 am precip nastiness]]^1.5)/260</f>
        <v>0</v>
      </c>
      <c r="H31" s="21">
        <f>0.95*Table2[[#This Row],[7 am apparentTemperature]]+0.05*Table2[[#This Row],[7 am temperature]]</f>
        <v>8.4504999999999999</v>
      </c>
      <c r="I31" s="9">
        <f>0.25*Table2[[#This Row],[apparentTemperatureHigh]]+0.35*Table2[[#This Row],[temperatureHigh]]+0.25*Table2[[#This Row],[apparentTemperatureMin]]+0.15*Table2[[#This Row],[temperatureMin]]</f>
        <v>11.630499999999998</v>
      </c>
      <c r="J31" s="9">
        <f>2.5*0.8^(1.4*Table1[[#This Row],[7 am temp "index"]]+0.8*Table1[[#This Row],[Whole-day temp "index"]]+4)</f>
        <v>9.164254484397583E-3</v>
      </c>
      <c r="K31" s="21">
        <f>-1/(Table1[[#This Row],[Precip Nastiness]]+Table1[[#This Row],[Temp Nastiness]]+1)+1</f>
        <v>9.0810335816736698E-3</v>
      </c>
      <c r="L31" s="30">
        <f>1-ATAN((1.7^Table1[[#This Row],[Snow Days so Far]]+1.7^Table1[[#This Row],[Consecutive Snow Days Prior]]-2)/450)*2/PI()</f>
        <v>0.99900970337507433</v>
      </c>
      <c r="M31" s="27">
        <f>Table1[[#This Row],[Base No School Probability]]*Table1[[#This Row],[Past Closings Modifier]]</f>
        <v>9.0720406647669012E-3</v>
      </c>
      <c r="N31" s="14" t="str">
        <f>IF(Table2[[#This Row],[No School?]]=1,"Yes","No")</f>
        <v>No</v>
      </c>
      <c r="O31" s="8">
        <f>-400*(Table2[[#This Row],[No School?]]-Table1[[#This Row],[No School Probability]])^2+100</f>
        <v>99.967079231270731</v>
      </c>
      <c r="P31" s="25">
        <f>IF(IF(Table1[[#This Row],[No School Probability]]&gt;=0.5,1,0)=Table2[[#This Row],[No School?]],1,0)</f>
        <v>1</v>
      </c>
      <c r="Q31" s="8"/>
    </row>
    <row r="32" spans="1:17" hidden="1" x14ac:dyDescent="0.25">
      <c r="A32" s="3">
        <f>Table2[[#This Row],[Date]]</f>
        <v>42048</v>
      </c>
      <c r="B32" s="5" t="str">
        <f>TEXT(Table1[[#This Row],[Date]],"ddddddddd")</f>
        <v>Friday</v>
      </c>
      <c r="C32" s="5">
        <f>Table2[[#This Row],[Consecutive Snow Days Prior]]</f>
        <v>0</v>
      </c>
      <c r="D32" s="17">
        <f>Table2[[#This Row],[Snow Days so Far]]</f>
        <v>1</v>
      </c>
      <c r="E32" s="18">
        <f>((200*Table2[[#This Row],[7 am precipIntensity]]+Table2[[#This Row],[7 am precipProbability]]/10)*Table2[[#This Row],[7 am precipType]])^0.13*3.4</f>
        <v>0</v>
      </c>
      <c r="F32" s="9">
        <f>Table2[[#This Row],[precipType]]*(10*Table2[[#This Row],[precipIntensity]]+Table2[[#This Row],[precipProbability]]/10+Table2[[#This Row],[precipIntensityMax]]+Table2[[#This Row],[precipAccumulation]]*10)</f>
        <v>0</v>
      </c>
      <c r="G32" s="9">
        <f>(Table1[[#This Row],[Whole-day precip nastiness]]^1.9*Table1[[#This Row],[7 am precip nastiness]]^1.5)/260</f>
        <v>0</v>
      </c>
      <c r="H32" s="21">
        <f>0.95*Table2[[#This Row],[7 am apparentTemperature]]+0.05*Table2[[#This Row],[7 am temperature]]</f>
        <v>-7.6470000000000002</v>
      </c>
      <c r="I32" s="9">
        <f>0.25*Table2[[#This Row],[apparentTemperatureHigh]]+0.35*Table2[[#This Row],[temperatureHigh]]+0.25*Table2[[#This Row],[apparentTemperatureMin]]+0.15*Table2[[#This Row],[temperatureMin]]</f>
        <v>5.8150000000000004</v>
      </c>
      <c r="J32" s="9">
        <f>2.5*0.8^(1.4*Table1[[#This Row],[7 am temp "index"]]+0.8*Table1[[#This Row],[Whole-day temp "index"]]+4)</f>
        <v>3.9534276319809845</v>
      </c>
      <c r="K32" s="21">
        <f>-1/(Table1[[#This Row],[Precip Nastiness]]+Table1[[#This Row],[Temp Nastiness]]+1)+1</f>
        <v>0.79811959025227996</v>
      </c>
      <c r="L32" s="30">
        <f>1-ATAN((1.7^Table1[[#This Row],[Snow Days so Far]]+1.7^Table1[[#This Row],[Consecutive Snow Days Prior]]-2)/450)*2/PI()</f>
        <v>0.99900970337507433</v>
      </c>
      <c r="M32" s="27">
        <f>Table1[[#This Row],[Base No School Probability]]*Table1[[#This Row],[Past Closings Modifier]]</f>
        <v>0.79732921511576604</v>
      </c>
      <c r="N32" s="14" t="str">
        <f>IF(Table2[[#This Row],[No School?]]=1,"Yes","No")</f>
        <v>No</v>
      </c>
      <c r="O32" s="8">
        <f>-400*(Table2[[#This Row],[No School?]]-Table1[[#This Row],[No School Probability]])^2+100</f>
        <v>-154.2935509108494</v>
      </c>
      <c r="P32" s="25">
        <f>IF(IF(Table1[[#This Row],[No School Probability]]&gt;=0.5,1,0)=Table2[[#This Row],[No School?]],1,0)</f>
        <v>0</v>
      </c>
      <c r="Q32" s="8"/>
    </row>
    <row r="33" spans="1:17" hidden="1" x14ac:dyDescent="0.25">
      <c r="A33" s="3">
        <f>Table2[[#This Row],[Date]]</f>
        <v>42018</v>
      </c>
      <c r="B33" s="5" t="str">
        <f>TEXT(Table1[[#This Row],[Date]],"ddddddddd")</f>
        <v>Wednesday</v>
      </c>
      <c r="C33" s="5">
        <f>Table2[[#This Row],[Consecutive Snow Days Prior]]</f>
        <v>0</v>
      </c>
      <c r="D33" s="17">
        <f>Table2[[#This Row],[Snow Days so Far]]</f>
        <v>1</v>
      </c>
      <c r="E33" s="18">
        <f>((200*Table2[[#This Row],[7 am precipIntensity]]+Table2[[#This Row],[7 am precipProbability]]/10)*Table2[[#This Row],[7 am precipType]])^0.13*3.4</f>
        <v>0</v>
      </c>
      <c r="F33" s="9">
        <f>Table2[[#This Row],[precipType]]*(10*Table2[[#This Row],[precipIntensity]]+Table2[[#This Row],[precipProbability]]/10+Table2[[#This Row],[precipIntensityMax]]+Table2[[#This Row],[precipAccumulation]]*10)</f>
        <v>0</v>
      </c>
      <c r="G33" s="9">
        <f>(Table1[[#This Row],[Whole-day precip nastiness]]^1.9*Table1[[#This Row],[7 am precip nastiness]]^1.5)/260</f>
        <v>0</v>
      </c>
      <c r="H33" s="21">
        <f>0.95*Table2[[#This Row],[7 am apparentTemperature]]+0.05*Table2[[#This Row],[7 am temperature]]</f>
        <v>2.71</v>
      </c>
      <c r="I33" s="9">
        <f>0.25*Table2[[#This Row],[apparentTemperatureHigh]]+0.35*Table2[[#This Row],[temperatureHigh]]+0.25*Table2[[#This Row],[apparentTemperatureMin]]+0.15*Table2[[#This Row],[temperatureMin]]</f>
        <v>5.2909999999999995</v>
      </c>
      <c r="J33" s="9">
        <f>2.5*0.8^(1.4*Table1[[#This Row],[7 am temp "index"]]+0.8*Table1[[#This Row],[Whole-day temp "index"]]+4)</f>
        <v>0.17077435913260341</v>
      </c>
      <c r="K33" s="21">
        <f>-1/(Table1[[#This Row],[Precip Nastiness]]+Table1[[#This Row],[Temp Nastiness]]+1)+1</f>
        <v>0.14586445099389245</v>
      </c>
      <c r="L33" s="30">
        <f>1-ATAN((1.7^Table1[[#This Row],[Snow Days so Far]]+1.7^Table1[[#This Row],[Consecutive Snow Days Prior]]-2)/450)*2/PI()</f>
        <v>0.99900970337507433</v>
      </c>
      <c r="M33" s="27">
        <f>Table1[[#This Row],[Base No School Probability]]*Table1[[#This Row],[Past Closings Modifier]]</f>
        <v>0.14572000192037657</v>
      </c>
      <c r="N33" s="14" t="str">
        <f>IF(Table2[[#This Row],[No School?]]=1,"Yes","No")</f>
        <v>No</v>
      </c>
      <c r="O33" s="8">
        <f>-400*(Table2[[#This Row],[No School?]]-Table1[[#This Row],[No School Probability]])^2+100</f>
        <v>91.506272416130173</v>
      </c>
      <c r="P33" s="25">
        <f>IF(IF(Table1[[#This Row],[No School Probability]]&gt;=0.5,1,0)=Table2[[#This Row],[No School?]],1,0)</f>
        <v>1</v>
      </c>
      <c r="Q33" s="8"/>
    </row>
    <row r="34" spans="1:17" x14ac:dyDescent="0.25">
      <c r="A34" s="3">
        <f>Table2[[#This Row],[Date]]</f>
        <v>42720</v>
      </c>
      <c r="B34" s="5" t="str">
        <f>TEXT(Table1[[#This Row],[Date]],"ddddddddd")</f>
        <v>Friday</v>
      </c>
      <c r="C34" s="5">
        <f>Table2[[#This Row],[Consecutive Snow Days Prior]]</f>
        <v>1</v>
      </c>
      <c r="D34" s="17">
        <f>Table2[[#This Row],[Snow Days so Far]]</f>
        <v>1</v>
      </c>
      <c r="E34" s="18">
        <f>((200*Table2[[#This Row],[7 am precipIntensity]]+Table2[[#This Row],[7 am precipProbability]]/10)*Table2[[#This Row],[7 am precipType]])^0.13*3.4</f>
        <v>0</v>
      </c>
      <c r="F34" s="9">
        <f>Table2[[#This Row],[precipType]]*(10*Table2[[#This Row],[precipIntensity]]+Table2[[#This Row],[precipProbability]]/10+Table2[[#This Row],[precipIntensityMax]]+Table2[[#This Row],[precipAccumulation]]*10)</f>
        <v>0</v>
      </c>
      <c r="G34" s="9">
        <f>(Table1[[#This Row],[Whole-day precip nastiness]]^1.9*Table1[[#This Row],[7 am precip nastiness]]^1.5)/260</f>
        <v>0</v>
      </c>
      <c r="H34" s="21">
        <f>0.95*Table2[[#This Row],[7 am apparentTemperature]]+0.05*Table2[[#This Row],[7 am temperature]]</f>
        <v>-2.2039999999999997</v>
      </c>
      <c r="I34" s="9">
        <f>0.25*Table2[[#This Row],[apparentTemperatureHigh]]+0.35*Table2[[#This Row],[temperatureHigh]]+0.25*Table2[[#This Row],[apparentTemperatureMin]]+0.15*Table2[[#This Row],[temperatureMin]]</f>
        <v>8.4824999999999999</v>
      </c>
      <c r="J34" s="9">
        <f>2.5*0.8^(1.4*Table1[[#This Row],[7 am temp "index"]]+0.8*Table1[[#This Row],[Whole-day temp "index"]]+4)</f>
        <v>0.44842946852414933</v>
      </c>
      <c r="K34" s="21">
        <f>-1/(Table1[[#This Row],[Precip Nastiness]]+Table1[[#This Row],[Temp Nastiness]]+1)+1</f>
        <v>0.30959703476695222</v>
      </c>
      <c r="L34" s="30">
        <f>1-ATAN((1.7^Table1[[#This Row],[Snow Days so Far]]+1.7^Table1[[#This Row],[Consecutive Snow Days Prior]]-2)/450)*2/PI()</f>
        <v>0.99801941154266438</v>
      </c>
      <c r="M34" s="27">
        <f>Table1[[#This Row],[Base No School Probability]]*Table1[[#This Row],[Past Closings Modifier]]</f>
        <v>0.30898385045346743</v>
      </c>
      <c r="N34" s="14" t="str">
        <f>IF(Table2[[#This Row],[No School?]]=1,"Yes","No")</f>
        <v>No</v>
      </c>
      <c r="O34" s="8">
        <f>-400*(Table2[[#This Row],[No School?]]-Table1[[#This Row],[No School Probability]])^2+100</f>
        <v>61.81159206357971</v>
      </c>
      <c r="P34" s="25">
        <f>IF(IF(Table1[[#This Row],[No School Probability]]&gt;=0.5,1,0)=Table2[[#This Row],[No School?]],1,0)</f>
        <v>1</v>
      </c>
      <c r="Q34" s="8"/>
    </row>
    <row r="35" spans="1:17" hidden="1" x14ac:dyDescent="0.25">
      <c r="A35" s="3">
        <f>Table2[[#This Row],[Date]]</f>
        <v>42052</v>
      </c>
      <c r="B35" s="5" t="str">
        <f>TEXT(Table1[[#This Row],[Date]],"ddddddddd")</f>
        <v>Tuesday</v>
      </c>
      <c r="C35" s="5">
        <f>Table2[[#This Row],[Consecutive Snow Days Prior]]</f>
        <v>0</v>
      </c>
      <c r="D35" s="17">
        <f>Table2[[#This Row],[Snow Days so Far]]</f>
        <v>1</v>
      </c>
      <c r="E35" s="18">
        <f>((200*Table2[[#This Row],[7 am precipIntensity]]+Table2[[#This Row],[7 am precipProbability]]/10)*Table2[[#This Row],[7 am precipType]])^0.13*3.4</f>
        <v>0</v>
      </c>
      <c r="F35" s="9">
        <f>Table2[[#This Row],[precipType]]*(10*Table2[[#This Row],[precipIntensity]]+Table2[[#This Row],[precipProbability]]/10+Table2[[#This Row],[precipIntensityMax]]+Table2[[#This Row],[precipAccumulation]]*10)</f>
        <v>0</v>
      </c>
      <c r="G35" s="9">
        <f>(Table1[[#This Row],[Whole-day precip nastiness]]^1.9*Table1[[#This Row],[7 am precip nastiness]]^1.5)/260</f>
        <v>0</v>
      </c>
      <c r="H35" s="21">
        <f>0.95*Table2[[#This Row],[7 am apparentTemperature]]+0.05*Table2[[#This Row],[7 am temperature]]</f>
        <v>-0.66</v>
      </c>
      <c r="I35" s="9">
        <f>0.25*Table2[[#This Row],[apparentTemperatureHigh]]+0.35*Table2[[#This Row],[temperatureHigh]]+0.25*Table2[[#This Row],[apparentTemperatureMin]]+0.15*Table2[[#This Row],[temperatureMin]]</f>
        <v>4.1544999999999996</v>
      </c>
      <c r="J35" s="9">
        <f>2.5*0.8^(1.4*Table1[[#This Row],[7 am temp "index"]]+0.8*Table1[[#This Row],[Whole-day temp "index"]]+4)</f>
        <v>0.5994523808476141</v>
      </c>
      <c r="K35" s="21">
        <f>-1/(Table1[[#This Row],[Precip Nastiness]]+Table1[[#This Row],[Temp Nastiness]]+1)+1</f>
        <v>0.37478601302899694</v>
      </c>
      <c r="L35" s="30">
        <f>1-ATAN((1.7^Table1[[#This Row],[Snow Days so Far]]+1.7^Table1[[#This Row],[Consecutive Snow Days Prior]]-2)/450)*2/PI()</f>
        <v>0.99900970337507433</v>
      </c>
      <c r="M35" s="27">
        <f>Table1[[#This Row],[Base No School Probability]]*Table1[[#This Row],[Past Closings Modifier]]</f>
        <v>0.37441486370522498</v>
      </c>
      <c r="N35" s="14" t="str">
        <f>IF(Table2[[#This Row],[No School?]]=1,"Yes","No")</f>
        <v>No</v>
      </c>
      <c r="O35" s="8">
        <f>-400*(Table2[[#This Row],[No School?]]-Table1[[#This Row],[No School Probability]])^2+100</f>
        <v>43.925403934639121</v>
      </c>
      <c r="P35" s="25">
        <f>IF(IF(Table1[[#This Row],[No School Probability]]&gt;=0.5,1,0)=Table2[[#This Row],[No School?]],1,0)</f>
        <v>1</v>
      </c>
      <c r="Q35" s="8"/>
    </row>
    <row r="36" spans="1:17" hidden="1" x14ac:dyDescent="0.25">
      <c r="A36" s="3">
        <f>Table2[[#This Row],[Date]]</f>
        <v>42059</v>
      </c>
      <c r="B36" s="5" t="str">
        <f>TEXT(Table1[[#This Row],[Date]],"ddddddddd")</f>
        <v>Tuesday</v>
      </c>
      <c r="C36" s="5">
        <f>Table2[[#This Row],[Consecutive Snow Days Prior]]</f>
        <v>0</v>
      </c>
      <c r="D36" s="17">
        <f>Table2[[#This Row],[Snow Days so Far]]</f>
        <v>3</v>
      </c>
      <c r="E36" s="18">
        <f>((200*Table2[[#This Row],[7 am precipIntensity]]+Table2[[#This Row],[7 am precipProbability]]/10)*Table2[[#This Row],[7 am precipType]])^0.13*3.4</f>
        <v>0</v>
      </c>
      <c r="F36" s="9">
        <f>Table2[[#This Row],[precipType]]*(10*Table2[[#This Row],[precipIntensity]]+Table2[[#This Row],[precipProbability]]/10+Table2[[#This Row],[precipIntensityMax]]+Table2[[#This Row],[precipAccumulation]]*10)</f>
        <v>0</v>
      </c>
      <c r="G36" s="9">
        <f>(Table1[[#This Row],[Whole-day precip nastiness]]^1.9*Table1[[#This Row],[7 am precip nastiness]]^1.5)/260</f>
        <v>0</v>
      </c>
      <c r="H36" s="21">
        <f>0.95*Table2[[#This Row],[7 am apparentTemperature]]+0.05*Table2[[#This Row],[7 am temperature]]</f>
        <v>-16.263499999999997</v>
      </c>
      <c r="I36" s="9">
        <f>0.25*Table2[[#This Row],[apparentTemperatureHigh]]+0.35*Table2[[#This Row],[temperatureHigh]]+0.25*Table2[[#This Row],[apparentTemperatureMin]]+0.15*Table2[[#This Row],[temperatureMin]]</f>
        <v>4.4459999999999997</v>
      </c>
      <c r="J36" s="9">
        <f>2.5*0.8^(1.4*Table1[[#This Row],[7 am temp "index"]]+0.8*Table1[[#This Row],[Whole-day temp "index"]]+4)</f>
        <v>74.498034971862438</v>
      </c>
      <c r="K36" s="21">
        <f>-1/(Table1[[#This Row],[Precip Nastiness]]+Table1[[#This Row],[Temp Nastiness]]+1)+1</f>
        <v>0.98675462215178589</v>
      </c>
      <c r="L36" s="30">
        <f>1-ATAN((1.7^Table1[[#This Row],[Snow Days so Far]]+1.7^Table1[[#This Row],[Consecutive Snow Days Prior]]-2)/450)*2/PI()</f>
        <v>0.99446437691991019</v>
      </c>
      <c r="M36" s="27">
        <f>Table1[[#This Row],[Base No School Probability]]*Table1[[#This Row],[Past Closings Modifier]]</f>
        <v>0.98129232049101711</v>
      </c>
      <c r="N36" s="14" t="str">
        <f>IF(Table2[[#This Row],[No School?]]=1,"Yes","No")</f>
        <v>No</v>
      </c>
      <c r="O36" s="8">
        <f>-400*(Table2[[#This Row],[No School?]]-Table1[[#This Row],[No School Probability]])^2+100</f>
        <v>-285.17384730185802</v>
      </c>
      <c r="P36" s="25">
        <f>IF(IF(Table1[[#This Row],[No School Probability]]&gt;=0.5,1,0)=Table2[[#This Row],[No School?]],1,0)</f>
        <v>0</v>
      </c>
      <c r="Q36" s="8"/>
    </row>
    <row r="37" spans="1:17" x14ac:dyDescent="0.25">
      <c r="A37" s="3">
        <f>Table2[[#This Row],[Date]]</f>
        <v>42412</v>
      </c>
      <c r="B37" s="5" t="str">
        <f>TEXT(Table1[[#This Row],[Date]],"ddddddddd")</f>
        <v>Friday</v>
      </c>
      <c r="C37" s="5">
        <f>Table2[[#This Row],[Consecutive Snow Days Prior]]</f>
        <v>0</v>
      </c>
      <c r="D37" s="17">
        <f>Table2[[#This Row],[Snow Days so Far]]</f>
        <v>0</v>
      </c>
      <c r="E37" s="18">
        <f>((200*Table2[[#This Row],[7 am precipIntensity]]+Table2[[#This Row],[7 am precipProbability]]/10)*Table2[[#This Row],[7 am precipType]])^0.13*3.4</f>
        <v>0</v>
      </c>
      <c r="F37" s="9">
        <f>Table2[[#This Row],[precipType]]*(10*Table2[[#This Row],[precipIntensity]]+Table2[[#This Row],[precipProbability]]/10+Table2[[#This Row],[precipIntensityMax]]+Table2[[#This Row],[precipAccumulation]]*10)</f>
        <v>1.3559000000000001</v>
      </c>
      <c r="G37" s="9">
        <f>(Table1[[#This Row],[Whole-day precip nastiness]]^1.9*Table1[[#This Row],[7 am precip nastiness]]^1.5)/260</f>
        <v>0</v>
      </c>
      <c r="H37" s="21">
        <f>0.95*Table2[[#This Row],[7 am apparentTemperature]]+0.05*Table2[[#This Row],[7 am temperature]]</f>
        <v>3.8034999999999997</v>
      </c>
      <c r="I37" s="9">
        <f>0.25*Table2[[#This Row],[apparentTemperatureHigh]]+0.35*Table2[[#This Row],[temperatureHigh]]+0.25*Table2[[#This Row],[apparentTemperatureMin]]+0.15*Table2[[#This Row],[temperatureMin]]</f>
        <v>11.798500000000001</v>
      </c>
      <c r="J37" s="9">
        <f>2.5*0.8^(1.4*Table1[[#This Row],[7 am temp "index"]]+0.8*Table1[[#This Row],[Whole-day temp "index"]]+4)</f>
        <v>3.7979531013615252E-2</v>
      </c>
      <c r="K37" s="21">
        <f>-1/(Table1[[#This Row],[Precip Nastiness]]+Table1[[#This Row],[Temp Nastiness]]+1)+1</f>
        <v>3.6589865097365837E-2</v>
      </c>
      <c r="L37" s="30">
        <f>1-ATAN((1.7^Table1[[#This Row],[Snow Days so Far]]+1.7^Table1[[#This Row],[Consecutive Snow Days Prior]]-2)/450)*2/PI()</f>
        <v>1</v>
      </c>
      <c r="M37" s="27">
        <f>Table1[[#This Row],[Base No School Probability]]*Table1[[#This Row],[Past Closings Modifier]]</f>
        <v>3.6589865097365837E-2</v>
      </c>
      <c r="N37" s="14" t="str">
        <f>IF(Table2[[#This Row],[No School?]]=1,"Yes","No")</f>
        <v>No</v>
      </c>
      <c r="O37" s="8">
        <f>-400*(Table2[[#This Row],[No School?]]-Table1[[#This Row],[No School Probability]])^2+100</f>
        <v>99.46447270886263</v>
      </c>
      <c r="P37" s="25">
        <f>IF(IF(Table1[[#This Row],[No School Probability]]&gt;=0.5,1,0)=Table2[[#This Row],[No School?]],1,0)</f>
        <v>1</v>
      </c>
      <c r="Q37" s="8"/>
    </row>
    <row r="38" spans="1:17" hidden="1" x14ac:dyDescent="0.25">
      <c r="A38" s="3">
        <f>Table2[[#This Row],[Date]]</f>
        <v>42030</v>
      </c>
      <c r="B38" s="5" t="str">
        <f>TEXT(Table1[[#This Row],[Date]],"ddddddddd")</f>
        <v>Monday</v>
      </c>
      <c r="C38" s="5">
        <f>Table2[[#This Row],[Consecutive Snow Days Prior]]</f>
        <v>0</v>
      </c>
      <c r="D38" s="17">
        <f>Table2[[#This Row],[Snow Days so Far]]</f>
        <v>1</v>
      </c>
      <c r="E38" s="18">
        <f>((200*Table2[[#This Row],[7 am precipIntensity]]+Table2[[#This Row],[7 am precipProbability]]/10)*Table2[[#This Row],[7 am precipType]])^0.13*3.4</f>
        <v>0</v>
      </c>
      <c r="F38" s="9">
        <f>Table2[[#This Row],[precipType]]*(10*Table2[[#This Row],[precipIntensity]]+Table2[[#This Row],[precipProbability]]/10+Table2[[#This Row],[precipIntensityMax]]+Table2[[#This Row],[precipAccumulation]]*10)</f>
        <v>0.47289999999999993</v>
      </c>
      <c r="G38" s="9">
        <f>(Table1[[#This Row],[Whole-day precip nastiness]]^1.9*Table1[[#This Row],[7 am precip nastiness]]^1.5)/260</f>
        <v>0</v>
      </c>
      <c r="H38" s="21">
        <f>0.95*Table2[[#This Row],[7 am apparentTemperature]]+0.05*Table2[[#This Row],[7 am temperature]]</f>
        <v>6.0449999999999999</v>
      </c>
      <c r="I38" s="9">
        <f>0.25*Table2[[#This Row],[apparentTemperatureHigh]]+0.35*Table2[[#This Row],[temperatureHigh]]+0.25*Table2[[#This Row],[apparentTemperatureMin]]+0.15*Table2[[#This Row],[temperatureMin]]</f>
        <v>13.9825</v>
      </c>
      <c r="J38" s="9">
        <f>2.5*0.8^(1.4*Table1[[#This Row],[7 am temp "index"]]+0.8*Table1[[#This Row],[Whole-day temp "index"]]+4)</f>
        <v>1.276777177556033E-2</v>
      </c>
      <c r="K38" s="21">
        <f>-1/(Table1[[#This Row],[Precip Nastiness]]+Table1[[#This Row],[Temp Nastiness]]+1)+1</f>
        <v>1.2606810891282794E-2</v>
      </c>
      <c r="L38" s="30">
        <f>1-ATAN((1.7^Table1[[#This Row],[Snow Days so Far]]+1.7^Table1[[#This Row],[Consecutive Snow Days Prior]]-2)/450)*2/PI()</f>
        <v>0.99900970337507433</v>
      </c>
      <c r="M38" s="27">
        <f>Table1[[#This Row],[Base No School Probability]]*Table1[[#This Row],[Past Closings Modifier]]</f>
        <v>1.259432640900608E-2</v>
      </c>
      <c r="N38" s="14" t="str">
        <f>IF(Table2[[#This Row],[No School?]]=1,"Yes","No")</f>
        <v>No</v>
      </c>
      <c r="O38" s="8">
        <f>-400*(Table2[[#This Row],[No School?]]-Table1[[#This Row],[No School Probability]])^2+100</f>
        <v>99.936553176921365</v>
      </c>
      <c r="P38" s="25">
        <f>IF(IF(Table1[[#This Row],[No School Probability]]&gt;=0.5,1,0)=Table2[[#This Row],[No School?]],1,0)</f>
        <v>1</v>
      </c>
      <c r="Q38" s="8"/>
    </row>
    <row r="39" spans="1:17" x14ac:dyDescent="0.25">
      <c r="A39" s="3">
        <f>Table2[[#This Row],[Date]]</f>
        <v>42410</v>
      </c>
      <c r="B39" s="5" t="str">
        <f>TEXT(Table1[[#This Row],[Date]],"ddddddddd")</f>
        <v>Wednesday</v>
      </c>
      <c r="C39" s="5">
        <f>Table2[[#This Row],[Consecutive Snow Days Prior]]</f>
        <v>0</v>
      </c>
      <c r="D39" s="17">
        <f>Table2[[#This Row],[Snow Days so Far]]</f>
        <v>0</v>
      </c>
      <c r="E39" s="18">
        <f>((200*Table2[[#This Row],[7 am precipIntensity]]+Table2[[#This Row],[7 am precipProbability]]/10)*Table2[[#This Row],[7 am precipType]])^0.13*3.4</f>
        <v>0</v>
      </c>
      <c r="F39" s="9">
        <f>Table2[[#This Row],[precipType]]*(10*Table2[[#This Row],[precipIntensity]]+Table2[[#This Row],[precipProbability]]/10+Table2[[#This Row],[precipIntensityMax]]+Table2[[#This Row],[precipAccumulation]]*10)</f>
        <v>6.6160000000000005</v>
      </c>
      <c r="G39" s="9">
        <f>(Table1[[#This Row],[Whole-day precip nastiness]]^1.9*Table1[[#This Row],[7 am precip nastiness]]^1.5)/260</f>
        <v>0</v>
      </c>
      <c r="H39" s="21">
        <f>0.95*Table2[[#This Row],[7 am apparentTemperature]]+0.05*Table2[[#This Row],[7 am temperature]]</f>
        <v>12.4825</v>
      </c>
      <c r="I39" s="9">
        <f>0.25*Table2[[#This Row],[apparentTemperatureHigh]]+0.35*Table2[[#This Row],[temperatureHigh]]+0.25*Table2[[#This Row],[apparentTemperatureMin]]+0.15*Table2[[#This Row],[temperatureMin]]</f>
        <v>14.003</v>
      </c>
      <c r="J39" s="9">
        <f>2.5*0.8^(1.4*Table1[[#This Row],[7 am temp "index"]]+0.8*Table1[[#This Row],[Whole-day temp "index"]]+4)</f>
        <v>1.7026457339789193E-3</v>
      </c>
      <c r="K39" s="21">
        <f>-1/(Table1[[#This Row],[Precip Nastiness]]+Table1[[#This Row],[Temp Nastiness]]+1)+1</f>
        <v>1.6997516590676609E-3</v>
      </c>
      <c r="L39" s="30">
        <f>1-ATAN((1.7^Table1[[#This Row],[Snow Days so Far]]+1.7^Table1[[#This Row],[Consecutive Snow Days Prior]]-2)/450)*2/PI()</f>
        <v>1</v>
      </c>
      <c r="M39" s="27">
        <f>Table1[[#This Row],[Base No School Probability]]*Table1[[#This Row],[Past Closings Modifier]]</f>
        <v>1.6997516590676609E-3</v>
      </c>
      <c r="N39" s="14" t="str">
        <f>IF(Table2[[#This Row],[No School?]]=1,"Yes","No")</f>
        <v>No</v>
      </c>
      <c r="O39" s="8">
        <f>-400*(Table2[[#This Row],[No School?]]-Table1[[#This Row],[No School Probability]])^2+100</f>
        <v>99.998844337718992</v>
      </c>
      <c r="P39" s="25">
        <f>IF(IF(Table1[[#This Row],[No School Probability]]&gt;=0.5,1,0)=Table2[[#This Row],[No School?]],1,0)</f>
        <v>1</v>
      </c>
      <c r="Q39" s="8"/>
    </row>
    <row r="40" spans="1:17" hidden="1" x14ac:dyDescent="0.25">
      <c r="A40" s="3">
        <f>Table2[[#This Row],[Date]]</f>
        <v>42031</v>
      </c>
      <c r="B40" s="5" t="str">
        <f>TEXT(Table1[[#This Row],[Date]],"ddddddddd")</f>
        <v>Tuesday</v>
      </c>
      <c r="C40" s="5">
        <f>Table2[[#This Row],[Consecutive Snow Days Prior]]</f>
        <v>0</v>
      </c>
      <c r="D40" s="17">
        <f>Table2[[#This Row],[Snow Days so Far]]</f>
        <v>1</v>
      </c>
      <c r="E40" s="18">
        <f>((200*Table2[[#This Row],[7 am precipIntensity]]+Table2[[#This Row],[7 am precipProbability]]/10)*Table2[[#This Row],[7 am precipType]])^0.13*3.4</f>
        <v>0</v>
      </c>
      <c r="F40" s="9">
        <f>Table2[[#This Row],[precipType]]*(10*Table2[[#This Row],[precipIntensity]]+Table2[[#This Row],[precipProbability]]/10+Table2[[#This Row],[precipIntensityMax]]+Table2[[#This Row],[precipAccumulation]]*10)</f>
        <v>0</v>
      </c>
      <c r="G40" s="9">
        <f>(Table1[[#This Row],[Whole-day precip nastiness]]^1.9*Table1[[#This Row],[7 am precip nastiness]]^1.5)/260</f>
        <v>0</v>
      </c>
      <c r="H40" s="21">
        <f>0.95*Table2[[#This Row],[7 am apparentTemperature]]+0.05*Table2[[#This Row],[7 am temperature]]</f>
        <v>11.348000000000001</v>
      </c>
      <c r="I40" s="9">
        <f>0.25*Table2[[#This Row],[apparentTemperatureHigh]]+0.35*Table2[[#This Row],[temperatureHigh]]+0.25*Table2[[#This Row],[apparentTemperatureMin]]+0.15*Table2[[#This Row],[temperatureMin]]</f>
        <v>13.526499999999999</v>
      </c>
      <c r="J40" s="9">
        <f>2.5*0.8^(1.4*Table1[[#This Row],[7 am temp "index"]]+0.8*Table1[[#This Row],[Whole-day temp "index"]]+4)</f>
        <v>2.64233918476612E-3</v>
      </c>
      <c r="K40" s="21">
        <f>-1/(Table1[[#This Row],[Precip Nastiness]]+Table1[[#This Row],[Temp Nastiness]]+1)+1</f>
        <v>2.6353756284763774E-3</v>
      </c>
      <c r="L40" s="30">
        <f>1-ATAN((1.7^Table1[[#This Row],[Snow Days so Far]]+1.7^Table1[[#This Row],[Consecutive Snow Days Prior]]-2)/450)*2/PI()</f>
        <v>0.99900970337507433</v>
      </c>
      <c r="M40" s="27">
        <f>Table1[[#This Row],[Base No School Probability]]*Table1[[#This Row],[Past Closings Modifier]]</f>
        <v>2.6327658248860861E-3</v>
      </c>
      <c r="N40" s="14" t="str">
        <f>IF(Table2[[#This Row],[No School?]]=1,"Yes","No")</f>
        <v>No</v>
      </c>
      <c r="O40" s="8">
        <f>-400*(Table2[[#This Row],[No School?]]-Table1[[#This Row],[No School Probability]])^2+100</f>
        <v>99.997227417644524</v>
      </c>
      <c r="P40" s="25">
        <f>IF(IF(Table1[[#This Row],[No School Probability]]&gt;=0.5,1,0)=Table2[[#This Row],[No School?]],1,0)</f>
        <v>1</v>
      </c>
      <c r="Q40" s="8"/>
    </row>
    <row r="41" spans="1:17" hidden="1" x14ac:dyDescent="0.25">
      <c r="A41" s="3">
        <f>Table2[[#This Row],[Date]]</f>
        <v>42060</v>
      </c>
      <c r="B41" s="5" t="str">
        <f>TEXT(Table1[[#This Row],[Date]],"ddddddddd")</f>
        <v>Wednesday</v>
      </c>
      <c r="C41" s="5">
        <f>Table2[[#This Row],[Consecutive Snow Days Prior]]</f>
        <v>0</v>
      </c>
      <c r="D41" s="17">
        <f>Table2[[#This Row],[Snow Days so Far]]</f>
        <v>3</v>
      </c>
      <c r="E41" s="18">
        <f>((200*Table2[[#This Row],[7 am precipIntensity]]+Table2[[#This Row],[7 am precipProbability]]/10)*Table2[[#This Row],[7 am precipType]])^0.13*3.4</f>
        <v>0</v>
      </c>
      <c r="F41" s="9">
        <f>Table2[[#This Row],[precipType]]*(10*Table2[[#This Row],[precipIntensity]]+Table2[[#This Row],[precipProbability]]/10+Table2[[#This Row],[precipIntensityMax]]+Table2[[#This Row],[precipAccumulation]]*10)</f>
        <v>0</v>
      </c>
      <c r="G41" s="9">
        <f>(Table1[[#This Row],[Whole-day precip nastiness]]^1.9*Table1[[#This Row],[7 am precip nastiness]]^1.5)/260</f>
        <v>0</v>
      </c>
      <c r="H41" s="21">
        <f>0.95*Table2[[#This Row],[7 am apparentTemperature]]+0.05*Table2[[#This Row],[7 am temperature]]</f>
        <v>10.0695</v>
      </c>
      <c r="I41" s="9">
        <f>0.25*Table2[[#This Row],[apparentTemperatureHigh]]+0.35*Table2[[#This Row],[temperatureHigh]]+0.25*Table2[[#This Row],[apparentTemperatureMin]]+0.15*Table2[[#This Row],[temperatureMin]]</f>
        <v>9.8245000000000005</v>
      </c>
      <c r="J41" s="9">
        <f>2.5*0.8^(1.4*Table1[[#This Row],[7 am temp "index"]]+0.8*Table1[[#This Row],[Whole-day temp "index"]]+4)</f>
        <v>7.6288046134396076E-3</v>
      </c>
      <c r="K41" s="21">
        <f>-1/(Table1[[#This Row],[Precip Nastiness]]+Table1[[#This Row],[Temp Nastiness]]+1)+1</f>
        <v>7.57104657837393E-3</v>
      </c>
      <c r="L41" s="30">
        <f>1-ATAN((1.7^Table1[[#This Row],[Snow Days so Far]]+1.7^Table1[[#This Row],[Consecutive Snow Days Prior]]-2)/450)*2/PI()</f>
        <v>0.99446437691991019</v>
      </c>
      <c r="M41" s="27">
        <f>Table1[[#This Row],[Base No School Probability]]*Table1[[#This Row],[Past Closings Modifier]]</f>
        <v>7.5291361181942483E-3</v>
      </c>
      <c r="N41" s="14" t="str">
        <f>IF(Table2[[#This Row],[No School?]]=1,"Yes","No")</f>
        <v>No</v>
      </c>
      <c r="O41" s="8">
        <f>-400*(Table2[[#This Row],[No School?]]-Table1[[#This Row],[No School Probability]])^2+100</f>
        <v>99.977324843725484</v>
      </c>
      <c r="P41" s="25">
        <f>IF(IF(Table1[[#This Row],[No School Probability]]&gt;=0.5,1,0)=Table2[[#This Row],[No School?]],1,0)</f>
        <v>1</v>
      </c>
      <c r="Q41" s="8"/>
    </row>
    <row r="42" spans="1:17" x14ac:dyDescent="0.25">
      <c r="A42" s="3">
        <f>Table2[[#This Row],[Date]]</f>
        <v>42718</v>
      </c>
      <c r="B42" s="5" t="str">
        <f>TEXT(Table1[[#This Row],[Date]],"ddddddddd")</f>
        <v>Wednesday</v>
      </c>
      <c r="C42" s="5">
        <f>Table2[[#This Row],[Consecutive Snow Days Prior]]</f>
        <v>0</v>
      </c>
      <c r="D42" s="17">
        <f>Table2[[#This Row],[Snow Days so Far]]</f>
        <v>0</v>
      </c>
      <c r="E42" s="18">
        <f>((200*Table2[[#This Row],[7 am precipIntensity]]+Table2[[#This Row],[7 am precipProbability]]/10)*Table2[[#This Row],[7 am precipType]])^0.13*3.4</f>
        <v>0</v>
      </c>
      <c r="F42" s="9">
        <f>Table2[[#This Row],[precipType]]*(10*Table2[[#This Row],[precipIntensity]]+Table2[[#This Row],[precipProbability]]/10+Table2[[#This Row],[precipIntensityMax]]+Table2[[#This Row],[precipAccumulation]]*10)</f>
        <v>0</v>
      </c>
      <c r="G42" s="9">
        <f>(Table1[[#This Row],[Whole-day precip nastiness]]^1.9*Table1[[#This Row],[7 am precip nastiness]]^1.5)/260</f>
        <v>0</v>
      </c>
      <c r="H42" s="21">
        <f>0.95*Table2[[#This Row],[7 am apparentTemperature]]+0.05*Table2[[#This Row],[7 am temperature]]</f>
        <v>9.4079999999999977</v>
      </c>
      <c r="I42" s="9">
        <f>0.25*Table2[[#This Row],[apparentTemperatureHigh]]+0.35*Table2[[#This Row],[temperatureHigh]]+0.25*Table2[[#This Row],[apparentTemperatureMin]]+0.15*Table2[[#This Row],[temperatureMin]]</f>
        <v>13.340499999999999</v>
      </c>
      <c r="J42" s="9">
        <f>2.5*0.8^(1.4*Table1[[#This Row],[7 am temp "index"]]+0.8*Table1[[#This Row],[Whole-day temp "index"]]+4)</f>
        <v>5.0074471056869452E-3</v>
      </c>
      <c r="K42" s="21">
        <f>-1/(Table1[[#This Row],[Precip Nastiness]]+Table1[[#This Row],[Temp Nastiness]]+1)+1</f>
        <v>4.9824975129366678E-3</v>
      </c>
      <c r="L42" s="30">
        <f>1-ATAN((1.7^Table1[[#This Row],[Snow Days so Far]]+1.7^Table1[[#This Row],[Consecutive Snow Days Prior]]-2)/450)*2/PI()</f>
        <v>1</v>
      </c>
      <c r="M42" s="27">
        <f>Table1[[#This Row],[Base No School Probability]]*Table1[[#This Row],[Past Closings Modifier]]</f>
        <v>4.9824975129366678E-3</v>
      </c>
      <c r="N42" s="14" t="str">
        <f>IF(Table2[[#This Row],[No School?]]=1,"Yes","No")</f>
        <v>No</v>
      </c>
      <c r="O42" s="8">
        <f>-400*(Table2[[#This Row],[No School?]]-Table1[[#This Row],[No School Probability]])^2+100</f>
        <v>99.990069887413426</v>
      </c>
      <c r="P42" s="25">
        <f>IF(IF(Table1[[#This Row],[No School Probability]]&gt;=0.5,1,0)=Table2[[#This Row],[No School?]],1,0)</f>
        <v>1</v>
      </c>
      <c r="Q42" s="8"/>
    </row>
    <row r="43" spans="1:17" x14ac:dyDescent="0.25">
      <c r="A43" s="3">
        <f>Table2[[#This Row],[Date]]</f>
        <v>43133</v>
      </c>
      <c r="B43" s="5" t="str">
        <f>TEXT(Table1[[#This Row],[Date]],"ddddddddd")</f>
        <v>Friday</v>
      </c>
      <c r="C43" s="5">
        <f>Table2[[#This Row],[Consecutive Snow Days Prior]]</f>
        <v>0</v>
      </c>
      <c r="D43" s="17">
        <f>Table2[[#This Row],[Snow Days so Far]]</f>
        <v>4</v>
      </c>
      <c r="E43" s="18">
        <f>((200*Table2[[#This Row],[7 am precipIntensity]]+Table2[[#This Row],[7 am precipProbability]]/10)*Table2[[#This Row],[7 am precipType]])^0.13*3.4</f>
        <v>0</v>
      </c>
      <c r="F43" s="9">
        <f>Table2[[#This Row],[precipType]]*(10*Table2[[#This Row],[precipIntensity]]+Table2[[#This Row],[precipProbability]]/10+Table2[[#This Row],[precipIntensityMax]]+Table2[[#This Row],[precipAccumulation]]*10)</f>
        <v>0</v>
      </c>
      <c r="G43" s="9">
        <f>(Table1[[#This Row],[Whole-day precip nastiness]]^1.9*Table1[[#This Row],[7 am precip nastiness]]^1.5)/260</f>
        <v>0</v>
      </c>
      <c r="H43" s="21">
        <f>0.95*Table2[[#This Row],[7 am apparentTemperature]]+0.05*Table2[[#This Row],[7 am temperature]]</f>
        <v>5.4514999999999993</v>
      </c>
      <c r="I43" s="9">
        <f>0.25*Table2[[#This Row],[apparentTemperatureHigh]]+0.35*Table2[[#This Row],[temperatureHigh]]+0.25*Table2[[#This Row],[apparentTemperatureMin]]+0.15*Table2[[#This Row],[temperatureMin]]</f>
        <v>12.303999999999998</v>
      </c>
      <c r="J43" s="9">
        <f>2.5*0.8^(1.4*Table1[[#This Row],[7 am temp "index"]]+0.8*Table1[[#This Row],[Whole-day temp "index"]]+4)</f>
        <v>2.0738073354213335E-2</v>
      </c>
      <c r="K43" s="21">
        <f>-1/(Table1[[#This Row],[Precip Nastiness]]+Table1[[#This Row],[Temp Nastiness]]+1)+1</f>
        <v>2.0316743242530966E-2</v>
      </c>
      <c r="L43" s="30">
        <f>1-ATAN((1.7^Table1[[#This Row],[Snow Days so Far]]+1.7^Table1[[#This Row],[Consecutive Snow Days Prior]]-2)/450)*2/PI()</f>
        <v>0.98959983146637309</v>
      </c>
      <c r="M43" s="27">
        <f>Table1[[#This Row],[Base No School Probability]]*Table1[[#This Row],[Past Closings Modifier]]</f>
        <v>2.0105445688754216E-2</v>
      </c>
      <c r="N43" s="14" t="str">
        <f>IF(Table2[[#This Row],[No School?]]=1,"Yes","No")</f>
        <v>No</v>
      </c>
      <c r="O43" s="8">
        <f>-400*(Table2[[#This Row],[No School?]]-Table1[[#This Row],[No School Probability]])^2+100</f>
        <v>99.838308421462628</v>
      </c>
      <c r="P43" s="25">
        <f>IF(IF(Table1[[#This Row],[No School Probability]]&gt;=0.5,1,0)=Table2[[#This Row],[No School?]],1,0)</f>
        <v>1</v>
      </c>
      <c r="Q43" s="8"/>
    </row>
    <row r="44" spans="1:17" x14ac:dyDescent="0.25">
      <c r="A44" s="3">
        <f>Table2[[#This Row],[Date]]</f>
        <v>42769</v>
      </c>
      <c r="B44" s="5" t="str">
        <f>TEXT(Table1[[#This Row],[Date]],"ddddddddd")</f>
        <v>Friday</v>
      </c>
      <c r="C44" s="5">
        <f>Table2[[#This Row],[Consecutive Snow Days Prior]]</f>
        <v>0</v>
      </c>
      <c r="D44" s="17">
        <f>Table2[[#This Row],[Snow Days so Far]]</f>
        <v>2</v>
      </c>
      <c r="E44" s="18">
        <f>((200*Table2[[#This Row],[7 am precipIntensity]]+Table2[[#This Row],[7 am precipProbability]]/10)*Table2[[#This Row],[7 am precipType]])^0.13*3.4</f>
        <v>0</v>
      </c>
      <c r="F44" s="9">
        <f>Table2[[#This Row],[precipType]]*(10*Table2[[#This Row],[precipIntensity]]+Table2[[#This Row],[precipProbability]]/10+Table2[[#This Row],[precipIntensityMax]]+Table2[[#This Row],[precipAccumulation]]*10)</f>
        <v>0.41070000000000001</v>
      </c>
      <c r="G44" s="9">
        <f>(Table1[[#This Row],[Whole-day precip nastiness]]^1.9*Table1[[#This Row],[7 am precip nastiness]]^1.5)/260</f>
        <v>0</v>
      </c>
      <c r="H44" s="21">
        <f>0.95*Table2[[#This Row],[7 am apparentTemperature]]+0.05*Table2[[#This Row],[7 am temperature]]</f>
        <v>8.7195</v>
      </c>
      <c r="I44" s="9">
        <f>0.25*Table2[[#This Row],[apparentTemperatureHigh]]+0.35*Table2[[#This Row],[temperatureHigh]]+0.25*Table2[[#This Row],[apparentTemperatureMin]]+0.15*Table2[[#This Row],[temperatureMin]]</f>
        <v>16.294499999999999</v>
      </c>
      <c r="J44" s="9">
        <f>2.5*0.8^(1.4*Table1[[#This Row],[7 am temp "index"]]+0.8*Table1[[#This Row],[Whole-day temp "index"]]+4)</f>
        <v>3.6644617199029705E-3</v>
      </c>
      <c r="K44" s="21">
        <f>-1/(Table1[[#This Row],[Precip Nastiness]]+Table1[[#This Row],[Temp Nastiness]]+1)+1</f>
        <v>3.6510824679628628E-3</v>
      </c>
      <c r="L44" s="30">
        <f>1-ATAN((1.7^Table1[[#This Row],[Snow Days so Far]]+1.7^Table1[[#This Row],[Consecutive Snow Days Prior]]-2)/450)*2/PI()</f>
        <v>0.99732621267785171</v>
      </c>
      <c r="M44" s="27">
        <f>Table1[[#This Row],[Base No School Probability]]*Table1[[#This Row],[Past Closings Modifier]]</f>
        <v>3.6413202499479057E-3</v>
      </c>
      <c r="N44" s="14" t="str">
        <f>IF(Table2[[#This Row],[No School?]]=1,"Yes","No")</f>
        <v>No</v>
      </c>
      <c r="O44" s="8">
        <f>-400*(Table2[[#This Row],[No School?]]-Table1[[#This Row],[No School Probability]])^2+100</f>
        <v>99.994696314734924</v>
      </c>
      <c r="P44" s="25">
        <f>IF(IF(Table1[[#This Row],[No School Probability]]&gt;=0.5,1,0)=Table2[[#This Row],[No School?]],1,0)</f>
        <v>1</v>
      </c>
      <c r="Q44" s="8"/>
    </row>
    <row r="45" spans="1:17" x14ac:dyDescent="0.25">
      <c r="A45" s="3">
        <f>Table2[[#This Row],[Date]]</f>
        <v>42775</v>
      </c>
      <c r="B45" s="5" t="str">
        <f>TEXT(Table1[[#This Row],[Date]],"ddddddddd")</f>
        <v>Thursday</v>
      </c>
      <c r="C45" s="5">
        <f>Table2[[#This Row],[Consecutive Snow Days Prior]]</f>
        <v>0</v>
      </c>
      <c r="D45" s="17">
        <f>Table2[[#This Row],[Snow Days so Far]]</f>
        <v>2</v>
      </c>
      <c r="E45" s="18">
        <f>((200*Table2[[#This Row],[7 am precipIntensity]]+Table2[[#This Row],[7 am precipProbability]]/10)*Table2[[#This Row],[7 am precipType]])^0.13*3.4</f>
        <v>0</v>
      </c>
      <c r="F45" s="9">
        <f>Table2[[#This Row],[precipType]]*(10*Table2[[#This Row],[precipIntensity]]+Table2[[#This Row],[precipProbability]]/10+Table2[[#This Row],[precipIntensityMax]]+Table2[[#This Row],[precipAccumulation]]*10)</f>
        <v>1.5912999999999999</v>
      </c>
      <c r="G45" s="9">
        <f>(Table1[[#This Row],[Whole-day precip nastiness]]^1.9*Table1[[#This Row],[7 am precip nastiness]]^1.5)/260</f>
        <v>0</v>
      </c>
      <c r="H45" s="21">
        <f>0.95*Table2[[#This Row],[7 am apparentTemperature]]+0.05*Table2[[#This Row],[7 am temperature]]</f>
        <v>16.535</v>
      </c>
      <c r="I45" s="9">
        <f>0.25*Table2[[#This Row],[apparentTemperatureHigh]]+0.35*Table2[[#This Row],[temperatureHigh]]+0.25*Table2[[#This Row],[apparentTemperatureMin]]+0.15*Table2[[#This Row],[temperatureMin]]</f>
        <v>15.314</v>
      </c>
      <c r="J45" s="9">
        <f>2.5*0.8^(1.4*Table1[[#This Row],[7 am temp "index"]]+0.8*Table1[[#This Row],[Whole-day temp "index"]]+4)</f>
        <v>3.7989721882106015E-4</v>
      </c>
      <c r="K45" s="21">
        <f>-1/(Table1[[#This Row],[Precip Nastiness]]+Table1[[#This Row],[Temp Nastiness]]+1)+1</f>
        <v>3.7975295173098278E-4</v>
      </c>
      <c r="L45" s="30">
        <f>1-ATAN((1.7^Table1[[#This Row],[Snow Days so Far]]+1.7^Table1[[#This Row],[Consecutive Snow Days Prior]]-2)/450)*2/PI()</f>
        <v>0.99732621267785171</v>
      </c>
      <c r="M45" s="27">
        <f>Table1[[#This Row],[Base No School Probability]]*Table1[[#This Row],[Past Closings Modifier]]</f>
        <v>3.787375731030961E-4</v>
      </c>
      <c r="N45" s="14" t="str">
        <f>IF(Table2[[#This Row],[No School?]]=1,"Yes","No")</f>
        <v>No</v>
      </c>
      <c r="O45" s="8">
        <f>-400*(Table2[[#This Row],[No School?]]-Table1[[#This Row],[No School Probability]])^2+100</f>
        <v>99.999942623140285</v>
      </c>
      <c r="P45" s="25">
        <f>IF(IF(Table1[[#This Row],[No School Probability]]&gt;=0.5,1,0)=Table2[[#This Row],[No School?]],1,0)</f>
        <v>1</v>
      </c>
      <c r="Q45" s="8"/>
    </row>
    <row r="46" spans="1:17" x14ac:dyDescent="0.25">
      <c r="A46" s="3">
        <f>Table2[[#This Row],[Date]]</f>
        <v>42723</v>
      </c>
      <c r="B46" s="5" t="str">
        <f>TEXT(Table1[[#This Row],[Date]],"ddddddddd")</f>
        <v>Monday</v>
      </c>
      <c r="C46" s="5">
        <f>Table2[[#This Row],[Consecutive Snow Days Prior]]</f>
        <v>0</v>
      </c>
      <c r="D46" s="17">
        <f>Table2[[#This Row],[Snow Days so Far]]</f>
        <v>1</v>
      </c>
      <c r="E46" s="18">
        <f>((200*Table2[[#This Row],[7 am precipIntensity]]+Table2[[#This Row],[7 am precipProbability]]/10)*Table2[[#This Row],[7 am precipType]])^0.13*3.4</f>
        <v>0</v>
      </c>
      <c r="F46" s="9">
        <f>Table2[[#This Row],[precipType]]*(10*Table2[[#This Row],[precipIntensity]]+Table2[[#This Row],[precipProbability]]/10+Table2[[#This Row],[precipIntensityMax]]+Table2[[#This Row],[precipAccumulation]]*10)</f>
        <v>0</v>
      </c>
      <c r="G46" s="9">
        <f>(Table1[[#This Row],[Whole-day precip nastiness]]^1.9*Table1[[#This Row],[7 am precip nastiness]]^1.5)/260</f>
        <v>0</v>
      </c>
      <c r="H46" s="21">
        <f>0.95*Table2[[#This Row],[7 am apparentTemperature]]+0.05*Table2[[#This Row],[7 am temperature]]</f>
        <v>8.0060000000000002</v>
      </c>
      <c r="I46" s="9">
        <f>0.25*Table2[[#This Row],[apparentTemperatureHigh]]+0.35*Table2[[#This Row],[temperatureHigh]]+0.25*Table2[[#This Row],[apparentTemperatureMin]]+0.15*Table2[[#This Row],[temperatureMin]]</f>
        <v>13.267999999999999</v>
      </c>
      <c r="J46" s="9">
        <f>2.5*0.8^(1.4*Table1[[#This Row],[7 am temp "index"]]+0.8*Table1[[#This Row],[Whole-day temp "index"]]+4)</f>
        <v>7.8605353434836722E-3</v>
      </c>
      <c r="K46" s="21">
        <f>-1/(Table1[[#This Row],[Precip Nastiness]]+Table1[[#This Row],[Temp Nastiness]]+1)+1</f>
        <v>7.7992292264968954E-3</v>
      </c>
      <c r="L46" s="30">
        <f>1-ATAN((1.7^Table1[[#This Row],[Snow Days so Far]]+1.7^Table1[[#This Row],[Consecutive Snow Days Prior]]-2)/450)*2/PI()</f>
        <v>0.99900970337507433</v>
      </c>
      <c r="M46" s="27">
        <f>Table1[[#This Row],[Base No School Probability]]*Table1[[#This Row],[Past Closings Modifier]]</f>
        <v>7.7915056761168741E-3</v>
      </c>
      <c r="N46" s="14" t="str">
        <f>IF(Table2[[#This Row],[No School?]]=1,"Yes","No")</f>
        <v>No</v>
      </c>
      <c r="O46" s="8">
        <f>-400*(Table2[[#This Row],[No School?]]-Table1[[#This Row],[No School Probability]])^2+100</f>
        <v>99.975716975719621</v>
      </c>
      <c r="P46" s="25">
        <f>IF(IF(Table1[[#This Row],[No School Probability]]&gt;=0.5,1,0)=Table2[[#This Row],[No School?]],1,0)</f>
        <v>1</v>
      </c>
      <c r="Q46" s="8"/>
    </row>
    <row r="47" spans="1:17" hidden="1" x14ac:dyDescent="0.25">
      <c r="A47" s="3">
        <f>Table2[[#This Row],[Date]]</f>
        <v>42069</v>
      </c>
      <c r="B47" s="5" t="str">
        <f>TEXT(Table1[[#This Row],[Date]],"ddddddddd")</f>
        <v>Friday</v>
      </c>
      <c r="C47" s="5">
        <f>Table2[[#This Row],[Consecutive Snow Days Prior]]</f>
        <v>0</v>
      </c>
      <c r="D47" s="17">
        <f>Table2[[#This Row],[Snow Days so Far]]</f>
        <v>3</v>
      </c>
      <c r="E47" s="18">
        <f>((200*Table2[[#This Row],[7 am precipIntensity]]+Table2[[#This Row],[7 am precipProbability]]/10)*Table2[[#This Row],[7 am precipType]])^0.13*3.4</f>
        <v>0</v>
      </c>
      <c r="F47" s="9">
        <f>Table2[[#This Row],[precipType]]*(10*Table2[[#This Row],[precipIntensity]]+Table2[[#This Row],[precipProbability]]/10+Table2[[#This Row],[precipIntensityMax]]+Table2[[#This Row],[precipAccumulation]]*10)</f>
        <v>0</v>
      </c>
      <c r="G47" s="9">
        <f>(Table1[[#This Row],[Whole-day precip nastiness]]^1.9*Table1[[#This Row],[7 am precip nastiness]]^1.5)/260</f>
        <v>0</v>
      </c>
      <c r="H47" s="21">
        <f>0.95*Table2[[#This Row],[7 am apparentTemperature]]+0.05*Table2[[#This Row],[7 am temperature]]</f>
        <v>-5.085</v>
      </c>
      <c r="I47" s="9">
        <f>0.25*Table2[[#This Row],[apparentTemperatureHigh]]+0.35*Table2[[#This Row],[temperatureHigh]]+0.25*Table2[[#This Row],[apparentTemperatureMin]]+0.15*Table2[[#This Row],[temperatureMin]]</f>
        <v>9.6440000000000001</v>
      </c>
      <c r="J47" s="9">
        <f>2.5*0.8^(1.4*Table1[[#This Row],[7 am temp "index"]]+0.8*Table1[[#This Row],[Whole-day temp "index"]]+4)</f>
        <v>0.89644202276404139</v>
      </c>
      <c r="K47" s="21">
        <f>-1/(Table1[[#This Row],[Precip Nastiness]]+Table1[[#This Row],[Temp Nastiness]]+1)+1</f>
        <v>0.47269677216785566</v>
      </c>
      <c r="L47" s="30">
        <f>1-ATAN((1.7^Table1[[#This Row],[Snow Days so Far]]+1.7^Table1[[#This Row],[Consecutive Snow Days Prior]]-2)/450)*2/PI()</f>
        <v>0.99446437691991019</v>
      </c>
      <c r="M47" s="27">
        <f>Table1[[#This Row],[Base No School Probability]]*Table1[[#This Row],[Past Closings Modifier]]</f>
        <v>0.47008010100595932</v>
      </c>
      <c r="N47" s="14" t="str">
        <f>IF(Table2[[#This Row],[No School?]]=1,"Yes","No")</f>
        <v>No</v>
      </c>
      <c r="O47" s="8">
        <f>-400*(Table2[[#This Row],[No School?]]-Table1[[#This Row],[No School Probability]])^2+100</f>
        <v>11.609879455290837</v>
      </c>
      <c r="P47" s="25">
        <f>IF(IF(Table1[[#This Row],[No School Probability]]&gt;=0.5,1,0)=Table2[[#This Row],[No School?]],1,0)</f>
        <v>1</v>
      </c>
      <c r="Q47" s="8"/>
    </row>
    <row r="48" spans="1:17" x14ac:dyDescent="0.25">
      <c r="A48" s="3">
        <f>Table2[[#This Row],[Date]]</f>
        <v>43082</v>
      </c>
      <c r="B48" s="5" t="str">
        <f>TEXT(Table1[[#This Row],[Date]],"ddddddddd")</f>
        <v>Wednesday</v>
      </c>
      <c r="C48" s="5">
        <f>Table2[[#This Row],[Consecutive Snow Days Prior]]</f>
        <v>0</v>
      </c>
      <c r="D48" s="17">
        <f>Table2[[#This Row],[Snow Days so Far]]</f>
        <v>0</v>
      </c>
      <c r="E48" s="18">
        <f>((200*Table2[[#This Row],[7 am precipIntensity]]+Table2[[#This Row],[7 am precipProbability]]/10)*Table2[[#This Row],[7 am precipType]])^0.13*3.4</f>
        <v>0</v>
      </c>
      <c r="F48" s="9">
        <f>Table2[[#This Row],[precipType]]*(10*Table2[[#This Row],[precipIntensity]]+Table2[[#This Row],[precipProbability]]/10+Table2[[#This Row],[precipIntensityMax]]+Table2[[#This Row],[precipAccumulation]]*10)</f>
        <v>9.8908999999999985</v>
      </c>
      <c r="G48" s="9">
        <f>(Table1[[#This Row],[Whole-day precip nastiness]]^1.9*Table1[[#This Row],[7 am precip nastiness]]^1.5)/260</f>
        <v>0</v>
      </c>
      <c r="H48" s="21">
        <f>0.95*Table2[[#This Row],[7 am apparentTemperature]]+0.05*Table2[[#This Row],[7 am temperature]]</f>
        <v>4.8294999999999995</v>
      </c>
      <c r="I48" s="9">
        <f>0.25*Table2[[#This Row],[apparentTemperatureHigh]]+0.35*Table2[[#This Row],[temperatureHigh]]+0.25*Table2[[#This Row],[apparentTemperatureMin]]+0.15*Table2[[#This Row],[temperatureMin]]</f>
        <v>14.454499999999999</v>
      </c>
      <c r="J48" s="9">
        <f>2.5*0.8^(1.4*Table1[[#This Row],[7 am temp "index"]]+0.8*Table1[[#This Row],[Whole-day temp "index"]]+4)</f>
        <v>1.7156696126835593E-2</v>
      </c>
      <c r="K48" s="21">
        <f>-1/(Table1[[#This Row],[Precip Nastiness]]+Table1[[#This Row],[Temp Nastiness]]+1)+1</f>
        <v>1.6867308834681571E-2</v>
      </c>
      <c r="L48" s="30">
        <f>1-ATAN((1.7^Table1[[#This Row],[Snow Days so Far]]+1.7^Table1[[#This Row],[Consecutive Snow Days Prior]]-2)/450)*2/PI()</f>
        <v>1</v>
      </c>
      <c r="M48" s="27">
        <f>Table1[[#This Row],[Base No School Probability]]*Table1[[#This Row],[Past Closings Modifier]]</f>
        <v>1.6867308834681571E-2</v>
      </c>
      <c r="N48" s="14" t="str">
        <f>IF(Table2[[#This Row],[No School?]]=1,"Yes","No")</f>
        <v>No</v>
      </c>
      <c r="O48" s="8">
        <f>-400*(Table2[[#This Row],[No School?]]-Table1[[#This Row],[No School Probability]])^2+100</f>
        <v>99.88619755707019</v>
      </c>
      <c r="P48" s="25">
        <f>IF(IF(Table1[[#This Row],[No School Probability]]&gt;=0.5,1,0)=Table2[[#This Row],[No School?]],1,0)</f>
        <v>1</v>
      </c>
      <c r="Q48" s="8"/>
    </row>
    <row r="49" spans="1:17" hidden="1" x14ac:dyDescent="0.25">
      <c r="A49" s="3">
        <f>Table2[[#This Row],[Date]]</f>
        <v>42045</v>
      </c>
      <c r="B49" s="5" t="str">
        <f>TEXT(Table1[[#This Row],[Date]],"ddddddddd")</f>
        <v>Tuesday</v>
      </c>
      <c r="C49" s="5">
        <f>Table2[[#This Row],[Consecutive Snow Days Prior]]</f>
        <v>0</v>
      </c>
      <c r="D49" s="17">
        <f>Table2[[#This Row],[Snow Days so Far]]</f>
        <v>1</v>
      </c>
      <c r="E49" s="18">
        <f>((200*Table2[[#This Row],[7 am precipIntensity]]+Table2[[#This Row],[7 am precipProbability]]/10)*Table2[[#This Row],[7 am precipType]])^0.13*3.4</f>
        <v>0</v>
      </c>
      <c r="F49" s="9">
        <f>Table2[[#This Row],[precipType]]*(10*Table2[[#This Row],[precipIntensity]]+Table2[[#This Row],[precipProbability]]/10+Table2[[#This Row],[precipIntensityMax]]+Table2[[#This Row],[precipAccumulation]]*10)</f>
        <v>0</v>
      </c>
      <c r="G49" s="9">
        <f>(Table1[[#This Row],[Whole-day precip nastiness]]^1.9*Table1[[#This Row],[7 am precip nastiness]]^1.5)/260</f>
        <v>0</v>
      </c>
      <c r="H49" s="21">
        <f>0.95*Table2[[#This Row],[7 am apparentTemperature]]+0.05*Table2[[#This Row],[7 am temperature]]</f>
        <v>7.3429999999999991</v>
      </c>
      <c r="I49" s="9">
        <f>0.25*Table2[[#This Row],[apparentTemperatureHigh]]+0.35*Table2[[#This Row],[temperatureHigh]]+0.25*Table2[[#This Row],[apparentTemperatureMin]]+0.15*Table2[[#This Row],[temperatureMin]]</f>
        <v>14.839999999999996</v>
      </c>
      <c r="J49" s="9">
        <f>2.5*0.8^(1.4*Table1[[#This Row],[7 am temp "index"]]+0.8*Table1[[#This Row],[Whole-day temp "index"]]+4)</f>
        <v>7.3034820543591396E-3</v>
      </c>
      <c r="K49" s="21">
        <f>-1/(Table1[[#This Row],[Precip Nastiness]]+Table1[[#This Row],[Temp Nastiness]]+1)+1</f>
        <v>7.250527953565622E-3</v>
      </c>
      <c r="L49" s="30">
        <f>1-ATAN((1.7^Table1[[#This Row],[Snow Days so Far]]+1.7^Table1[[#This Row],[Consecutive Snow Days Prior]]-2)/450)*2/PI()</f>
        <v>0.99900970337507433</v>
      </c>
      <c r="M49" s="27">
        <f>Table1[[#This Row],[Base No School Probability]]*Table1[[#This Row],[Past Closings Modifier]]</f>
        <v>7.2433477802042769E-3</v>
      </c>
      <c r="N49" s="14" t="str">
        <f>IF(Table2[[#This Row],[No School?]]=1,"Yes","No")</f>
        <v>No</v>
      </c>
      <c r="O49" s="8">
        <f>-400*(Table2[[#This Row],[No School?]]-Table1[[#This Row],[No School Probability]])^2+100</f>
        <v>99.979013565174</v>
      </c>
      <c r="P49" s="25">
        <f>IF(IF(Table1[[#This Row],[No School Probability]]&gt;=0.5,1,0)=Table2[[#This Row],[No School?]],1,0)</f>
        <v>1</v>
      </c>
      <c r="Q49" s="8"/>
    </row>
    <row r="50" spans="1:17" x14ac:dyDescent="0.25">
      <c r="A50" s="3">
        <f>Table2[[#This Row],[Date]]</f>
        <v>43103</v>
      </c>
      <c r="B50" s="5" t="str">
        <f>TEXT(Table1[[#This Row],[Date]],"ddddddddd")</f>
        <v>Wednesday</v>
      </c>
      <c r="C50" s="5">
        <f>Table2[[#This Row],[Consecutive Snow Days Prior]]</f>
        <v>0</v>
      </c>
      <c r="D50" s="17">
        <f>Table2[[#This Row],[Snow Days so Far]]</f>
        <v>0</v>
      </c>
      <c r="E50" s="18">
        <f>((200*Table2[[#This Row],[7 am precipIntensity]]+Table2[[#This Row],[7 am precipProbability]]/10)*Table2[[#This Row],[7 am precipType]])^0.13*3.4</f>
        <v>2.0576306732778304</v>
      </c>
      <c r="F50" s="9">
        <f>Table2[[#This Row],[precipType]]*(10*Table2[[#This Row],[precipIntensity]]+Table2[[#This Row],[precipProbability]]/10+Table2[[#This Row],[precipIntensityMax]]+Table2[[#This Row],[precipAccumulation]]*10)</f>
        <v>13.068899999999999</v>
      </c>
      <c r="G50" s="9">
        <f>(Table1[[#This Row],[Whole-day precip nastiness]]^1.9*Table1[[#This Row],[7 am precip nastiness]]^1.5)/260</f>
        <v>1.4994498886835779</v>
      </c>
      <c r="H50" s="21">
        <f>0.95*Table2[[#This Row],[7 am apparentTemperature]]+0.05*Table2[[#This Row],[7 am temperature]]</f>
        <v>-5.9805000000000001</v>
      </c>
      <c r="I50" s="9">
        <f>0.25*Table2[[#This Row],[apparentTemperatureHigh]]+0.35*Table2[[#This Row],[temperatureHigh]]+0.25*Table2[[#This Row],[apparentTemperatureMin]]+0.15*Table2[[#This Row],[temperatureMin]]</f>
        <v>8.8185000000000002</v>
      </c>
      <c r="J50" s="9">
        <f>2.5*0.8^(1.4*Table1[[#This Row],[7 am temp "index"]]+0.8*Table1[[#This Row],[Whole-day temp "index"]]+4)</f>
        <v>1.3740978585200259</v>
      </c>
      <c r="K50" s="21">
        <f>-1/(Table1[[#This Row],[Precip Nastiness]]+Table1[[#This Row],[Temp Nastiness]]+1)+1</f>
        <v>0.74183873150345925</v>
      </c>
      <c r="L50" s="30">
        <f>1-ATAN((1.7^Table1[[#This Row],[Snow Days so Far]]+1.7^Table1[[#This Row],[Consecutive Snow Days Prior]]-2)/450)*2/PI()</f>
        <v>1</v>
      </c>
      <c r="M50" s="27">
        <f>Table1[[#This Row],[Base No School Probability]]*Table1[[#This Row],[Past Closings Modifier]]</f>
        <v>0.74183873150345925</v>
      </c>
      <c r="N50" s="14" t="str">
        <f>IF(Table2[[#This Row],[No School?]]=1,"Yes","No")</f>
        <v>Yes</v>
      </c>
      <c r="O50" s="8">
        <f>-400*(Table2[[#This Row],[No School?]]-Table1[[#This Row],[No School Probability]])^2+100</f>
        <v>73.341103779302799</v>
      </c>
      <c r="P50" s="25">
        <f>IF(IF(Table1[[#This Row],[No School Probability]]&gt;=0.5,1,0)=Table2[[#This Row],[No School?]],1,0)</f>
        <v>1</v>
      </c>
      <c r="Q50" s="8"/>
    </row>
    <row r="51" spans="1:17" x14ac:dyDescent="0.25">
      <c r="A51" s="3">
        <f>Table2[[#This Row],[Date]]</f>
        <v>43139</v>
      </c>
      <c r="B51" s="5" t="str">
        <f>TEXT(Table1[[#This Row],[Date]],"ddddddddd")</f>
        <v>Thursday</v>
      </c>
      <c r="C51" s="5">
        <f>Table2[[#This Row],[Consecutive Snow Days Prior]]</f>
        <v>0</v>
      </c>
      <c r="D51" s="17">
        <f>Table2[[#This Row],[Snow Days so Far]]</f>
        <v>4</v>
      </c>
      <c r="E51" s="18">
        <f>((200*Table2[[#This Row],[7 am precipIntensity]]+Table2[[#This Row],[7 am precipProbability]]/10)*Table2[[#This Row],[7 am precipType]])^0.13*3.4</f>
        <v>0</v>
      </c>
      <c r="F51" s="9">
        <f>Table2[[#This Row],[precipType]]*(10*Table2[[#This Row],[precipIntensity]]+Table2[[#This Row],[precipProbability]]/10+Table2[[#This Row],[precipIntensityMax]]+Table2[[#This Row],[precipAccumulation]]*10)</f>
        <v>0</v>
      </c>
      <c r="G51" s="9">
        <f>(Table1[[#This Row],[Whole-day precip nastiness]]^1.9*Table1[[#This Row],[7 am precip nastiness]]^1.5)/260</f>
        <v>0</v>
      </c>
      <c r="H51" s="21">
        <f>0.95*Table2[[#This Row],[7 am apparentTemperature]]+0.05*Table2[[#This Row],[7 am temperature]]</f>
        <v>20.649999999999995</v>
      </c>
      <c r="I51" s="9">
        <f>0.25*Table2[[#This Row],[apparentTemperatureHigh]]+0.35*Table2[[#This Row],[temperatureHigh]]+0.25*Table2[[#This Row],[apparentTemperatureMin]]+0.15*Table2[[#This Row],[temperatureMin]]</f>
        <v>15.5875</v>
      </c>
      <c r="J51" s="9">
        <f>2.5*0.8^(1.4*Table1[[#This Row],[7 am temp "index"]]+0.8*Table1[[#This Row],[Whole-day temp "index"]]+4)</f>
        <v>1.0003768161888947E-4</v>
      </c>
      <c r="K51" s="21">
        <f>-1/(Table1[[#This Row],[Precip Nastiness]]+Table1[[#This Row],[Temp Nastiness]]+1)+1</f>
        <v>1.0002767508221488E-4</v>
      </c>
      <c r="L51" s="30">
        <f>1-ATAN((1.7^Table1[[#This Row],[Snow Days so Far]]+1.7^Table1[[#This Row],[Consecutive Snow Days Prior]]-2)/450)*2/PI()</f>
        <v>0.98959983146637309</v>
      </c>
      <c r="M51" s="27">
        <f>Table1[[#This Row],[Base No School Probability]]*Table1[[#This Row],[Past Closings Modifier]]</f>
        <v>9.8987370403332971E-5</v>
      </c>
      <c r="N51" s="14" t="str">
        <f>IF(Table2[[#This Row],[No School?]]=1,"Yes","No")</f>
        <v>No</v>
      </c>
      <c r="O51" s="8">
        <f>-400*(Table2[[#This Row],[No School?]]-Table1[[#This Row],[No School Probability]])^2+100</f>
        <v>99.999996080600198</v>
      </c>
      <c r="P51" s="25">
        <f>IF(IF(Table1[[#This Row],[No School Probability]]&gt;=0.5,1,0)=Table2[[#This Row],[No School?]],1,0)</f>
        <v>1</v>
      </c>
      <c r="Q51" s="8"/>
    </row>
    <row r="52" spans="1:17" x14ac:dyDescent="0.25">
      <c r="A52" s="3">
        <f>Table2[[#This Row],[Date]]</f>
        <v>43084</v>
      </c>
      <c r="B52" s="5" t="str">
        <f>TEXT(Table1[[#This Row],[Date]],"ddddddddd")</f>
        <v>Friday</v>
      </c>
      <c r="C52" s="5">
        <f>Table2[[#This Row],[Consecutive Snow Days Prior]]</f>
        <v>0</v>
      </c>
      <c r="D52" s="17">
        <f>Table2[[#This Row],[Snow Days so Far]]</f>
        <v>0</v>
      </c>
      <c r="E52" s="18">
        <f>((200*Table2[[#This Row],[7 am precipIntensity]]+Table2[[#This Row],[7 am precipProbability]]/10)*Table2[[#This Row],[7 am precipType]])^0.13*3.4</f>
        <v>0</v>
      </c>
      <c r="F52" s="9">
        <f>Table2[[#This Row],[precipType]]*(10*Table2[[#This Row],[precipIntensity]]+Table2[[#This Row],[precipProbability]]/10+Table2[[#This Row],[precipIntensityMax]]+Table2[[#This Row],[precipAccumulation]]*10)</f>
        <v>0.14760000000000001</v>
      </c>
      <c r="G52" s="9">
        <f>(Table1[[#This Row],[Whole-day precip nastiness]]^1.9*Table1[[#This Row],[7 am precip nastiness]]^1.5)/260</f>
        <v>0</v>
      </c>
      <c r="H52" s="21">
        <f>0.95*Table2[[#This Row],[7 am apparentTemperature]]+0.05*Table2[[#This Row],[7 am temperature]]</f>
        <v>1.4239999999999999</v>
      </c>
      <c r="I52" s="9">
        <f>0.25*Table2[[#This Row],[apparentTemperatureHigh]]+0.35*Table2[[#This Row],[temperatureHigh]]+0.25*Table2[[#This Row],[apparentTemperatureMin]]+0.15*Table2[[#This Row],[temperatureMin]]</f>
        <v>14.484499999999999</v>
      </c>
      <c r="J52" s="9">
        <f>2.5*0.8^(1.4*Table1[[#This Row],[7 am temp "index"]]+0.8*Table1[[#This Row],[Whole-day temp "index"]]+4)</f>
        <v>4.9447653575148395E-2</v>
      </c>
      <c r="K52" s="21">
        <f>-1/(Table1[[#This Row],[Precip Nastiness]]+Table1[[#This Row],[Temp Nastiness]]+1)+1</f>
        <v>4.711778944542433E-2</v>
      </c>
      <c r="L52" s="30">
        <f>1-ATAN((1.7^Table1[[#This Row],[Snow Days so Far]]+1.7^Table1[[#This Row],[Consecutive Snow Days Prior]]-2)/450)*2/PI()</f>
        <v>1</v>
      </c>
      <c r="M52" s="27">
        <f>Table1[[#This Row],[Base No School Probability]]*Table1[[#This Row],[Past Closings Modifier]]</f>
        <v>4.711778944542433E-2</v>
      </c>
      <c r="N52" s="14" t="str">
        <f>IF(Table2[[#This Row],[No School?]]=1,"Yes","No")</f>
        <v>No</v>
      </c>
      <c r="O52" s="8">
        <f>-400*(Table2[[#This Row],[No School?]]-Table1[[#This Row],[No School Probability]])^2+100</f>
        <v>99.111965567110659</v>
      </c>
      <c r="P52" s="25">
        <f>IF(IF(Table1[[#This Row],[No School Probability]]&gt;=0.5,1,0)=Table2[[#This Row],[No School?]],1,0)</f>
        <v>1</v>
      </c>
      <c r="Q52" s="8"/>
    </row>
    <row r="53" spans="1:17" x14ac:dyDescent="0.25">
      <c r="A53" s="3">
        <f>Table2[[#This Row],[Date]]</f>
        <v>42809</v>
      </c>
      <c r="B53" s="5" t="str">
        <f>TEXT(Table1[[#This Row],[Date]],"ddddddddd")</f>
        <v>Wednesday</v>
      </c>
      <c r="C53" s="5">
        <f>Table2[[#This Row],[Consecutive Snow Days Prior]]</f>
        <v>1</v>
      </c>
      <c r="D53" s="17">
        <f>Table2[[#This Row],[Snow Days so Far]]</f>
        <v>3</v>
      </c>
      <c r="E53" s="18">
        <f>((200*Table2[[#This Row],[7 am precipIntensity]]+Table2[[#This Row],[7 am precipProbability]]/10)*Table2[[#This Row],[7 am precipType]])^0.13*3.4</f>
        <v>0</v>
      </c>
      <c r="F53" s="9">
        <f>Table2[[#This Row],[precipType]]*(10*Table2[[#This Row],[precipIntensity]]+Table2[[#This Row],[precipProbability]]/10+Table2[[#This Row],[precipIntensityMax]]+Table2[[#This Row],[precipAccumulation]]*10)</f>
        <v>0.37819999999999998</v>
      </c>
      <c r="G53" s="9">
        <f>(Table1[[#This Row],[Whole-day precip nastiness]]^1.9*Table1[[#This Row],[7 am precip nastiness]]^1.5)/260</f>
        <v>0</v>
      </c>
      <c r="H53" s="21">
        <f>0.95*Table2[[#This Row],[7 am apparentTemperature]]+0.05*Table2[[#This Row],[7 am temperature]]</f>
        <v>4.2439999999999998</v>
      </c>
      <c r="I53" s="9">
        <f>0.25*Table2[[#This Row],[apparentTemperatureHigh]]+0.35*Table2[[#This Row],[temperatureHigh]]+0.25*Table2[[#This Row],[apparentTemperatureMin]]+0.15*Table2[[#This Row],[temperatureMin]]</f>
        <v>16.980499999999999</v>
      </c>
      <c r="J53" s="9">
        <f>2.5*0.8^(1.4*Table1[[#This Row],[7 am temp "index"]]+0.8*Table1[[#This Row],[Whole-day temp "index"]]+4)</f>
        <v>1.3123057829567058E-2</v>
      </c>
      <c r="K53" s="21">
        <f>-1/(Table1[[#This Row],[Precip Nastiness]]+Table1[[#This Row],[Temp Nastiness]]+1)+1</f>
        <v>1.2953073891814215E-2</v>
      </c>
      <c r="L53" s="30">
        <f>1-ATAN((1.7^Table1[[#This Row],[Snow Days so Far]]+1.7^Table1[[#This Row],[Consecutive Snow Days Prior]]-2)/450)*2/PI()</f>
        <v>0.99347416856113013</v>
      </c>
      <c r="M53" s="27">
        <f>Table1[[#This Row],[Base No School Probability]]*Table1[[#This Row],[Past Closings Modifier]]</f>
        <v>1.2868544314981009E-2</v>
      </c>
      <c r="N53" s="14" t="str">
        <f>IF(Table2[[#This Row],[No School?]]=1,"Yes","No")</f>
        <v>No</v>
      </c>
      <c r="O53" s="8">
        <f>-400*(Table2[[#This Row],[No School?]]-Table1[[#This Row],[No School Probability]])^2+100</f>
        <v>99.933760226885354</v>
      </c>
      <c r="P53" s="25">
        <f>IF(IF(Table1[[#This Row],[No School Probability]]&gt;=0.5,1,0)=Table2[[#This Row],[No School?]],1,0)</f>
        <v>1</v>
      </c>
      <c r="Q53" s="8"/>
    </row>
    <row r="54" spans="1:17" x14ac:dyDescent="0.25">
      <c r="A54" s="3">
        <f>Table2[[#This Row],[Date]]</f>
        <v>43083</v>
      </c>
      <c r="B54" s="5" t="str">
        <f>TEXT(Table1[[#This Row],[Date]],"ddddddddd")</f>
        <v>Thursday</v>
      </c>
      <c r="C54" s="5">
        <f>Table2[[#This Row],[Consecutive Snow Days Prior]]</f>
        <v>0</v>
      </c>
      <c r="D54" s="17">
        <f>Table2[[#This Row],[Snow Days so Far]]</f>
        <v>0</v>
      </c>
      <c r="E54" s="18">
        <f>((200*Table2[[#This Row],[7 am precipIntensity]]+Table2[[#This Row],[7 am precipProbability]]/10)*Table2[[#This Row],[7 am precipType]])^0.13*3.4</f>
        <v>2.5973297375512079</v>
      </c>
      <c r="F54" s="9">
        <f>Table2[[#This Row],[precipType]]*(10*Table2[[#This Row],[precipIntensity]]+Table2[[#This Row],[precipProbability]]/10+Table2[[#This Row],[precipIntensityMax]]+Table2[[#This Row],[precipAccumulation]]*10)</f>
        <v>6.0559999999999992</v>
      </c>
      <c r="G54" s="9">
        <f>(Table1[[#This Row],[Whole-day precip nastiness]]^1.9*Table1[[#This Row],[7 am precip nastiness]]^1.5)/260</f>
        <v>0.49314022641153465</v>
      </c>
      <c r="H54" s="21">
        <f>0.95*Table2[[#This Row],[7 am apparentTemperature]]+0.05*Table2[[#This Row],[7 am temperature]]</f>
        <v>16.0745</v>
      </c>
      <c r="I54" s="9">
        <f>0.25*Table2[[#This Row],[apparentTemperatureHigh]]+0.35*Table2[[#This Row],[temperatureHigh]]+0.25*Table2[[#This Row],[apparentTemperatureMin]]+0.15*Table2[[#This Row],[temperatureMin]]</f>
        <v>15.067499999999999</v>
      </c>
      <c r="J54" s="9">
        <f>2.5*0.8^(1.4*Table1[[#This Row],[7 am temp "index"]]+0.8*Table1[[#This Row],[Whole-day temp "index"]]+4)</f>
        <v>4.5841060282257639E-4</v>
      </c>
      <c r="K54" s="21">
        <f>-1/(Table1[[#This Row],[Precip Nastiness]]+Table1[[#This Row],[Temp Nastiness]]+1)+1</f>
        <v>0.33047608961470454</v>
      </c>
      <c r="L54" s="30">
        <f>1-ATAN((1.7^Table1[[#This Row],[Snow Days so Far]]+1.7^Table1[[#This Row],[Consecutive Snow Days Prior]]-2)/450)*2/PI()</f>
        <v>1</v>
      </c>
      <c r="M54" s="27">
        <f>Table1[[#This Row],[Base No School Probability]]*Table1[[#This Row],[Past Closings Modifier]]</f>
        <v>0.33047608961470454</v>
      </c>
      <c r="N54" s="14" t="str">
        <f>IF(Table2[[#This Row],[No School?]]=1,"Yes","No")</f>
        <v>No</v>
      </c>
      <c r="O54" s="8">
        <f>-400*(Table2[[#This Row],[No School?]]-Table1[[#This Row],[No School Probability]])^2+100</f>
        <v>56.314221677189508</v>
      </c>
      <c r="P54" s="25">
        <f>IF(IF(Table1[[#This Row],[No School Probability]]&gt;=0.5,1,0)=Table2[[#This Row],[No School?]],1,0)</f>
        <v>1</v>
      </c>
      <c r="Q54" s="8"/>
    </row>
    <row r="55" spans="1:17" x14ac:dyDescent="0.25">
      <c r="A55" s="3">
        <f>Table2[[#This Row],[Date]]</f>
        <v>42768</v>
      </c>
      <c r="B55" s="5" t="str">
        <f>TEXT(Table1[[#This Row],[Date]],"ddddddddd")</f>
        <v>Thursday</v>
      </c>
      <c r="C55" s="5">
        <f>Table2[[#This Row],[Consecutive Snow Days Prior]]</f>
        <v>0</v>
      </c>
      <c r="D55" s="17">
        <f>Table2[[#This Row],[Snow Days so Far]]</f>
        <v>2</v>
      </c>
      <c r="E55" s="18">
        <f>((200*Table2[[#This Row],[7 am precipIntensity]]+Table2[[#This Row],[7 am precipProbability]]/10)*Table2[[#This Row],[7 am precipType]])^0.13*3.4</f>
        <v>0</v>
      </c>
      <c r="F55" s="9">
        <f>Table2[[#This Row],[precipType]]*(10*Table2[[#This Row],[precipIntensity]]+Table2[[#This Row],[precipProbability]]/10+Table2[[#This Row],[precipIntensityMax]]+Table2[[#This Row],[precipAccumulation]]*10)</f>
        <v>0.1517</v>
      </c>
      <c r="G55" s="9">
        <f>(Table1[[#This Row],[Whole-day precip nastiness]]^1.9*Table1[[#This Row],[7 am precip nastiness]]^1.5)/260</f>
        <v>0</v>
      </c>
      <c r="H55" s="21">
        <f>0.95*Table2[[#This Row],[7 am apparentTemperature]]+0.05*Table2[[#This Row],[7 am temperature]]</f>
        <v>24.6875</v>
      </c>
      <c r="I55" s="9">
        <f>0.25*Table2[[#This Row],[apparentTemperatureHigh]]+0.35*Table2[[#This Row],[temperatureHigh]]+0.25*Table2[[#This Row],[apparentTemperatureMin]]+0.15*Table2[[#This Row],[temperatureMin]]</f>
        <v>19.150500000000001</v>
      </c>
      <c r="J55" s="9">
        <f>2.5*0.8^(1.4*Table1[[#This Row],[7 am temp "index"]]+0.8*Table1[[#This Row],[Whole-day temp "index"]]+4)</f>
        <v>1.500194154005858E-5</v>
      </c>
      <c r="K55" s="21">
        <f>-1/(Table1[[#This Row],[Precip Nastiness]]+Table1[[#This Row],[Temp Nastiness]]+1)+1</f>
        <v>1.5001716485274486E-5</v>
      </c>
      <c r="L55" s="30">
        <f>1-ATAN((1.7^Table1[[#This Row],[Snow Days so Far]]+1.7^Table1[[#This Row],[Consecutive Snow Days Prior]]-2)/450)*2/PI()</f>
        <v>0.99732621267785171</v>
      </c>
      <c r="M55" s="27">
        <f>Table1[[#This Row],[Base No School Probability]]*Table1[[#This Row],[Past Closings Modifier]]</f>
        <v>1.4961605085925695E-5</v>
      </c>
      <c r="N55" s="14" t="str">
        <f>IF(Table2[[#This Row],[No School?]]=1,"Yes","No")</f>
        <v>No</v>
      </c>
      <c r="O55" s="8">
        <f>-400*(Table2[[#This Row],[No School?]]-Table1[[#This Row],[No School Probability]])^2+100</f>
        <v>99.999999910460147</v>
      </c>
      <c r="P55" s="25">
        <f>IF(IF(Table1[[#This Row],[No School Probability]]&gt;=0.5,1,0)=Table2[[#This Row],[No School?]],1,0)</f>
        <v>1</v>
      </c>
      <c r="Q55" s="8"/>
    </row>
    <row r="56" spans="1:17" x14ac:dyDescent="0.25">
      <c r="A56" s="3">
        <f>Table2[[#This Row],[Date]]</f>
        <v>42712</v>
      </c>
      <c r="B56" s="5" t="str">
        <f>TEXT(Table1[[#This Row],[Date]],"ddddddddd")</f>
        <v>Thursday</v>
      </c>
      <c r="C56" s="5">
        <f>Table2[[#This Row],[Consecutive Snow Days Prior]]</f>
        <v>0</v>
      </c>
      <c r="D56" s="17">
        <f>Table2[[#This Row],[Snow Days so Far]]</f>
        <v>0</v>
      </c>
      <c r="E56" s="18">
        <f>((200*Table2[[#This Row],[7 am precipIntensity]]+Table2[[#This Row],[7 am precipProbability]]/10)*Table2[[#This Row],[7 am precipType]])^0.13*3.4</f>
        <v>0</v>
      </c>
      <c r="F56" s="9">
        <f>Table2[[#This Row],[precipType]]*(10*Table2[[#This Row],[precipIntensity]]+Table2[[#This Row],[precipProbability]]/10+Table2[[#This Row],[precipIntensityMax]]+Table2[[#This Row],[precipAccumulation]]*10)</f>
        <v>0</v>
      </c>
      <c r="G56" s="9">
        <f>(Table1[[#This Row],[Whole-day precip nastiness]]^1.9*Table1[[#This Row],[7 am precip nastiness]]^1.5)/260</f>
        <v>0</v>
      </c>
      <c r="H56" s="21">
        <f>0.95*Table2[[#This Row],[7 am apparentTemperature]]+0.05*Table2[[#This Row],[7 am temperature]]</f>
        <v>21.452999999999999</v>
      </c>
      <c r="I56" s="9">
        <f>0.25*Table2[[#This Row],[apparentTemperatureHigh]]+0.35*Table2[[#This Row],[temperatureHigh]]+0.25*Table2[[#This Row],[apparentTemperatureMin]]+0.15*Table2[[#This Row],[temperatureMin]]</f>
        <v>20.326999999999998</v>
      </c>
      <c r="J56" s="9">
        <f>2.5*0.8^(1.4*Table1[[#This Row],[7 am temp "index"]]+0.8*Table1[[#This Row],[Whole-day temp "index"]]+4)</f>
        <v>3.3402069583779395E-5</v>
      </c>
      <c r="K56" s="21">
        <f>-1/(Table1[[#This Row],[Precip Nastiness]]+Table1[[#This Row],[Temp Nastiness]]+1)+1</f>
        <v>3.3400953922790855E-5</v>
      </c>
      <c r="L56" s="30">
        <f>1-ATAN((1.7^Table1[[#This Row],[Snow Days so Far]]+1.7^Table1[[#This Row],[Consecutive Snow Days Prior]]-2)/450)*2/PI()</f>
        <v>1</v>
      </c>
      <c r="M56" s="27">
        <f>Table1[[#This Row],[Base No School Probability]]*Table1[[#This Row],[Past Closings Modifier]]</f>
        <v>3.3400953922790855E-5</v>
      </c>
      <c r="N56" s="14" t="str">
        <f>IF(Table2[[#This Row],[No School?]]=1,"Yes","No")</f>
        <v>No</v>
      </c>
      <c r="O56" s="8">
        <f>-400*(Table2[[#This Row],[No School?]]-Table1[[#This Row],[No School Probability]])^2+100</f>
        <v>99.999999553750513</v>
      </c>
      <c r="P56" s="25">
        <f>IF(IF(Table1[[#This Row],[No School Probability]]&gt;=0.5,1,0)=Table2[[#This Row],[No School?]],1,0)</f>
        <v>1</v>
      </c>
      <c r="Q56" s="8"/>
    </row>
    <row r="57" spans="1:17" x14ac:dyDescent="0.25">
      <c r="A57" s="3">
        <f>Table2[[#This Row],[Date]]</f>
        <v>43118</v>
      </c>
      <c r="B57" s="5" t="str">
        <f>TEXT(Table1[[#This Row],[Date]],"ddddddddd")</f>
        <v>Thursday</v>
      </c>
      <c r="C57" s="5">
        <f>Table2[[#This Row],[Consecutive Snow Days Prior]]</f>
        <v>0</v>
      </c>
      <c r="D57" s="17">
        <f>Table2[[#This Row],[Snow Days so Far]]</f>
        <v>4</v>
      </c>
      <c r="E57" s="18">
        <f>((200*Table2[[#This Row],[7 am precipIntensity]]+Table2[[#This Row],[7 am precipProbability]]/10)*Table2[[#This Row],[7 am precipType]])^0.13*3.4</f>
        <v>0</v>
      </c>
      <c r="F57" s="9">
        <f>Table2[[#This Row],[precipType]]*(10*Table2[[#This Row],[precipIntensity]]+Table2[[#This Row],[precipProbability]]/10+Table2[[#This Row],[precipIntensityMax]]+Table2[[#This Row],[precipAccumulation]]*10)</f>
        <v>0</v>
      </c>
      <c r="G57" s="9">
        <f>(Table1[[#This Row],[Whole-day precip nastiness]]^1.9*Table1[[#This Row],[7 am precip nastiness]]^1.5)/260</f>
        <v>0</v>
      </c>
      <c r="H57" s="21">
        <f>0.95*Table2[[#This Row],[7 am apparentTemperature]]+0.05*Table2[[#This Row],[7 am temperature]]</f>
        <v>2.9859999999999998</v>
      </c>
      <c r="I57" s="9">
        <f>0.25*Table2[[#This Row],[apparentTemperatureHigh]]+0.35*Table2[[#This Row],[temperatureHigh]]+0.25*Table2[[#This Row],[apparentTemperatureMin]]+0.15*Table2[[#This Row],[temperatureMin]]</f>
        <v>16.225999999999999</v>
      </c>
      <c r="J57" s="9">
        <f>2.5*0.8^(1.4*Table1[[#This Row],[7 am temp "index"]]+0.8*Table1[[#This Row],[Whole-day temp "index"]]+4)</f>
        <v>2.2243741603201094E-2</v>
      </c>
      <c r="K57" s="21">
        <f>-1/(Table1[[#This Row],[Precip Nastiness]]+Table1[[#This Row],[Temp Nastiness]]+1)+1</f>
        <v>2.1759723926816021E-2</v>
      </c>
      <c r="L57" s="30">
        <f>1-ATAN((1.7^Table1[[#This Row],[Snow Days so Far]]+1.7^Table1[[#This Row],[Consecutive Snow Days Prior]]-2)/450)*2/PI()</f>
        <v>0.98959983146637309</v>
      </c>
      <c r="M57" s="27">
        <f>Table1[[#This Row],[Base No School Probability]]*Table1[[#This Row],[Past Closings Modifier]]</f>
        <v>2.1533419130731941E-2</v>
      </c>
      <c r="N57" s="14" t="str">
        <f>IF(Table2[[#This Row],[No School?]]=1,"Yes","No")</f>
        <v>No</v>
      </c>
      <c r="O57" s="8">
        <f>-400*(Table2[[#This Row],[No School?]]-Table1[[#This Row],[No School Probability]])^2+100</f>
        <v>99.814524744216087</v>
      </c>
      <c r="P57" s="25">
        <f>IF(IF(Table1[[#This Row],[No School Probability]]&gt;=0.5,1,0)=Table2[[#This Row],[No School?]],1,0)</f>
        <v>1</v>
      </c>
      <c r="Q57" s="8"/>
    </row>
    <row r="58" spans="1:17" x14ac:dyDescent="0.25">
      <c r="A58" s="3">
        <f>Table2[[#This Row],[Date]]</f>
        <v>43081</v>
      </c>
      <c r="B58" s="5" t="str">
        <f>TEXT(Table1[[#This Row],[Date]],"ddddddddd")</f>
        <v>Tuesday</v>
      </c>
      <c r="C58" s="5">
        <f>Table2[[#This Row],[Consecutive Snow Days Prior]]</f>
        <v>0</v>
      </c>
      <c r="D58" s="17">
        <f>Table2[[#This Row],[Snow Days so Far]]</f>
        <v>0</v>
      </c>
      <c r="E58" s="18">
        <f>((200*Table2[[#This Row],[7 am precipIntensity]]+Table2[[#This Row],[7 am precipProbability]]/10)*Table2[[#This Row],[7 am precipType]])^0.13*3.4</f>
        <v>3.3942212405823158</v>
      </c>
      <c r="F58" s="9">
        <f>Table2[[#This Row],[precipType]]*(10*Table2[[#This Row],[precipIntensity]]+Table2[[#This Row],[precipProbability]]/10+Table2[[#This Row],[precipIntensityMax]]+Table2[[#This Row],[precipAccumulation]]*10)</f>
        <v>4.2455999999999996</v>
      </c>
      <c r="G58" s="9">
        <f>(Table1[[#This Row],[Whole-day precip nastiness]]^1.9*Table1[[#This Row],[7 am precip nastiness]]^1.5)/260</f>
        <v>0.37516396240719679</v>
      </c>
      <c r="H58" s="21">
        <f>0.95*Table2[[#This Row],[7 am apparentTemperature]]+0.05*Table2[[#This Row],[7 am temperature]]</f>
        <v>27.889499999999998</v>
      </c>
      <c r="I58" s="9">
        <f>0.25*Table2[[#This Row],[apparentTemperatureHigh]]+0.35*Table2[[#This Row],[temperatureHigh]]+0.25*Table2[[#This Row],[apparentTemperatureMin]]+0.15*Table2[[#This Row],[temperatureMin]]</f>
        <v>17.837500000000002</v>
      </c>
      <c r="J58" s="9">
        <f>2.5*0.8^(1.4*Table1[[#This Row],[7 am temp "index"]]+0.8*Table1[[#This Row],[Whole-day temp "index"]]+4)</f>
        <v>6.9745074114490611E-6</v>
      </c>
      <c r="K58" s="21">
        <f>-1/(Table1[[#This Row],[Precip Nastiness]]+Table1[[#This Row],[Temp Nastiness]]+1)+1</f>
        <v>0.27281767440225124</v>
      </c>
      <c r="L58" s="30">
        <f>1-ATAN((1.7^Table1[[#This Row],[Snow Days so Far]]+1.7^Table1[[#This Row],[Consecutive Snow Days Prior]]-2)/450)*2/PI()</f>
        <v>1</v>
      </c>
      <c r="M58" s="27">
        <f>Table1[[#This Row],[Base No School Probability]]*Table1[[#This Row],[Past Closings Modifier]]</f>
        <v>0.27281767440225124</v>
      </c>
      <c r="N58" s="14" t="str">
        <f>IF(Table2[[#This Row],[No School?]]=1,"Yes","No")</f>
        <v>No</v>
      </c>
      <c r="O58" s="8">
        <f>-400*(Table2[[#This Row],[No School?]]-Table1[[#This Row],[No School Probability]])^2+100</f>
        <v>70.228206613498884</v>
      </c>
      <c r="P58" s="25">
        <f>IF(IF(Table1[[#This Row],[No School Probability]]&gt;=0.5,1,0)=Table2[[#This Row],[No School?]],1,0)</f>
        <v>1</v>
      </c>
      <c r="Q58" s="8"/>
    </row>
    <row r="59" spans="1:17" x14ac:dyDescent="0.25">
      <c r="A59" s="3">
        <f>Table2[[#This Row],[Date]]</f>
        <v>43136</v>
      </c>
      <c r="B59" s="5" t="str">
        <f>TEXT(Table1[[#This Row],[Date]],"ddddddddd")</f>
        <v>Monday</v>
      </c>
      <c r="C59" s="5">
        <f>Table2[[#This Row],[Consecutive Snow Days Prior]]</f>
        <v>0</v>
      </c>
      <c r="D59" s="17">
        <f>Table2[[#This Row],[Snow Days so Far]]</f>
        <v>4</v>
      </c>
      <c r="E59" s="18">
        <f>((200*Table2[[#This Row],[7 am precipIntensity]]+Table2[[#This Row],[7 am precipProbability]]/10)*Table2[[#This Row],[7 am precipType]])^0.13*3.4</f>
        <v>0</v>
      </c>
      <c r="F59" s="9">
        <f>Table2[[#This Row],[precipType]]*(10*Table2[[#This Row],[precipIntensity]]+Table2[[#This Row],[precipProbability]]/10+Table2[[#This Row],[precipIntensityMax]]+Table2[[#This Row],[precipAccumulation]]*10)</f>
        <v>2.5224000000000002</v>
      </c>
      <c r="G59" s="9">
        <f>(Table1[[#This Row],[Whole-day precip nastiness]]^1.9*Table1[[#This Row],[7 am precip nastiness]]^1.5)/260</f>
        <v>0</v>
      </c>
      <c r="H59" s="21">
        <f>0.95*Table2[[#This Row],[7 am apparentTemperature]]+0.05*Table2[[#This Row],[7 am temperature]]</f>
        <v>8.442499999999999</v>
      </c>
      <c r="I59" s="9">
        <f>0.25*Table2[[#This Row],[apparentTemperatureHigh]]+0.35*Table2[[#This Row],[temperatureHigh]]+0.25*Table2[[#This Row],[apparentTemperatureMin]]+0.15*Table2[[#This Row],[temperatureMin]]</f>
        <v>14.8895</v>
      </c>
      <c r="J59" s="9">
        <f>2.5*0.8^(1.4*Table1[[#This Row],[7 am temp "index"]]+0.8*Table1[[#This Row],[Whole-day temp "index"]]+4)</f>
        <v>5.134743418811526E-3</v>
      </c>
      <c r="K59" s="21">
        <f>-1/(Table1[[#This Row],[Precip Nastiness]]+Table1[[#This Row],[Temp Nastiness]]+1)+1</f>
        <v>5.1085125177809942E-3</v>
      </c>
      <c r="L59" s="30">
        <f>1-ATAN((1.7^Table1[[#This Row],[Snow Days so Far]]+1.7^Table1[[#This Row],[Consecutive Snow Days Prior]]-2)/450)*2/PI()</f>
        <v>0.98959983146637309</v>
      </c>
      <c r="M59" s="27">
        <f>Table1[[#This Row],[Base No School Probability]]*Table1[[#This Row],[Past Closings Modifier]]</f>
        <v>5.0553831266399295E-3</v>
      </c>
      <c r="N59" s="14" t="str">
        <f>IF(Table2[[#This Row],[No School?]]=1,"Yes","No")</f>
        <v>No</v>
      </c>
      <c r="O59" s="8">
        <f>-400*(Table2[[#This Row],[No School?]]-Table1[[#This Row],[No School Probability]])^2+100</f>
        <v>99.989777240577155</v>
      </c>
      <c r="P59" s="25">
        <f>IF(IF(Table1[[#This Row],[No School Probability]]&gt;=0.5,1,0)=Table2[[#This Row],[No School?]],1,0)</f>
        <v>1</v>
      </c>
      <c r="Q59" s="8"/>
    </row>
    <row r="60" spans="1:17" x14ac:dyDescent="0.25">
      <c r="A60" s="3">
        <f>Table2[[#This Row],[Date]]</f>
        <v>42797</v>
      </c>
      <c r="B60" s="5" t="str">
        <f>TEXT(Table1[[#This Row],[Date]],"ddddddddd")</f>
        <v>Friday</v>
      </c>
      <c r="C60" s="5">
        <f>Table2[[#This Row],[Consecutive Snow Days Prior]]</f>
        <v>0</v>
      </c>
      <c r="D60" s="17">
        <f>Table2[[#This Row],[Snow Days so Far]]</f>
        <v>2</v>
      </c>
      <c r="E60" s="18">
        <f>((200*Table2[[#This Row],[7 am precipIntensity]]+Table2[[#This Row],[7 am precipProbability]]/10)*Table2[[#This Row],[7 am precipType]])^0.13*3.4</f>
        <v>0</v>
      </c>
      <c r="F60" s="9">
        <f>Table2[[#This Row],[precipType]]*(10*Table2[[#This Row],[precipIntensity]]+Table2[[#This Row],[precipProbability]]/10+Table2[[#This Row],[precipIntensityMax]]+Table2[[#This Row],[precipAccumulation]]*10)</f>
        <v>6.9991999999999992</v>
      </c>
      <c r="G60" s="9">
        <f>(Table1[[#This Row],[Whole-day precip nastiness]]^1.9*Table1[[#This Row],[7 am precip nastiness]]^1.5)/260</f>
        <v>0</v>
      </c>
      <c r="H60" s="21">
        <f>0.95*Table2[[#This Row],[7 am apparentTemperature]]+0.05*Table2[[#This Row],[7 am temperature]]</f>
        <v>16.820999999999998</v>
      </c>
      <c r="I60" s="9">
        <f>0.25*Table2[[#This Row],[apparentTemperatureHigh]]+0.35*Table2[[#This Row],[temperatureHigh]]+0.25*Table2[[#This Row],[apparentTemperatureMin]]+0.15*Table2[[#This Row],[temperatureMin]]</f>
        <v>19.888999999999999</v>
      </c>
      <c r="J60" s="9">
        <f>2.5*0.8^(1.4*Table1[[#This Row],[7 am temp "index"]]+0.8*Table1[[#This Row],[Whole-day temp "index"]]+4)</f>
        <v>1.5352273450611168E-4</v>
      </c>
      <c r="K60" s="21">
        <f>-1/(Table1[[#This Row],[Precip Nastiness]]+Table1[[#This Row],[Temp Nastiness]]+1)+1</f>
        <v>1.5349916889406678E-4</v>
      </c>
      <c r="L60" s="30">
        <f>1-ATAN((1.7^Table1[[#This Row],[Snow Days so Far]]+1.7^Table1[[#This Row],[Consecutive Snow Days Prior]]-2)/450)*2/PI()</f>
        <v>0.99732621267785171</v>
      </c>
      <c r="M60" s="27">
        <f>Table1[[#This Row],[Base No School Probability]]*Table1[[#This Row],[Past Closings Modifier]]</f>
        <v>1.5308874476231753E-4</v>
      </c>
      <c r="N60" s="14" t="str">
        <f>IF(Table2[[#This Row],[No School?]]=1,"Yes","No")</f>
        <v>No</v>
      </c>
      <c r="O60" s="8">
        <f>-400*(Table2[[#This Row],[No School?]]-Table1[[#This Row],[No School Probability]])^2+100</f>
        <v>99.999990625534494</v>
      </c>
      <c r="P60" s="25">
        <f>IF(IF(Table1[[#This Row],[No School Probability]]&gt;=0.5,1,0)=Table2[[#This Row],[No School?]],1,0)</f>
        <v>1</v>
      </c>
      <c r="Q60" s="8"/>
    </row>
    <row r="61" spans="1:17" hidden="1" x14ac:dyDescent="0.25">
      <c r="A61" s="3">
        <f>Table2[[#This Row],[Date]]</f>
        <v>42038</v>
      </c>
      <c r="B61" s="5" t="str">
        <f>TEXT(Table1[[#This Row],[Date]],"ddddddddd")</f>
        <v>Tuesday</v>
      </c>
      <c r="C61" s="5">
        <f>Table2[[#This Row],[Consecutive Snow Days Prior]]</f>
        <v>0</v>
      </c>
      <c r="D61" s="17">
        <f>Table2[[#This Row],[Snow Days so Far]]</f>
        <v>1</v>
      </c>
      <c r="E61" s="18">
        <f>((200*Table2[[#This Row],[7 am precipIntensity]]+Table2[[#This Row],[7 am precipProbability]]/10)*Table2[[#This Row],[7 am precipType]])^0.13*3.4</f>
        <v>0</v>
      </c>
      <c r="F61" s="9">
        <f>Table2[[#This Row],[precipType]]*(10*Table2[[#This Row],[precipIntensity]]+Table2[[#This Row],[precipProbability]]/10+Table2[[#This Row],[precipIntensityMax]]+Table2[[#This Row],[precipAccumulation]]*10)</f>
        <v>0</v>
      </c>
      <c r="G61" s="9">
        <f>(Table1[[#This Row],[Whole-day precip nastiness]]^1.9*Table1[[#This Row],[7 am precip nastiness]]^1.5)/260</f>
        <v>0</v>
      </c>
      <c r="H61" s="21">
        <f>0.95*Table2[[#This Row],[7 am apparentTemperature]]+0.05*Table2[[#This Row],[7 am temperature]]</f>
        <v>-6.0104999999999995</v>
      </c>
      <c r="I61" s="9">
        <f>0.25*Table2[[#This Row],[apparentTemperatureHigh]]+0.35*Table2[[#This Row],[temperatureHigh]]+0.25*Table2[[#This Row],[apparentTemperatureMin]]+0.15*Table2[[#This Row],[temperatureMin]]</f>
        <v>12.203999999999999</v>
      </c>
      <c r="J61" s="9">
        <f>2.5*0.8^(1.4*Table1[[#This Row],[7 am temp "index"]]+0.8*Table1[[#This Row],[Whole-day temp "index"]]+4)</f>
        <v>0.75790854600296542</v>
      </c>
      <c r="K61" s="21">
        <f>-1/(Table1[[#This Row],[Precip Nastiness]]+Table1[[#This Row],[Temp Nastiness]]+1)+1</f>
        <v>0.43114219321946856</v>
      </c>
      <c r="L61" s="30">
        <f>1-ATAN((1.7^Table1[[#This Row],[Snow Days so Far]]+1.7^Table1[[#This Row],[Consecutive Snow Days Prior]]-2)/450)*2/PI()</f>
        <v>0.99900970337507433</v>
      </c>
      <c r="M61" s="27">
        <f>Table1[[#This Row],[Base No School Probability]]*Table1[[#This Row],[Past Closings Modifier]]</f>
        <v>0.4307152345606603</v>
      </c>
      <c r="N61" s="14" t="str">
        <f>IF(Table2[[#This Row],[No School?]]=1,"Yes","No")</f>
        <v>No</v>
      </c>
      <c r="O61" s="8">
        <f>-400*(Table2[[#This Row],[No School?]]-Table1[[#This Row],[No School Probability]])^2+100</f>
        <v>25.793754686942151</v>
      </c>
      <c r="P61" s="25">
        <f>IF(IF(Table1[[#This Row],[No School Probability]]&gt;=0.5,1,0)=Table2[[#This Row],[No School?]],1,0)</f>
        <v>1</v>
      </c>
      <c r="Q61" s="8"/>
    </row>
    <row r="62" spans="1:17" x14ac:dyDescent="0.25">
      <c r="A62" s="3">
        <f>Table2[[#This Row],[Date]]</f>
        <v>42373</v>
      </c>
      <c r="B62" s="5" t="str">
        <f>TEXT(Table1[[#This Row],[Date]],"ddddddddd")</f>
        <v>Monday</v>
      </c>
      <c r="C62" s="5">
        <f>Table2[[#This Row],[Consecutive Snow Days Prior]]</f>
        <v>0</v>
      </c>
      <c r="D62" s="17">
        <f>Table2[[#This Row],[Snow Days so Far]]</f>
        <v>0</v>
      </c>
      <c r="E62" s="18">
        <f>((200*Table2[[#This Row],[7 am precipIntensity]]+Table2[[#This Row],[7 am precipProbability]]/10)*Table2[[#This Row],[7 am precipType]])^0.13*3.4</f>
        <v>0</v>
      </c>
      <c r="F62" s="9">
        <f>Table2[[#This Row],[precipType]]*(10*Table2[[#This Row],[precipIntensity]]+Table2[[#This Row],[precipProbability]]/10+Table2[[#This Row],[precipIntensityMax]]+Table2[[#This Row],[precipAccumulation]]*10)</f>
        <v>0</v>
      </c>
      <c r="G62" s="9">
        <f>(Table1[[#This Row],[Whole-day precip nastiness]]^1.9*Table1[[#This Row],[7 am precip nastiness]]^1.5)/260</f>
        <v>0</v>
      </c>
      <c r="H62" s="21">
        <f>0.95*Table2[[#This Row],[7 am apparentTemperature]]+0.05*Table2[[#This Row],[7 am temperature]]</f>
        <v>19.639499999999998</v>
      </c>
      <c r="I62" s="9">
        <f>0.25*Table2[[#This Row],[apparentTemperatureHigh]]+0.35*Table2[[#This Row],[temperatureHigh]]+0.25*Table2[[#This Row],[apparentTemperatureMin]]+0.15*Table2[[#This Row],[temperatureMin]]</f>
        <v>18.448499999999999</v>
      </c>
      <c r="J62" s="9">
        <f>2.5*0.8^(1.4*Table1[[#This Row],[7 am temp "index"]]+0.8*Table1[[#This Row],[Whole-day temp "index"]]+4)</f>
        <v>8.2310374183039794E-5</v>
      </c>
      <c r="K62" s="21">
        <f>-1/(Table1[[#This Row],[Precip Nastiness]]+Table1[[#This Row],[Temp Nastiness]]+1)+1</f>
        <v>8.2303599742816758E-5</v>
      </c>
      <c r="L62" s="30">
        <f>1-ATAN((1.7^Table1[[#This Row],[Snow Days so Far]]+1.7^Table1[[#This Row],[Consecutive Snow Days Prior]]-2)/450)*2/PI()</f>
        <v>1</v>
      </c>
      <c r="M62" s="27">
        <f>Table1[[#This Row],[Base No School Probability]]*Table1[[#This Row],[Past Closings Modifier]]</f>
        <v>8.2303599742816758E-5</v>
      </c>
      <c r="N62" s="14" t="str">
        <f>IF(Table2[[#This Row],[No School?]]=1,"Yes","No")</f>
        <v>No</v>
      </c>
      <c r="O62" s="8">
        <f>-400*(Table2[[#This Row],[No School?]]-Table1[[#This Row],[No School Probability]])^2+100</f>
        <v>99.999997290446984</v>
      </c>
      <c r="P62" s="25">
        <f>IF(IF(Table1[[#This Row],[No School Probability]]&gt;=0.5,1,0)=Table2[[#This Row],[No School?]],1,0)</f>
        <v>1</v>
      </c>
      <c r="Q62" s="8"/>
    </row>
    <row r="63" spans="1:17" x14ac:dyDescent="0.25">
      <c r="A63" s="3">
        <f>Table2[[#This Row],[Date]]</f>
        <v>42431</v>
      </c>
      <c r="B63" s="5" t="str">
        <f>TEXT(Table1[[#This Row],[Date]],"ddddddddd")</f>
        <v>Wednesday</v>
      </c>
      <c r="C63" s="5">
        <f>Table2[[#This Row],[Consecutive Snow Days Prior]]</f>
        <v>0</v>
      </c>
      <c r="D63" s="17">
        <f>Table2[[#This Row],[Snow Days so Far]]</f>
        <v>0</v>
      </c>
      <c r="E63" s="18">
        <f>((200*Table2[[#This Row],[7 am precipIntensity]]+Table2[[#This Row],[7 am precipProbability]]/10)*Table2[[#This Row],[7 am precipType]])^0.13*3.4</f>
        <v>0</v>
      </c>
      <c r="F63" s="9">
        <f>Table2[[#This Row],[precipType]]*(10*Table2[[#This Row],[precipIntensity]]+Table2[[#This Row],[precipProbability]]/10+Table2[[#This Row],[precipIntensityMax]]+Table2[[#This Row],[precipAccumulation]]*10)</f>
        <v>0</v>
      </c>
      <c r="G63" s="9">
        <f>(Table1[[#This Row],[Whole-day precip nastiness]]^1.9*Table1[[#This Row],[7 am precip nastiness]]^1.5)/260</f>
        <v>0</v>
      </c>
      <c r="H63" s="21">
        <f>0.95*Table2[[#This Row],[7 am apparentTemperature]]+0.05*Table2[[#This Row],[7 am temperature]]</f>
        <v>11.843</v>
      </c>
      <c r="I63" s="9">
        <f>0.25*Table2[[#This Row],[apparentTemperatureHigh]]+0.35*Table2[[#This Row],[temperatureHigh]]+0.25*Table2[[#This Row],[apparentTemperatureMin]]+0.15*Table2[[#This Row],[temperatureMin]]</f>
        <v>19.437999999999999</v>
      </c>
      <c r="J63" s="9">
        <f>2.5*0.8^(1.4*Table1[[#This Row],[7 am temp "index"]]+0.8*Table1[[#This Row],[Whole-day temp "index"]]+4)</f>
        <v>7.87994330255881E-4</v>
      </c>
      <c r="K63" s="21">
        <f>-1/(Table1[[#This Row],[Precip Nastiness]]+Table1[[#This Row],[Temp Nastiness]]+1)+1</f>
        <v>7.873738840993294E-4</v>
      </c>
      <c r="L63" s="30">
        <f>1-ATAN((1.7^Table1[[#This Row],[Snow Days so Far]]+1.7^Table1[[#This Row],[Consecutive Snow Days Prior]]-2)/450)*2/PI()</f>
        <v>1</v>
      </c>
      <c r="M63" s="27">
        <f>Table1[[#This Row],[Base No School Probability]]*Table1[[#This Row],[Past Closings Modifier]]</f>
        <v>7.873738840993294E-4</v>
      </c>
      <c r="N63" s="14" t="str">
        <f>IF(Table2[[#This Row],[No School?]]=1,"Yes","No")</f>
        <v>No</v>
      </c>
      <c r="O63" s="8">
        <f>-400*(Table2[[#This Row],[No School?]]-Table1[[#This Row],[No School Probability]])^2+100</f>
        <v>99.999752016946658</v>
      </c>
      <c r="P63" s="25">
        <f>IF(IF(Table1[[#This Row],[No School Probability]]&gt;=0.5,1,0)=Table2[[#This Row],[No School?]],1,0)</f>
        <v>1</v>
      </c>
      <c r="Q63" s="8"/>
    </row>
    <row r="64" spans="1:17" hidden="1" x14ac:dyDescent="0.25">
      <c r="A64" s="3">
        <f>Table2[[#This Row],[Date]]</f>
        <v>42041</v>
      </c>
      <c r="B64" s="5" t="str">
        <f>TEXT(Table1[[#This Row],[Date]],"ddddddddd")</f>
        <v>Friday</v>
      </c>
      <c r="C64" s="5">
        <f>Table2[[#This Row],[Consecutive Snow Days Prior]]</f>
        <v>0</v>
      </c>
      <c r="D64" s="17">
        <f>Table2[[#This Row],[Snow Days so Far]]</f>
        <v>1</v>
      </c>
      <c r="E64" s="18">
        <f>((200*Table2[[#This Row],[7 am precipIntensity]]+Table2[[#This Row],[7 am precipProbability]]/10)*Table2[[#This Row],[7 am precipType]])^0.13*3.4</f>
        <v>0</v>
      </c>
      <c r="F64" s="9">
        <f>Table2[[#This Row],[precipType]]*(10*Table2[[#This Row],[precipIntensity]]+Table2[[#This Row],[precipProbability]]/10+Table2[[#This Row],[precipIntensityMax]]+Table2[[#This Row],[precipAccumulation]]*10)</f>
        <v>0</v>
      </c>
      <c r="G64" s="9">
        <f>(Table1[[#This Row],[Whole-day precip nastiness]]^1.9*Table1[[#This Row],[7 am precip nastiness]]^1.5)/260</f>
        <v>0</v>
      </c>
      <c r="H64" s="21">
        <f>0.95*Table2[[#This Row],[7 am apparentTemperature]]+0.05*Table2[[#This Row],[7 am temperature]]</f>
        <v>-5.4684999999999997</v>
      </c>
      <c r="I64" s="9">
        <f>0.25*Table2[[#This Row],[apparentTemperatureHigh]]+0.35*Table2[[#This Row],[temperatureHigh]]+0.25*Table2[[#This Row],[apparentTemperatureMin]]+0.15*Table2[[#This Row],[temperatureMin]]</f>
        <v>12.764999999999999</v>
      </c>
      <c r="J64" s="9">
        <f>2.5*0.8^(1.4*Table1[[#This Row],[7 am temp "index"]]+0.8*Table1[[#This Row],[Whole-day temp "index"]]+4)</f>
        <v>0.57887963639300788</v>
      </c>
      <c r="K64" s="21">
        <f>-1/(Table1[[#This Row],[Precip Nastiness]]+Table1[[#This Row],[Temp Nastiness]]+1)+1</f>
        <v>0.36663949743216251</v>
      </c>
      <c r="L64" s="30">
        <f>1-ATAN((1.7^Table1[[#This Row],[Snow Days so Far]]+1.7^Table1[[#This Row],[Consecutive Snow Days Prior]]-2)/450)*2/PI()</f>
        <v>0.99900970337507433</v>
      </c>
      <c r="M64" s="27">
        <f>Table1[[#This Row],[Base No School Probability]]*Table1[[#This Row],[Past Closings Modifier]]</f>
        <v>0.366276415575291</v>
      </c>
      <c r="N64" s="14" t="str">
        <f>IF(Table2[[#This Row],[No School?]]=1,"Yes","No")</f>
        <v>No</v>
      </c>
      <c r="O64" s="8">
        <f>-400*(Table2[[#This Row],[No School?]]-Table1[[#This Row],[No School Probability]])^2+100</f>
        <v>46.33663495732668</v>
      </c>
      <c r="P64" s="25">
        <f>IF(IF(Table1[[#This Row],[No School Probability]]&gt;=0.5,1,0)=Table2[[#This Row],[No School?]],1,0)</f>
        <v>1</v>
      </c>
      <c r="Q64" s="8"/>
    </row>
    <row r="65" spans="1:17" hidden="1" x14ac:dyDescent="0.25">
      <c r="A65" s="3">
        <f>Table2[[#This Row],[Date]]</f>
        <v>42065</v>
      </c>
      <c r="B65" s="5" t="str">
        <f>TEXT(Table1[[#This Row],[Date]],"ddddddddd")</f>
        <v>Monday</v>
      </c>
      <c r="C65" s="5">
        <f>Table2[[#This Row],[Consecutive Snow Days Prior]]</f>
        <v>0</v>
      </c>
      <c r="D65" s="17">
        <f>Table2[[#This Row],[Snow Days so Far]]</f>
        <v>3</v>
      </c>
      <c r="E65" s="18">
        <f>((200*Table2[[#This Row],[7 am precipIntensity]]+Table2[[#This Row],[7 am precipProbability]]/10)*Table2[[#This Row],[7 am precipType]])^0.13*3.4</f>
        <v>0</v>
      </c>
      <c r="F65" s="9">
        <f>Table2[[#This Row],[precipType]]*(10*Table2[[#This Row],[precipIntensity]]+Table2[[#This Row],[precipProbability]]/10+Table2[[#This Row],[precipIntensityMax]]+Table2[[#This Row],[precipAccumulation]]*10)</f>
        <v>0</v>
      </c>
      <c r="G65" s="9">
        <f>(Table1[[#This Row],[Whole-day precip nastiness]]^1.9*Table1[[#This Row],[7 am precip nastiness]]^1.5)/260</f>
        <v>0</v>
      </c>
      <c r="H65" s="21">
        <f>0.95*Table2[[#This Row],[7 am apparentTemperature]]+0.05*Table2[[#This Row],[7 am temperature]]</f>
        <v>8.9909999999999997</v>
      </c>
      <c r="I65" s="9">
        <f>0.25*Table2[[#This Row],[apparentTemperatureHigh]]+0.35*Table2[[#This Row],[temperatureHigh]]+0.25*Table2[[#This Row],[apparentTemperatureMin]]+0.15*Table2[[#This Row],[temperatureMin]]</f>
        <v>17.622999999999998</v>
      </c>
      <c r="J65" s="9">
        <f>2.5*0.8^(1.4*Table1[[#This Row],[7 am temp "index"]]+0.8*Table1[[#This Row],[Whole-day temp "index"]]+4)</f>
        <v>2.6556982751534024E-3</v>
      </c>
      <c r="K65" s="21">
        <f>-1/(Table1[[#This Row],[Precip Nastiness]]+Table1[[#This Row],[Temp Nastiness]]+1)+1</f>
        <v>2.6486642221471568E-3</v>
      </c>
      <c r="L65" s="30">
        <f>1-ATAN((1.7^Table1[[#This Row],[Snow Days so Far]]+1.7^Table1[[#This Row],[Consecutive Snow Days Prior]]-2)/450)*2/PI()</f>
        <v>0.99446437691991019</v>
      </c>
      <c r="M65" s="27">
        <f>Table1[[#This Row],[Base No School Probability]]*Table1[[#This Row],[Past Closings Modifier]]</f>
        <v>2.6340022153476307E-3</v>
      </c>
      <c r="N65" s="14" t="str">
        <f>IF(Table2[[#This Row],[No School?]]=1,"Yes","No")</f>
        <v>No</v>
      </c>
      <c r="O65" s="8">
        <f>-400*(Table2[[#This Row],[No School?]]-Table1[[#This Row],[No School Probability]])^2+100</f>
        <v>99.997224812931819</v>
      </c>
      <c r="P65" s="25">
        <f>IF(IF(Table1[[#This Row],[No School Probability]]&gt;=0.5,1,0)=Table2[[#This Row],[No School?]],1,0)</f>
        <v>1</v>
      </c>
      <c r="Q65" s="8"/>
    </row>
    <row r="66" spans="1:17" hidden="1" x14ac:dyDescent="0.25">
      <c r="A66" s="3">
        <f>Table2[[#This Row],[Date]]</f>
        <v>42019</v>
      </c>
      <c r="B66" s="5" t="str">
        <f>TEXT(Table1[[#This Row],[Date]],"ddddddddd")</f>
        <v>Thursday</v>
      </c>
      <c r="C66" s="5">
        <f>Table2[[#This Row],[Consecutive Snow Days Prior]]</f>
        <v>0</v>
      </c>
      <c r="D66" s="17">
        <f>Table2[[#This Row],[Snow Days so Far]]</f>
        <v>1</v>
      </c>
      <c r="E66" s="18">
        <f>((200*Table2[[#This Row],[7 am precipIntensity]]+Table2[[#This Row],[7 am precipProbability]]/10)*Table2[[#This Row],[7 am precipType]])^0.13*3.4</f>
        <v>0</v>
      </c>
      <c r="F66" s="9">
        <f>Table2[[#This Row],[precipType]]*(10*Table2[[#This Row],[precipIntensity]]+Table2[[#This Row],[precipProbability]]/10+Table2[[#This Row],[precipIntensityMax]]+Table2[[#This Row],[precipAccumulation]]*10)</f>
        <v>0</v>
      </c>
      <c r="G66" s="9">
        <f>(Table1[[#This Row],[Whole-day precip nastiness]]^1.9*Table1[[#This Row],[7 am precip nastiness]]^1.5)/260</f>
        <v>0</v>
      </c>
      <c r="H66" s="21">
        <f>0.95*Table2[[#This Row],[7 am apparentTemperature]]+0.05*Table2[[#This Row],[7 am temperature]]</f>
        <v>-0.15749999999999997</v>
      </c>
      <c r="I66" s="9">
        <f>0.25*Table2[[#This Row],[apparentTemperatureHigh]]+0.35*Table2[[#This Row],[temperatureHigh]]+0.25*Table2[[#This Row],[apparentTemperatureMin]]+0.15*Table2[[#This Row],[temperatureMin]]</f>
        <v>14.625999999999999</v>
      </c>
      <c r="J66" s="9">
        <f>2.5*0.8^(1.4*Table1[[#This Row],[7 am temp "index"]]+0.8*Table1[[#This Row],[Whole-day temp "index"]]+4)</f>
        <v>7.9021257096799719E-2</v>
      </c>
      <c r="K66" s="21">
        <f>-1/(Table1[[#This Row],[Precip Nastiness]]+Table1[[#This Row],[Temp Nastiness]]+1)+1</f>
        <v>7.3234198656487282E-2</v>
      </c>
      <c r="L66" s="30">
        <f>1-ATAN((1.7^Table1[[#This Row],[Snow Days so Far]]+1.7^Table1[[#This Row],[Consecutive Snow Days Prior]]-2)/450)*2/PI()</f>
        <v>0.99900970337507433</v>
      </c>
      <c r="M66" s="27">
        <f>Table1[[#This Row],[Base No School Probability]]*Table1[[#This Row],[Past Closings Modifier]]</f>
        <v>7.3161675076728633E-2</v>
      </c>
      <c r="N66" s="14" t="str">
        <f>IF(Table2[[#This Row],[No School?]]=1,"Yes","No")</f>
        <v>No</v>
      </c>
      <c r="O66" s="8">
        <f>-400*(Table2[[#This Row],[No School?]]-Table1[[#This Row],[No School Probability]])^2+100</f>
        <v>97.858947719986872</v>
      </c>
      <c r="P66" s="25">
        <f>IF(IF(Table1[[#This Row],[No School Probability]]&gt;=0.5,1,0)=Table2[[#This Row],[No School?]],1,0)</f>
        <v>1</v>
      </c>
      <c r="Q66" s="8"/>
    </row>
    <row r="67" spans="1:17" x14ac:dyDescent="0.25">
      <c r="A67" s="3">
        <f>Table2[[#This Row],[Date]]</f>
        <v>42381</v>
      </c>
      <c r="B67" s="5" t="str">
        <f>TEXT(Table1[[#This Row],[Date]],"ddddddddd")</f>
        <v>Tuesday</v>
      </c>
      <c r="C67" s="5">
        <f>Table2[[#This Row],[Consecutive Snow Days Prior]]</f>
        <v>0</v>
      </c>
      <c r="D67" s="17">
        <f>Table2[[#This Row],[Snow Days so Far]]</f>
        <v>0</v>
      </c>
      <c r="E67" s="18">
        <f>((200*Table2[[#This Row],[7 am precipIntensity]]+Table2[[#This Row],[7 am precipProbability]]/10)*Table2[[#This Row],[7 am precipType]])^0.13*3.4</f>
        <v>0</v>
      </c>
      <c r="F67" s="9">
        <f>Table2[[#This Row],[precipType]]*(10*Table2[[#This Row],[precipIntensity]]+Table2[[#This Row],[precipProbability]]/10+Table2[[#This Row],[precipIntensityMax]]+Table2[[#This Row],[precipAccumulation]]*10)</f>
        <v>2.1997</v>
      </c>
      <c r="G67" s="9">
        <f>(Table1[[#This Row],[Whole-day precip nastiness]]^1.9*Table1[[#This Row],[7 am precip nastiness]]^1.5)/260</f>
        <v>0</v>
      </c>
      <c r="H67" s="21">
        <f>0.95*Table2[[#This Row],[7 am apparentTemperature]]+0.05*Table2[[#This Row],[7 am temperature]]</f>
        <v>12.866499999999998</v>
      </c>
      <c r="I67" s="9">
        <f>0.25*Table2[[#This Row],[apparentTemperatureHigh]]+0.35*Table2[[#This Row],[temperatureHigh]]+0.25*Table2[[#This Row],[apparentTemperatureMin]]+0.15*Table2[[#This Row],[temperatureMin]]</f>
        <v>15.670999999999999</v>
      </c>
      <c r="J67" s="9">
        <f>2.5*0.8^(1.4*Table1[[#This Row],[7 am temp "index"]]+0.8*Table1[[#This Row],[Whole-day temp "index"]]+4)</f>
        <v>1.1212662502982642E-3</v>
      </c>
      <c r="K67" s="21">
        <f>-1/(Table1[[#This Row],[Precip Nastiness]]+Table1[[#This Row],[Temp Nastiness]]+1)+1</f>
        <v>1.120010420413764E-3</v>
      </c>
      <c r="L67" s="30">
        <f>1-ATAN((1.7^Table1[[#This Row],[Snow Days so Far]]+1.7^Table1[[#This Row],[Consecutive Snow Days Prior]]-2)/450)*2/PI()</f>
        <v>1</v>
      </c>
      <c r="M67" s="27">
        <f>Table1[[#This Row],[Base No School Probability]]*Table1[[#This Row],[Past Closings Modifier]]</f>
        <v>1.120010420413764E-3</v>
      </c>
      <c r="N67" s="14" t="str">
        <f>IF(Table2[[#This Row],[No School?]]=1,"Yes","No")</f>
        <v>No</v>
      </c>
      <c r="O67" s="8">
        <f>-400*(Table2[[#This Row],[No School?]]-Table1[[#This Row],[No School Probability]])^2+100</f>
        <v>99.999498230663264</v>
      </c>
      <c r="P67" s="25">
        <f>IF(IF(Table1[[#This Row],[No School Probability]]&gt;=0.5,1,0)=Table2[[#This Row],[No School?]],1,0)</f>
        <v>1</v>
      </c>
      <c r="Q67" s="8"/>
    </row>
    <row r="68" spans="1:17" x14ac:dyDescent="0.25">
      <c r="A68" s="3">
        <f>Table2[[#This Row],[Date]]</f>
        <v>42765</v>
      </c>
      <c r="B68" s="5" t="str">
        <f>TEXT(Table1[[#This Row],[Date]],"ddddddddd")</f>
        <v>Monday</v>
      </c>
      <c r="C68" s="5">
        <f>Table2[[#This Row],[Consecutive Snow Days Prior]]</f>
        <v>0</v>
      </c>
      <c r="D68" s="17">
        <f>Table2[[#This Row],[Snow Days so Far]]</f>
        <v>1</v>
      </c>
      <c r="E68" s="18">
        <f>((200*Table2[[#This Row],[7 am precipIntensity]]+Table2[[#This Row],[7 am precipProbability]]/10)*Table2[[#This Row],[7 am precipType]])^0.13*3.4</f>
        <v>3.7564242967122463</v>
      </c>
      <c r="F68" s="9">
        <f>Table2[[#This Row],[precipType]]*(10*Table2[[#This Row],[precipIntensity]]+Table2[[#This Row],[precipProbability]]/10+Table2[[#This Row],[precipIntensityMax]]+Table2[[#This Row],[precipAccumulation]]*10)</f>
        <v>9.5071999999999992</v>
      </c>
      <c r="G68" s="9">
        <f>(Table1[[#This Row],[Whole-day precip nastiness]]^1.9*Table1[[#This Row],[7 am precip nastiness]]^1.5)/260</f>
        <v>2.0206384401274322</v>
      </c>
      <c r="H68" s="21">
        <f>0.95*Table2[[#This Row],[7 am apparentTemperature]]+0.05*Table2[[#This Row],[7 am temperature]]</f>
        <v>17.8445</v>
      </c>
      <c r="I68" s="9">
        <f>0.25*Table2[[#This Row],[apparentTemperatureHigh]]+0.35*Table2[[#This Row],[temperatureHigh]]+0.25*Table2[[#This Row],[apparentTemperatureMin]]+0.15*Table2[[#This Row],[temperatureMin]]</f>
        <v>19.797499999999999</v>
      </c>
      <c r="J68" s="9">
        <f>2.5*0.8^(1.4*Table1[[#This Row],[7 am temp "index"]]+0.8*Table1[[#This Row],[Whole-day temp "index"]]+4)</f>
        <v>1.1334546608122778E-4</v>
      </c>
      <c r="K68" s="21">
        <f>-1/(Table1[[#This Row],[Precip Nastiness]]+Table1[[#This Row],[Temp Nastiness]]+1)+1</f>
        <v>0.66895658068657859</v>
      </c>
      <c r="L68" s="30">
        <f>1-ATAN((1.7^Table1[[#This Row],[Snow Days so Far]]+1.7^Table1[[#This Row],[Consecutive Snow Days Prior]]-2)/450)*2/PI()</f>
        <v>0.99900970337507433</v>
      </c>
      <c r="M68" s="27">
        <f>Table1[[#This Row],[Base No School Probability]]*Table1[[#This Row],[Past Closings Modifier]]</f>
        <v>0.66829411524250282</v>
      </c>
      <c r="N68" s="14" t="str">
        <f>IF(Table2[[#This Row],[No School?]]=1,"Yes","No")</f>
        <v>Yes</v>
      </c>
      <c r="O68" s="8">
        <f>-400*(Table2[[#This Row],[No School?]]-Table1[[#This Row],[No School Probability]])^2+100</f>
        <v>55.988482406898399</v>
      </c>
      <c r="P68" s="25">
        <f>IF(IF(Table1[[#This Row],[No School Probability]]&gt;=0.5,1,0)=Table2[[#This Row],[No School?]],1,0)</f>
        <v>1</v>
      </c>
      <c r="Q68" s="8"/>
    </row>
    <row r="69" spans="1:17" x14ac:dyDescent="0.25">
      <c r="A69" s="3">
        <f>Table2[[#This Row],[Date]]</f>
        <v>42744</v>
      </c>
      <c r="B69" s="5" t="str">
        <f>TEXT(Table1[[#This Row],[Date]],"ddddddddd")</f>
        <v>Monday</v>
      </c>
      <c r="C69" s="5">
        <f>Table2[[#This Row],[Consecutive Snow Days Prior]]</f>
        <v>0</v>
      </c>
      <c r="D69" s="17">
        <f>Table2[[#This Row],[Snow Days so Far]]</f>
        <v>1</v>
      </c>
      <c r="E69" s="18">
        <f>((200*Table2[[#This Row],[7 am precipIntensity]]+Table2[[#This Row],[7 am precipProbability]]/10)*Table2[[#This Row],[7 am precipType]])^0.13*3.4</f>
        <v>0</v>
      </c>
      <c r="F69" s="9">
        <f>Table2[[#This Row],[precipType]]*(10*Table2[[#This Row],[precipIntensity]]+Table2[[#This Row],[precipProbability]]/10+Table2[[#This Row],[precipIntensityMax]]+Table2[[#This Row],[precipAccumulation]]*10)</f>
        <v>0</v>
      </c>
      <c r="G69" s="9">
        <f>(Table1[[#This Row],[Whole-day precip nastiness]]^1.9*Table1[[#This Row],[7 am precip nastiness]]^1.5)/260</f>
        <v>0</v>
      </c>
      <c r="H69" s="21">
        <f>0.95*Table2[[#This Row],[7 am apparentTemperature]]+0.05*Table2[[#This Row],[7 am temperature]]</f>
        <v>3.8874999999999997</v>
      </c>
      <c r="I69" s="9">
        <f>0.25*Table2[[#This Row],[apparentTemperatureHigh]]+0.35*Table2[[#This Row],[temperatureHigh]]+0.25*Table2[[#This Row],[apparentTemperatureMin]]+0.15*Table2[[#This Row],[temperatureMin]]</f>
        <v>16.840999999999998</v>
      </c>
      <c r="J69" s="9">
        <f>2.5*0.8^(1.4*Table1[[#This Row],[7 am temp "index"]]+0.8*Table1[[#This Row],[Whole-day temp "index"]]+4)</f>
        <v>1.5038966349918817E-2</v>
      </c>
      <c r="K69" s="21">
        <f>-1/(Table1[[#This Row],[Precip Nastiness]]+Table1[[#This Row],[Temp Nastiness]]+1)+1</f>
        <v>1.481614681650989E-2</v>
      </c>
      <c r="L69" s="30">
        <f>1-ATAN((1.7^Table1[[#This Row],[Snow Days so Far]]+1.7^Table1[[#This Row],[Consecutive Snow Days Prior]]-2)/450)*2/PI()</f>
        <v>0.99900970337507433</v>
      </c>
      <c r="M69" s="27">
        <f>Table1[[#This Row],[Base No School Probability]]*Table1[[#This Row],[Past Closings Modifier]]</f>
        <v>1.4801474436323098E-2</v>
      </c>
      <c r="N69" s="14" t="str">
        <f>IF(Table2[[#This Row],[No School?]]=1,"Yes","No")</f>
        <v>No</v>
      </c>
      <c r="O69" s="8">
        <f>-400*(Table2[[#This Row],[No School?]]-Table1[[#This Row],[No School Probability]])^2+100</f>
        <v>99.912366541804346</v>
      </c>
      <c r="P69" s="25">
        <f>IF(IF(Table1[[#This Row],[No School Probability]]&gt;=0.5,1,0)=Table2[[#This Row],[No School?]],1,0)</f>
        <v>1</v>
      </c>
      <c r="Q69" s="8"/>
    </row>
    <row r="70" spans="1:17" x14ac:dyDescent="0.25">
      <c r="A70" s="3">
        <f>Table2[[#This Row],[Date]]</f>
        <v>42390</v>
      </c>
      <c r="B70" s="5" t="str">
        <f>TEXT(Table1[[#This Row],[Date]],"ddddddddd")</f>
        <v>Thursday</v>
      </c>
      <c r="C70" s="5">
        <f>Table2[[#This Row],[Consecutive Snow Days Prior]]</f>
        <v>0</v>
      </c>
      <c r="D70" s="17">
        <f>Table2[[#This Row],[Snow Days so Far]]</f>
        <v>0</v>
      </c>
      <c r="E70" s="18">
        <f>((200*Table2[[#This Row],[7 am precipIntensity]]+Table2[[#This Row],[7 am precipProbability]]/10)*Table2[[#This Row],[7 am precipType]])^0.13*3.4</f>
        <v>0</v>
      </c>
      <c r="F70" s="9">
        <f>Table2[[#This Row],[precipType]]*(10*Table2[[#This Row],[precipIntensity]]+Table2[[#This Row],[precipProbability]]/10+Table2[[#This Row],[precipIntensityMax]]+Table2[[#This Row],[precipAccumulation]]*10)</f>
        <v>0</v>
      </c>
      <c r="G70" s="9">
        <f>(Table1[[#This Row],[Whole-day precip nastiness]]^1.9*Table1[[#This Row],[7 am precip nastiness]]^1.5)/260</f>
        <v>0</v>
      </c>
      <c r="H70" s="21">
        <f>0.95*Table2[[#This Row],[7 am apparentTemperature]]+0.05*Table2[[#This Row],[7 am temperature]]</f>
        <v>7.4865000000000004</v>
      </c>
      <c r="I70" s="9">
        <f>0.25*Table2[[#This Row],[apparentTemperatureHigh]]+0.35*Table2[[#This Row],[temperatureHigh]]+0.25*Table2[[#This Row],[apparentTemperatureMin]]+0.15*Table2[[#This Row],[temperatureMin]]</f>
        <v>16.441500000000001</v>
      </c>
      <c r="J70" s="9">
        <f>2.5*0.8^(1.4*Table1[[#This Row],[7 am temp "index"]]+0.8*Table1[[#This Row],[Whole-day temp "index"]]+4)</f>
        <v>5.2468619326229687E-3</v>
      </c>
      <c r="K70" s="21">
        <f>-1/(Table1[[#This Row],[Precip Nastiness]]+Table1[[#This Row],[Temp Nastiness]]+1)+1</f>
        <v>5.2194760623630598E-3</v>
      </c>
      <c r="L70" s="30">
        <f>1-ATAN((1.7^Table1[[#This Row],[Snow Days so Far]]+1.7^Table1[[#This Row],[Consecutive Snow Days Prior]]-2)/450)*2/PI()</f>
        <v>1</v>
      </c>
      <c r="M70" s="27">
        <f>Table1[[#This Row],[Base No School Probability]]*Table1[[#This Row],[Past Closings Modifier]]</f>
        <v>5.2194760623630598E-3</v>
      </c>
      <c r="N70" s="14" t="str">
        <f>IF(Table2[[#This Row],[No School?]]=1,"Yes","No")</f>
        <v>No</v>
      </c>
      <c r="O70" s="8">
        <f>-400*(Table2[[#This Row],[No School?]]-Table1[[#This Row],[No School Probability]])^2+100</f>
        <v>99.98910282785377</v>
      </c>
      <c r="P70" s="25">
        <f>IF(IF(Table1[[#This Row],[No School Probability]]&gt;=0.5,1,0)=Table2[[#This Row],[No School?]],1,0)</f>
        <v>1</v>
      </c>
      <c r="Q70" s="8"/>
    </row>
    <row r="71" spans="1:17" x14ac:dyDescent="0.25">
      <c r="A71" s="3">
        <f>Table2[[#This Row],[Date]]</f>
        <v>42713</v>
      </c>
      <c r="B71" s="5" t="str">
        <f>TEXT(Table1[[#This Row],[Date]],"ddddddddd")</f>
        <v>Friday</v>
      </c>
      <c r="C71" s="5">
        <f>Table2[[#This Row],[Consecutive Snow Days Prior]]</f>
        <v>0</v>
      </c>
      <c r="D71" s="17">
        <f>Table2[[#This Row],[Snow Days so Far]]</f>
        <v>0</v>
      </c>
      <c r="E71" s="18">
        <f>((200*Table2[[#This Row],[7 am precipIntensity]]+Table2[[#This Row],[7 am precipProbability]]/10)*Table2[[#This Row],[7 am precipType]])^0.13*3.4</f>
        <v>0</v>
      </c>
      <c r="F71" s="9">
        <f>Table2[[#This Row],[precipType]]*(10*Table2[[#This Row],[precipIntensity]]+Table2[[#This Row],[precipProbability]]/10+Table2[[#This Row],[precipIntensityMax]]+Table2[[#This Row],[precipAccumulation]]*10)</f>
        <v>3.6591</v>
      </c>
      <c r="G71" s="9">
        <f>(Table1[[#This Row],[Whole-day precip nastiness]]^1.9*Table1[[#This Row],[7 am precip nastiness]]^1.5)/260</f>
        <v>0</v>
      </c>
      <c r="H71" s="21">
        <f>0.95*Table2[[#This Row],[7 am apparentTemperature]]+0.05*Table2[[#This Row],[7 am temperature]]</f>
        <v>12.163</v>
      </c>
      <c r="I71" s="9">
        <f>0.25*Table2[[#This Row],[apparentTemperatureHigh]]+0.35*Table2[[#This Row],[temperatureHigh]]+0.25*Table2[[#This Row],[apparentTemperatureMin]]+0.15*Table2[[#This Row],[temperatureMin]]</f>
        <v>21.550999999999998</v>
      </c>
      <c r="J71" s="9">
        <f>2.5*0.8^(1.4*Table1[[#This Row],[7 am temp "index"]]+0.8*Table1[[#This Row],[Whole-day temp "index"]]+4)</f>
        <v>4.8897957740018936E-4</v>
      </c>
      <c r="K71" s="21">
        <f>-1/(Table1[[#This Row],[Precip Nastiness]]+Table1[[#This Row],[Temp Nastiness]]+1)+1</f>
        <v>4.8874059323134045E-4</v>
      </c>
      <c r="L71" s="30">
        <f>1-ATAN((1.7^Table1[[#This Row],[Snow Days so Far]]+1.7^Table1[[#This Row],[Consecutive Snow Days Prior]]-2)/450)*2/PI()</f>
        <v>1</v>
      </c>
      <c r="M71" s="27">
        <f>Table1[[#This Row],[Base No School Probability]]*Table1[[#This Row],[Past Closings Modifier]]</f>
        <v>4.8874059323134045E-4</v>
      </c>
      <c r="N71" s="14" t="str">
        <f>IF(Table2[[#This Row],[No School?]]=1,"Yes","No")</f>
        <v>No</v>
      </c>
      <c r="O71" s="8">
        <f>-400*(Table2[[#This Row],[No School?]]-Table1[[#This Row],[No School Probability]])^2+100</f>
        <v>99.999904453053006</v>
      </c>
      <c r="P71" s="25">
        <f>IF(IF(Table1[[#This Row],[No School Probability]]&gt;=0.5,1,0)=Table2[[#This Row],[No School?]],1,0)</f>
        <v>1</v>
      </c>
      <c r="Q71" s="8"/>
    </row>
    <row r="72" spans="1:17" x14ac:dyDescent="0.25">
      <c r="A72" s="3">
        <f>Table2[[#This Row],[Date]]</f>
        <v>42391</v>
      </c>
      <c r="B72" s="5" t="str">
        <f>TEXT(Table1[[#This Row],[Date]],"ddddddddd")</f>
        <v>Friday</v>
      </c>
      <c r="C72" s="5">
        <f>Table2[[#This Row],[Consecutive Snow Days Prior]]</f>
        <v>0</v>
      </c>
      <c r="D72" s="17">
        <f>Table2[[#This Row],[Snow Days so Far]]</f>
        <v>0</v>
      </c>
      <c r="E72" s="18">
        <f>((200*Table2[[#This Row],[7 am precipIntensity]]+Table2[[#This Row],[7 am precipProbability]]/10)*Table2[[#This Row],[7 am precipType]])^0.13*3.4</f>
        <v>0</v>
      </c>
      <c r="F72" s="9">
        <f>Table2[[#This Row],[precipType]]*(10*Table2[[#This Row],[precipIntensity]]+Table2[[#This Row],[precipProbability]]/10+Table2[[#This Row],[precipIntensityMax]]+Table2[[#This Row],[precipAccumulation]]*10)</f>
        <v>0</v>
      </c>
      <c r="G72" s="9">
        <f>(Table1[[#This Row],[Whole-day precip nastiness]]^1.9*Table1[[#This Row],[7 am precip nastiness]]^1.5)/260</f>
        <v>0</v>
      </c>
      <c r="H72" s="21">
        <f>0.95*Table2[[#This Row],[7 am apparentTemperature]]+0.05*Table2[[#This Row],[7 am temperature]]</f>
        <v>22.99</v>
      </c>
      <c r="I72" s="9">
        <f>0.25*Table2[[#This Row],[apparentTemperatureHigh]]+0.35*Table2[[#This Row],[temperatureHigh]]+0.25*Table2[[#This Row],[apparentTemperatureMin]]+0.15*Table2[[#This Row],[temperatureMin]]</f>
        <v>19.995999999999999</v>
      </c>
      <c r="J72" s="9">
        <f>2.5*0.8^(1.4*Table1[[#This Row],[7 am temp "index"]]+0.8*Table1[[#This Row],[Whole-day temp "index"]]+4)</f>
        <v>2.1923211915105598E-5</v>
      </c>
      <c r="K72" s="21">
        <f>-1/(Table1[[#This Row],[Precip Nastiness]]+Table1[[#This Row],[Temp Nastiness]]+1)+1</f>
        <v>2.1922731298529285E-5</v>
      </c>
      <c r="L72" s="30">
        <f>1-ATAN((1.7^Table1[[#This Row],[Snow Days so Far]]+1.7^Table1[[#This Row],[Consecutive Snow Days Prior]]-2)/450)*2/PI()</f>
        <v>1</v>
      </c>
      <c r="M72" s="27">
        <f>Table1[[#This Row],[Base No School Probability]]*Table1[[#This Row],[Past Closings Modifier]]</f>
        <v>2.1922731298529285E-5</v>
      </c>
      <c r="N72" s="14" t="str">
        <f>IF(Table2[[#This Row],[No School?]]=1,"Yes","No")</f>
        <v>No</v>
      </c>
      <c r="O72" s="8">
        <f>-400*(Table2[[#This Row],[No School?]]-Table1[[#This Row],[No School Probability]])^2+100</f>
        <v>99.999999807757547</v>
      </c>
      <c r="P72" s="25">
        <f>IF(IF(Table1[[#This Row],[No School Probability]]&gt;=0.5,1,0)=Table2[[#This Row],[No School?]],1,0)</f>
        <v>1</v>
      </c>
      <c r="Q72" s="8"/>
    </row>
    <row r="73" spans="1:17" hidden="1" x14ac:dyDescent="0.25">
      <c r="A73" s="3">
        <f>Table2[[#This Row],[Date]]</f>
        <v>42090</v>
      </c>
      <c r="B73" s="5" t="str">
        <f>TEXT(Table1[[#This Row],[Date]],"ddddddddd")</f>
        <v>Friday</v>
      </c>
      <c r="C73" s="5">
        <f>Table2[[#This Row],[Consecutive Snow Days Prior]]</f>
        <v>0</v>
      </c>
      <c r="D73" s="17">
        <f>Table2[[#This Row],[Snow Days so Far]]</f>
        <v>3</v>
      </c>
      <c r="E73" s="18">
        <f>((200*Table2[[#This Row],[7 am precipIntensity]]+Table2[[#This Row],[7 am precipProbability]]/10)*Table2[[#This Row],[7 am precipType]])^0.13*3.4</f>
        <v>0</v>
      </c>
      <c r="F73" s="9">
        <f>Table2[[#This Row],[precipType]]*(10*Table2[[#This Row],[precipIntensity]]+Table2[[#This Row],[precipProbability]]/10+Table2[[#This Row],[precipIntensityMax]]+Table2[[#This Row],[precipAccumulation]]*10)</f>
        <v>0.44290000000000002</v>
      </c>
      <c r="G73" s="9">
        <f>(Table1[[#This Row],[Whole-day precip nastiness]]^1.9*Table1[[#This Row],[7 am precip nastiness]]^1.5)/260</f>
        <v>0</v>
      </c>
      <c r="H73" s="21">
        <f>0.95*Table2[[#This Row],[7 am apparentTemperature]]+0.05*Table2[[#This Row],[7 am temperature]]</f>
        <v>26.997</v>
      </c>
      <c r="I73" s="9">
        <f>0.25*Table2[[#This Row],[apparentTemperatureHigh]]+0.35*Table2[[#This Row],[temperatureHigh]]+0.25*Table2[[#This Row],[apparentTemperatureMin]]+0.15*Table2[[#This Row],[temperatureMin]]</f>
        <v>20.019000000000002</v>
      </c>
      <c r="J73" s="9">
        <f>2.5*0.8^(1.4*Table1[[#This Row],[7 am temp "index"]]+0.8*Table1[[#This Row],[Whole-day temp "index"]]+4)</f>
        <v>6.2441775953692865E-6</v>
      </c>
      <c r="K73" s="21">
        <f>-1/(Table1[[#This Row],[Precip Nastiness]]+Table1[[#This Row],[Temp Nastiness]]+1)+1</f>
        <v>6.2441386059486348E-6</v>
      </c>
      <c r="L73" s="30">
        <f>1-ATAN((1.7^Table1[[#This Row],[Snow Days so Far]]+1.7^Table1[[#This Row],[Consecutive Snow Days Prior]]-2)/450)*2/PI()</f>
        <v>0.99446437691991019</v>
      </c>
      <c r="M73" s="27">
        <f>Table1[[#This Row],[Base No School Probability]]*Table1[[#This Row],[Past Closings Modifier]]</f>
        <v>6.2095734081662657E-6</v>
      </c>
      <c r="N73" s="14" t="str">
        <f>IF(Table2[[#This Row],[No School?]]=1,"Yes","No")</f>
        <v>No</v>
      </c>
      <c r="O73" s="8">
        <f>-400*(Table2[[#This Row],[No School?]]-Table1[[#This Row],[No School Probability]])^2+100</f>
        <v>99.999999984576476</v>
      </c>
      <c r="P73" s="25">
        <f>IF(IF(Table1[[#This Row],[No School Probability]]&gt;=0.5,1,0)=Table2[[#This Row],[No School?]],1,0)</f>
        <v>1</v>
      </c>
      <c r="Q73" s="8"/>
    </row>
    <row r="74" spans="1:17" x14ac:dyDescent="0.25">
      <c r="A74" s="3">
        <f>Table2[[#This Row],[Date]]</f>
        <v>42389</v>
      </c>
      <c r="B74" s="5" t="str">
        <f>TEXT(Table1[[#This Row],[Date]],"ddddddddd")</f>
        <v>Wednesday</v>
      </c>
      <c r="C74" s="5">
        <f>Table2[[#This Row],[Consecutive Snow Days Prior]]</f>
        <v>0</v>
      </c>
      <c r="D74" s="17">
        <f>Table2[[#This Row],[Snow Days so Far]]</f>
        <v>0</v>
      </c>
      <c r="E74" s="18">
        <f>((200*Table2[[#This Row],[7 am precipIntensity]]+Table2[[#This Row],[7 am precipProbability]]/10)*Table2[[#This Row],[7 am precipType]])^0.13*3.4</f>
        <v>0</v>
      </c>
      <c r="F74" s="9">
        <f>Table2[[#This Row],[precipType]]*(10*Table2[[#This Row],[precipIntensity]]+Table2[[#This Row],[precipProbability]]/10+Table2[[#This Row],[precipIntensityMax]]+Table2[[#This Row],[precipAccumulation]]*10)</f>
        <v>0</v>
      </c>
      <c r="G74" s="9">
        <f>(Table1[[#This Row],[Whole-day precip nastiness]]^1.9*Table1[[#This Row],[7 am precip nastiness]]^1.5)/260</f>
        <v>0</v>
      </c>
      <c r="H74" s="21">
        <f>0.95*Table2[[#This Row],[7 am apparentTemperature]]+0.05*Table2[[#This Row],[7 am temperature]]</f>
        <v>4.5949999999999998</v>
      </c>
      <c r="I74" s="9">
        <f>0.25*Table2[[#This Row],[apparentTemperatureHigh]]+0.35*Table2[[#This Row],[temperatureHigh]]+0.25*Table2[[#This Row],[apparentTemperatureMin]]+0.15*Table2[[#This Row],[temperatureMin]]</f>
        <v>13.721500000000001</v>
      </c>
      <c r="J74" s="9">
        <f>2.5*0.8^(1.4*Table1[[#This Row],[7 am temp "index"]]+0.8*Table1[[#This Row],[Whole-day temp "index"]]+4)</f>
        <v>2.1041526731240295E-2</v>
      </c>
      <c r="K74" s="21">
        <f>-1/(Table1[[#This Row],[Precip Nastiness]]+Table1[[#This Row],[Temp Nastiness]]+1)+1</f>
        <v>2.0607904948393818E-2</v>
      </c>
      <c r="L74" s="30">
        <f>1-ATAN((1.7^Table1[[#This Row],[Snow Days so Far]]+1.7^Table1[[#This Row],[Consecutive Snow Days Prior]]-2)/450)*2/PI()</f>
        <v>1</v>
      </c>
      <c r="M74" s="27">
        <f>Table1[[#This Row],[Base No School Probability]]*Table1[[#This Row],[Past Closings Modifier]]</f>
        <v>2.0607904948393818E-2</v>
      </c>
      <c r="N74" s="14" t="str">
        <f>IF(Table2[[#This Row],[No School?]]=1,"Yes","No")</f>
        <v>No</v>
      </c>
      <c r="O74" s="8">
        <f>-400*(Table2[[#This Row],[No School?]]-Table1[[#This Row],[No School Probability]])^2+100</f>
        <v>99.830125701455188</v>
      </c>
      <c r="P74" s="25">
        <f>IF(IF(Table1[[#This Row],[No School Probability]]&gt;=0.5,1,0)=Table2[[#This Row],[No School?]],1,0)</f>
        <v>1</v>
      </c>
      <c r="Q74" s="8"/>
    </row>
    <row r="75" spans="1:17" x14ac:dyDescent="0.25">
      <c r="A75" s="3">
        <f>Table2[[#This Row],[Date]]</f>
        <v>42776</v>
      </c>
      <c r="B75" s="5" t="str">
        <f>TEXT(Table1[[#This Row],[Date]],"ddddddddd")</f>
        <v>Friday</v>
      </c>
      <c r="C75" s="5">
        <f>Table2[[#This Row],[Consecutive Snow Days Prior]]</f>
        <v>0</v>
      </c>
      <c r="D75" s="17">
        <f>Table2[[#This Row],[Snow Days so Far]]</f>
        <v>2</v>
      </c>
      <c r="E75" s="18">
        <f>((200*Table2[[#This Row],[7 am precipIntensity]]+Table2[[#This Row],[7 am precipProbability]]/10)*Table2[[#This Row],[7 am precipType]])^0.13*3.4</f>
        <v>0</v>
      </c>
      <c r="F75" s="9">
        <f>Table2[[#This Row],[precipType]]*(10*Table2[[#This Row],[precipIntensity]]+Table2[[#This Row],[precipProbability]]/10+Table2[[#This Row],[precipIntensityMax]]+Table2[[#This Row],[precipAccumulation]]*10)</f>
        <v>0</v>
      </c>
      <c r="G75" s="9">
        <f>(Table1[[#This Row],[Whole-day precip nastiness]]^1.9*Table1[[#This Row],[7 am precip nastiness]]^1.5)/260</f>
        <v>0</v>
      </c>
      <c r="H75" s="21">
        <f>0.95*Table2[[#This Row],[7 am apparentTemperature]]+0.05*Table2[[#This Row],[7 am temperature]]</f>
        <v>4.63</v>
      </c>
      <c r="I75" s="9">
        <f>0.25*Table2[[#This Row],[apparentTemperatureHigh]]+0.35*Table2[[#This Row],[temperatureHigh]]+0.25*Table2[[#This Row],[apparentTemperatureMin]]+0.15*Table2[[#This Row],[temperatureMin]]</f>
        <v>18.842499999999998</v>
      </c>
      <c r="J75" s="9">
        <f>2.5*0.8^(1.4*Table1[[#This Row],[7 am temp "index"]]+0.8*Table1[[#This Row],[Whole-day temp "index"]]+4)</f>
        <v>8.342720927566662E-3</v>
      </c>
      <c r="K75" s="21">
        <f>-1/(Table1[[#This Row],[Precip Nastiness]]+Table1[[#This Row],[Temp Nastiness]]+1)+1</f>
        <v>8.2736957925299004E-3</v>
      </c>
      <c r="L75" s="30">
        <f>1-ATAN((1.7^Table1[[#This Row],[Snow Days so Far]]+1.7^Table1[[#This Row],[Consecutive Snow Days Prior]]-2)/450)*2/PI()</f>
        <v>0.99732621267785171</v>
      </c>
      <c r="M75" s="27">
        <f>Table1[[#This Row],[Base No School Probability]]*Table1[[#This Row],[Past Closings Modifier]]</f>
        <v>8.2515736896125215E-3</v>
      </c>
      <c r="N75" s="14" t="str">
        <f>IF(Table2[[#This Row],[No School?]]=1,"Yes","No")</f>
        <v>No</v>
      </c>
      <c r="O75" s="8">
        <f>-400*(Table2[[#This Row],[No School?]]-Table1[[#This Row],[No School Probability]])^2+100</f>
        <v>99.972764612657954</v>
      </c>
      <c r="P75" s="25">
        <f>IF(IF(Table1[[#This Row],[No School Probability]]&gt;=0.5,1,0)=Table2[[#This Row],[No School?]],1,0)</f>
        <v>1</v>
      </c>
      <c r="Q75" s="8"/>
    </row>
    <row r="76" spans="1:17" x14ac:dyDescent="0.25">
      <c r="A76" s="3">
        <f>Table2[[#This Row],[Date]]</f>
        <v>42807</v>
      </c>
      <c r="B76" s="5" t="str">
        <f>TEXT(Table1[[#This Row],[Date]],"ddddddddd")</f>
        <v>Monday</v>
      </c>
      <c r="C76" s="5">
        <f>Table2[[#This Row],[Consecutive Snow Days Prior]]</f>
        <v>0</v>
      </c>
      <c r="D76" s="17">
        <f>Table2[[#This Row],[Snow Days so Far]]</f>
        <v>2</v>
      </c>
      <c r="E76" s="18">
        <f>((200*Table2[[#This Row],[7 am precipIntensity]]+Table2[[#This Row],[7 am precipProbability]]/10)*Table2[[#This Row],[7 am precipType]])^0.13*3.4</f>
        <v>0</v>
      </c>
      <c r="F76" s="9">
        <f>Table2[[#This Row],[precipType]]*(10*Table2[[#This Row],[precipIntensity]]+Table2[[#This Row],[precipProbability]]/10+Table2[[#This Row],[precipIntensityMax]]+Table2[[#This Row],[precipAccumulation]]*10)</f>
        <v>2.0451000000000001</v>
      </c>
      <c r="G76" s="9">
        <f>(Table1[[#This Row],[Whole-day precip nastiness]]^1.9*Table1[[#This Row],[7 am precip nastiness]]^1.5)/260</f>
        <v>0</v>
      </c>
      <c r="H76" s="21">
        <f>0.95*Table2[[#This Row],[7 am apparentTemperature]]+0.05*Table2[[#This Row],[7 am temperature]]</f>
        <v>13.644</v>
      </c>
      <c r="I76" s="9">
        <f>0.25*Table2[[#This Row],[apparentTemperatureHigh]]+0.35*Table2[[#This Row],[temperatureHigh]]+0.25*Table2[[#This Row],[apparentTemperatureMin]]+0.15*Table2[[#This Row],[temperatureMin]]</f>
        <v>21.5975</v>
      </c>
      <c r="J76" s="9">
        <f>2.5*0.8^(1.4*Table1[[#This Row],[7 am temp "index"]]+0.8*Table1[[#This Row],[Whole-day temp "index"]]+4)</f>
        <v>3.0531802710819173E-4</v>
      </c>
      <c r="K76" s="21">
        <f>-1/(Table1[[#This Row],[Precip Nastiness]]+Table1[[#This Row],[Temp Nastiness]]+1)+1</f>
        <v>3.0522483646333587E-4</v>
      </c>
      <c r="L76" s="30">
        <f>1-ATAN((1.7^Table1[[#This Row],[Snow Days so Far]]+1.7^Table1[[#This Row],[Consecutive Snow Days Prior]]-2)/450)*2/PI()</f>
        <v>0.99732621267785171</v>
      </c>
      <c r="M76" s="27">
        <f>Table1[[#This Row],[Base No School Probability]]*Table1[[#This Row],[Past Closings Modifier]]</f>
        <v>3.0440873016519544E-4</v>
      </c>
      <c r="N76" s="14" t="str">
        <f>IF(Table2[[#This Row],[No School?]]=1,"Yes","No")</f>
        <v>No</v>
      </c>
      <c r="O76" s="8">
        <f>-400*(Table2[[#This Row],[No School?]]-Table1[[#This Row],[No School Probability]])^2+100</f>
        <v>99.999962934129996</v>
      </c>
      <c r="P76" s="25">
        <f>IF(IF(Table1[[#This Row],[No School Probability]]&gt;=0.5,1,0)=Table2[[#This Row],[No School?]],1,0)</f>
        <v>1</v>
      </c>
      <c r="Q76" s="8"/>
    </row>
    <row r="77" spans="1:17" x14ac:dyDescent="0.25">
      <c r="A77" s="3">
        <f>Table2[[#This Row],[Date]]</f>
        <v>42781</v>
      </c>
      <c r="B77" s="5" t="str">
        <f>TEXT(Table1[[#This Row],[Date]],"ddddddddd")</f>
        <v>Wednesday</v>
      </c>
      <c r="C77" s="5">
        <f>Table2[[#This Row],[Consecutive Snow Days Prior]]</f>
        <v>0</v>
      </c>
      <c r="D77" s="17">
        <f>Table2[[#This Row],[Snow Days so Far]]</f>
        <v>2</v>
      </c>
      <c r="E77" s="18">
        <f>((200*Table2[[#This Row],[7 am precipIntensity]]+Table2[[#This Row],[7 am precipProbability]]/10)*Table2[[#This Row],[7 am precipType]])^0.13*3.4</f>
        <v>0</v>
      </c>
      <c r="F77" s="9">
        <f>Table2[[#This Row],[precipType]]*(10*Table2[[#This Row],[precipIntensity]]+Table2[[#This Row],[precipProbability]]/10+Table2[[#This Row],[precipIntensityMax]]+Table2[[#This Row],[precipAccumulation]]*10)</f>
        <v>1.0181</v>
      </c>
      <c r="G77" s="9">
        <f>(Table1[[#This Row],[Whole-day precip nastiness]]^1.9*Table1[[#This Row],[7 am precip nastiness]]^1.5)/260</f>
        <v>0</v>
      </c>
      <c r="H77" s="21">
        <f>0.95*Table2[[#This Row],[7 am apparentTemperature]]+0.05*Table2[[#This Row],[7 am temperature]]</f>
        <v>27.864999999999998</v>
      </c>
      <c r="I77" s="9">
        <f>0.25*Table2[[#This Row],[apparentTemperatureHigh]]+0.35*Table2[[#This Row],[temperatureHigh]]+0.25*Table2[[#This Row],[apparentTemperatureMin]]+0.15*Table2[[#This Row],[temperatureMin]]</f>
        <v>24.265999999999998</v>
      </c>
      <c r="J77" s="9">
        <f>2.5*0.8^(1.4*Table1[[#This Row],[7 am temp "index"]]+0.8*Table1[[#This Row],[Whole-day temp "index"]]+4)</f>
        <v>2.2307388898048224E-6</v>
      </c>
      <c r="K77" s="21">
        <f>-1/(Table1[[#This Row],[Precip Nastiness]]+Table1[[#This Row],[Temp Nastiness]]+1)+1</f>
        <v>2.2307339136995452E-6</v>
      </c>
      <c r="L77" s="30">
        <f>1-ATAN((1.7^Table1[[#This Row],[Snow Days so Far]]+1.7^Table1[[#This Row],[Consecutive Snow Days Prior]]-2)/450)*2/PI()</f>
        <v>0.99732621267785171</v>
      </c>
      <c r="M77" s="27">
        <f>Table1[[#This Row],[Base No School Probability]]*Table1[[#This Row],[Past Closings Modifier]]</f>
        <v>2.2247694056420092E-6</v>
      </c>
      <c r="N77" s="14" t="str">
        <f>IF(Table2[[#This Row],[No School?]]=1,"Yes","No")</f>
        <v>No</v>
      </c>
      <c r="O77" s="8">
        <f>-400*(Table2[[#This Row],[No School?]]-Table1[[#This Row],[No School Probability]])^2+100</f>
        <v>99.999999998020158</v>
      </c>
      <c r="P77" s="25">
        <f>IF(IF(Table1[[#This Row],[No School Probability]]&gt;=0.5,1,0)=Table2[[#This Row],[No School?]],1,0)</f>
        <v>1</v>
      </c>
      <c r="Q77" s="8"/>
    </row>
    <row r="78" spans="1:17" x14ac:dyDescent="0.25">
      <c r="A78" s="3">
        <f>Table2[[#This Row],[Date]]</f>
        <v>43076</v>
      </c>
      <c r="B78" s="5" t="str">
        <f>TEXT(Table1[[#This Row],[Date]],"ddddddddd")</f>
        <v>Thursday</v>
      </c>
      <c r="C78" s="5">
        <f>Table2[[#This Row],[Consecutive Snow Days Prior]]</f>
        <v>0</v>
      </c>
      <c r="D78" s="17">
        <f>Table2[[#This Row],[Snow Days so Far]]</f>
        <v>0</v>
      </c>
      <c r="E78" s="18">
        <f>((200*Table2[[#This Row],[7 am precipIntensity]]+Table2[[#This Row],[7 am precipProbability]]/10)*Table2[[#This Row],[7 am precipType]])^0.13*3.4</f>
        <v>0</v>
      </c>
      <c r="F78" s="9">
        <f>Table2[[#This Row],[precipType]]*(10*Table2[[#This Row],[precipIntensity]]+Table2[[#This Row],[precipProbability]]/10+Table2[[#This Row],[precipIntensityMax]]+Table2[[#This Row],[precipAccumulation]]*10)</f>
        <v>0</v>
      </c>
      <c r="G78" s="9">
        <f>(Table1[[#This Row],[Whole-day precip nastiness]]^1.9*Table1[[#This Row],[7 am precip nastiness]]^1.5)/260</f>
        <v>0</v>
      </c>
      <c r="H78" s="21">
        <f>0.95*Table2[[#This Row],[7 am apparentTemperature]]+0.05*Table2[[#This Row],[7 am temperature]]</f>
        <v>20.811999999999998</v>
      </c>
      <c r="I78" s="9">
        <f>0.25*Table2[[#This Row],[apparentTemperatureHigh]]+0.35*Table2[[#This Row],[temperatureHigh]]+0.25*Table2[[#This Row],[apparentTemperatureMin]]+0.15*Table2[[#This Row],[temperatureMin]]</f>
        <v>23.280999999999999</v>
      </c>
      <c r="J78" s="9">
        <f>2.5*0.8^(1.4*Table1[[#This Row],[7 am temp "index"]]+0.8*Table1[[#This Row],[Whole-day temp "index"]]+4)</f>
        <v>2.4083670642247796E-5</v>
      </c>
      <c r="K78" s="21">
        <f>-1/(Table1[[#This Row],[Precip Nastiness]]+Table1[[#This Row],[Temp Nastiness]]+1)+1</f>
        <v>2.4083090632953663E-5</v>
      </c>
      <c r="L78" s="30">
        <f>1-ATAN((1.7^Table1[[#This Row],[Snow Days so Far]]+1.7^Table1[[#This Row],[Consecutive Snow Days Prior]]-2)/450)*2/PI()</f>
        <v>1</v>
      </c>
      <c r="M78" s="27">
        <f>Table1[[#This Row],[Base No School Probability]]*Table1[[#This Row],[Past Closings Modifier]]</f>
        <v>2.4083090632953663E-5</v>
      </c>
      <c r="N78" s="14" t="str">
        <f>IF(Table2[[#This Row],[No School?]]=1,"Yes","No")</f>
        <v>No</v>
      </c>
      <c r="O78" s="8">
        <f>-400*(Table2[[#This Row],[No School?]]-Table1[[#This Row],[No School Probability]])^2+100</f>
        <v>99.999999768001899</v>
      </c>
      <c r="P78" s="25">
        <f>IF(IF(Table1[[#This Row],[No School Probability]]&gt;=0.5,1,0)=Table2[[#This Row],[No School?]],1,0)</f>
        <v>1</v>
      </c>
      <c r="Q78" s="8"/>
    </row>
    <row r="79" spans="1:17" hidden="1" x14ac:dyDescent="0.25">
      <c r="A79" s="3">
        <f>Table2[[#This Row],[Date]]</f>
        <v>42032</v>
      </c>
      <c r="B79" s="5" t="str">
        <f>TEXT(Table1[[#This Row],[Date]],"ddddddddd")</f>
        <v>Wednesday</v>
      </c>
      <c r="C79" s="5">
        <f>Table2[[#This Row],[Consecutive Snow Days Prior]]</f>
        <v>0</v>
      </c>
      <c r="D79" s="17">
        <f>Table2[[#This Row],[Snow Days so Far]]</f>
        <v>1</v>
      </c>
      <c r="E79" s="18">
        <f>((200*Table2[[#This Row],[7 am precipIntensity]]+Table2[[#This Row],[7 am precipProbability]]/10)*Table2[[#This Row],[7 am precipType]])^0.13*3.4</f>
        <v>0</v>
      </c>
      <c r="F79" s="9">
        <f>Table2[[#This Row],[precipType]]*(10*Table2[[#This Row],[precipIntensity]]+Table2[[#This Row],[precipProbability]]/10+Table2[[#This Row],[precipIntensityMax]]+Table2[[#This Row],[precipAccumulation]]*10)</f>
        <v>0.80349999999999999</v>
      </c>
      <c r="G79" s="9">
        <f>(Table1[[#This Row],[Whole-day precip nastiness]]^1.9*Table1[[#This Row],[7 am precip nastiness]]^1.5)/260</f>
        <v>0</v>
      </c>
      <c r="H79" s="21">
        <f>0.95*Table2[[#This Row],[7 am apparentTemperature]]+0.05*Table2[[#This Row],[7 am temperature]]</f>
        <v>2.4864999999999999</v>
      </c>
      <c r="I79" s="9">
        <f>0.25*Table2[[#This Row],[apparentTemperatureHigh]]+0.35*Table2[[#This Row],[temperatureHigh]]+0.25*Table2[[#This Row],[apparentTemperatureMin]]+0.15*Table2[[#This Row],[temperatureMin]]</f>
        <v>13.431499999999998</v>
      </c>
      <c r="J79" s="9">
        <f>2.5*0.8^(1.4*Table1[[#This Row],[7 am temp "index"]]+0.8*Table1[[#This Row],[Whole-day temp "index"]]+4)</f>
        <v>4.2818262330143936E-2</v>
      </c>
      <c r="K79" s="21">
        <f>-1/(Table1[[#This Row],[Precip Nastiness]]+Table1[[#This Row],[Temp Nastiness]]+1)+1</f>
        <v>4.1060138546545777E-2</v>
      </c>
      <c r="L79" s="30">
        <f>1-ATAN((1.7^Table1[[#This Row],[Snow Days so Far]]+1.7^Table1[[#This Row],[Consecutive Snow Days Prior]]-2)/450)*2/PI()</f>
        <v>0.99900970337507433</v>
      </c>
      <c r="M79" s="27">
        <f>Table1[[#This Row],[Base No School Probability]]*Table1[[#This Row],[Past Closings Modifier]]</f>
        <v>4.1019476829924149E-2</v>
      </c>
      <c r="N79" s="14" t="str">
        <f>IF(Table2[[#This Row],[No School?]]=1,"Yes","No")</f>
        <v>No</v>
      </c>
      <c r="O79" s="8">
        <f>-400*(Table2[[#This Row],[No School?]]-Table1[[#This Row],[No School Probability]])^2+100</f>
        <v>99.326961008239721</v>
      </c>
      <c r="P79" s="25">
        <f>IF(IF(Table1[[#This Row],[No School Probability]]&gt;=0.5,1,0)=Table2[[#This Row],[No School?]],1,0)</f>
        <v>1</v>
      </c>
      <c r="Q79" s="8"/>
    </row>
    <row r="80" spans="1:17" x14ac:dyDescent="0.25">
      <c r="A80" s="3">
        <f>Table2[[#This Row],[Date]]</f>
        <v>42398</v>
      </c>
      <c r="B80" s="5" t="str">
        <f>TEXT(Table1[[#This Row],[Date]],"ddddddddd")</f>
        <v>Friday</v>
      </c>
      <c r="C80" s="5">
        <f>Table2[[#This Row],[Consecutive Snow Days Prior]]</f>
        <v>0</v>
      </c>
      <c r="D80" s="17">
        <f>Table2[[#This Row],[Snow Days so Far]]</f>
        <v>0</v>
      </c>
      <c r="E80" s="18">
        <f>((200*Table2[[#This Row],[7 am precipIntensity]]+Table2[[#This Row],[7 am precipProbability]]/10)*Table2[[#This Row],[7 am precipType]])^0.13*3.4</f>
        <v>0</v>
      </c>
      <c r="F80" s="9">
        <f>Table2[[#This Row],[precipType]]*(10*Table2[[#This Row],[precipIntensity]]+Table2[[#This Row],[precipProbability]]/10+Table2[[#This Row],[precipIntensityMax]]+Table2[[#This Row],[precipAccumulation]]*10)</f>
        <v>0.5081</v>
      </c>
      <c r="G80" s="9">
        <f>(Table1[[#This Row],[Whole-day precip nastiness]]^1.9*Table1[[#This Row],[7 am precip nastiness]]^1.5)/260</f>
        <v>0</v>
      </c>
      <c r="H80" s="21">
        <f>0.95*Table2[[#This Row],[7 am apparentTemperature]]+0.05*Table2[[#This Row],[7 am temperature]]</f>
        <v>22.706</v>
      </c>
      <c r="I80" s="9">
        <f>0.25*Table2[[#This Row],[apparentTemperatureHigh]]+0.35*Table2[[#This Row],[temperatureHigh]]+0.25*Table2[[#This Row],[apparentTemperatureMin]]+0.15*Table2[[#This Row],[temperatureMin]]</f>
        <v>21.497</v>
      </c>
      <c r="J80" s="9">
        <f>2.5*0.8^(1.4*Table1[[#This Row],[7 am temp "index"]]+0.8*Table1[[#This Row],[Whole-day temp "index"]]+4)</f>
        <v>1.8325931522475982E-5</v>
      </c>
      <c r="K80" s="21">
        <f>-1/(Table1[[#This Row],[Precip Nastiness]]+Table1[[#This Row],[Temp Nastiness]]+1)+1</f>
        <v>1.8325595688928331E-5</v>
      </c>
      <c r="L80" s="30">
        <f>1-ATAN((1.7^Table1[[#This Row],[Snow Days so Far]]+1.7^Table1[[#This Row],[Consecutive Snow Days Prior]]-2)/450)*2/PI()</f>
        <v>1</v>
      </c>
      <c r="M80" s="27">
        <f>Table1[[#This Row],[Base No School Probability]]*Table1[[#This Row],[Past Closings Modifier]]</f>
        <v>1.8325595688928331E-5</v>
      </c>
      <c r="N80" s="14" t="str">
        <f>IF(Table2[[#This Row],[No School?]]=1,"Yes","No")</f>
        <v>No</v>
      </c>
      <c r="O80" s="8">
        <f>-400*(Table2[[#This Row],[No School?]]-Table1[[#This Row],[No School Probability]])^2+100</f>
        <v>99.999999865669011</v>
      </c>
      <c r="P80" s="25">
        <f>IF(IF(Table1[[#This Row],[No School Probability]]&gt;=0.5,1,0)=Table2[[#This Row],[No School?]],1,0)</f>
        <v>1</v>
      </c>
      <c r="Q80" s="8"/>
    </row>
    <row r="81" spans="1:17" hidden="1" x14ac:dyDescent="0.25">
      <c r="A81" s="3">
        <f>Table2[[#This Row],[Date]]</f>
        <v>42086</v>
      </c>
      <c r="B81" s="5" t="str">
        <f>TEXT(Table1[[#This Row],[Date]],"ddddddddd")</f>
        <v>Monday</v>
      </c>
      <c r="C81" s="5">
        <f>Table2[[#This Row],[Consecutive Snow Days Prior]]</f>
        <v>0</v>
      </c>
      <c r="D81" s="17">
        <f>Table2[[#This Row],[Snow Days so Far]]</f>
        <v>3</v>
      </c>
      <c r="E81" s="18">
        <f>((200*Table2[[#This Row],[7 am precipIntensity]]+Table2[[#This Row],[7 am precipProbability]]/10)*Table2[[#This Row],[7 am precipType]])^0.13*3.4</f>
        <v>0</v>
      </c>
      <c r="F81" s="9">
        <f>Table2[[#This Row],[precipType]]*(10*Table2[[#This Row],[precipIntensity]]+Table2[[#This Row],[precipProbability]]/10+Table2[[#This Row],[precipIntensityMax]]+Table2[[#This Row],[precipAccumulation]]*10)</f>
        <v>0</v>
      </c>
      <c r="G81" s="9">
        <f>(Table1[[#This Row],[Whole-day precip nastiness]]^1.9*Table1[[#This Row],[7 am precip nastiness]]^1.5)/260</f>
        <v>0</v>
      </c>
      <c r="H81" s="21">
        <f>0.95*Table2[[#This Row],[7 am apparentTemperature]]+0.05*Table2[[#This Row],[7 am temperature]]</f>
        <v>21.13</v>
      </c>
      <c r="I81" s="9">
        <f>0.25*Table2[[#This Row],[apparentTemperatureHigh]]+0.35*Table2[[#This Row],[temperatureHigh]]+0.25*Table2[[#This Row],[apparentTemperatureMin]]+0.15*Table2[[#This Row],[temperatureMin]]</f>
        <v>22.138999999999999</v>
      </c>
      <c r="J81" s="9">
        <f>2.5*0.8^(1.4*Table1[[#This Row],[7 am temp "index"]]+0.8*Table1[[#This Row],[Whole-day temp "index"]]+4)</f>
        <v>2.6737163354531729E-5</v>
      </c>
      <c r="K81" s="21">
        <f>-1/(Table1[[#This Row],[Precip Nastiness]]+Table1[[#This Row],[Temp Nastiness]]+1)+1</f>
        <v>2.6736448497599596E-5</v>
      </c>
      <c r="L81" s="30">
        <f>1-ATAN((1.7^Table1[[#This Row],[Snow Days so Far]]+1.7^Table1[[#This Row],[Consecutive Snow Days Prior]]-2)/450)*2/PI()</f>
        <v>0.99446437691991019</v>
      </c>
      <c r="M81" s="27">
        <f>Table1[[#This Row],[Base No School Probability]]*Table1[[#This Row],[Past Closings Modifier]]</f>
        <v>2.658844559621665E-5</v>
      </c>
      <c r="N81" s="14" t="str">
        <f>IF(Table2[[#This Row],[No School?]]=1,"Yes","No")</f>
        <v>No</v>
      </c>
      <c r="O81" s="8">
        <f>-400*(Table2[[#This Row],[No School?]]-Table1[[#This Row],[No School Probability]])^2+100</f>
        <v>99.999999717221826</v>
      </c>
      <c r="P81" s="25">
        <f>IF(IF(Table1[[#This Row],[No School Probability]]&gt;=0.5,1,0)=Table2[[#This Row],[No School?]],1,0)</f>
        <v>1</v>
      </c>
      <c r="Q81" s="8"/>
    </row>
    <row r="82" spans="1:17" x14ac:dyDescent="0.25">
      <c r="A82" s="3">
        <f>Table2[[#This Row],[Date]]</f>
        <v>43138</v>
      </c>
      <c r="B82" s="5" t="str">
        <f>TEXT(Table1[[#This Row],[Date]],"ddddddddd")</f>
        <v>Wednesday</v>
      </c>
      <c r="C82" s="5">
        <f>Table2[[#This Row],[Consecutive Snow Days Prior]]</f>
        <v>0</v>
      </c>
      <c r="D82" s="17">
        <f>Table2[[#This Row],[Snow Days so Far]]</f>
        <v>4</v>
      </c>
      <c r="E82" s="18">
        <f>((200*Table2[[#This Row],[7 am precipIntensity]]+Table2[[#This Row],[7 am precipProbability]]/10)*Table2[[#This Row],[7 am precipType]])^0.13*3.4</f>
        <v>0</v>
      </c>
      <c r="F82" s="9">
        <f>Table2[[#This Row],[precipType]]*(10*Table2[[#This Row],[precipIntensity]]+Table2[[#This Row],[precipProbability]]/10+Table2[[#This Row],[precipIntensityMax]]+Table2[[#This Row],[precipAccumulation]]*10)</f>
        <v>4.8308999999999997</v>
      </c>
      <c r="G82" s="9">
        <f>(Table1[[#This Row],[Whole-day precip nastiness]]^1.9*Table1[[#This Row],[7 am precip nastiness]]^1.5)/260</f>
        <v>0</v>
      </c>
      <c r="H82" s="21">
        <f>0.95*Table2[[#This Row],[7 am apparentTemperature]]+0.05*Table2[[#This Row],[7 am temperature]]</f>
        <v>21.139999999999997</v>
      </c>
      <c r="I82" s="9">
        <f>0.25*Table2[[#This Row],[apparentTemperatureHigh]]+0.35*Table2[[#This Row],[temperatureHigh]]+0.25*Table2[[#This Row],[apparentTemperatureMin]]+0.15*Table2[[#This Row],[temperatureMin]]</f>
        <v>19.691499999999998</v>
      </c>
      <c r="J82" s="9">
        <f>2.5*0.8^(1.4*Table1[[#This Row],[7 am temp "index"]]+0.8*Table1[[#This Row],[Whole-day temp "index"]]+4)</f>
        <v>4.1258021204654247E-5</v>
      </c>
      <c r="K82" s="21">
        <f>-1/(Table1[[#This Row],[Precip Nastiness]]+Table1[[#This Row],[Temp Nastiness]]+1)+1</f>
        <v>4.1256319050497758E-5</v>
      </c>
      <c r="L82" s="30">
        <f>1-ATAN((1.7^Table1[[#This Row],[Snow Days so Far]]+1.7^Table1[[#This Row],[Consecutive Snow Days Prior]]-2)/450)*2/PI()</f>
        <v>0.98959983146637309</v>
      </c>
      <c r="M82" s="27">
        <f>Table1[[#This Row],[Base No School Probability]]*Table1[[#This Row],[Past Closings Modifier]]</f>
        <v>4.0827246379295499E-5</v>
      </c>
      <c r="N82" s="14" t="str">
        <f>IF(Table2[[#This Row],[No School?]]=1,"Yes","No")</f>
        <v>No</v>
      </c>
      <c r="O82" s="8">
        <f>-400*(Table2[[#This Row],[No School?]]-Table1[[#This Row],[No School Probability]])^2+100</f>
        <v>99.99999933325438</v>
      </c>
      <c r="P82" s="25">
        <f>IF(IF(Table1[[#This Row],[No School Probability]]&gt;=0.5,1,0)=Table2[[#This Row],[No School?]],1,0)</f>
        <v>1</v>
      </c>
      <c r="Q82" s="8"/>
    </row>
    <row r="83" spans="1:17" x14ac:dyDescent="0.25">
      <c r="A83" s="3">
        <f>Table2[[#This Row],[Date]]</f>
        <v>42814</v>
      </c>
      <c r="B83" s="5" t="str">
        <f>TEXT(Table1[[#This Row],[Date]],"ddddddddd")</f>
        <v>Monday</v>
      </c>
      <c r="C83" s="5">
        <f>Table2[[#This Row],[Consecutive Snow Days Prior]]</f>
        <v>0</v>
      </c>
      <c r="D83" s="17">
        <f>Table2[[#This Row],[Snow Days so Far]]</f>
        <v>3</v>
      </c>
      <c r="E83" s="18">
        <f>((200*Table2[[#This Row],[7 am precipIntensity]]+Table2[[#This Row],[7 am precipProbability]]/10)*Table2[[#This Row],[7 am precipType]])^0.13*3.4</f>
        <v>0</v>
      </c>
      <c r="F83" s="9">
        <f>Table2[[#This Row],[precipType]]*(10*Table2[[#This Row],[precipIntensity]]+Table2[[#This Row],[precipProbability]]/10+Table2[[#This Row],[precipIntensityMax]]+Table2[[#This Row],[precipAccumulation]]*10)</f>
        <v>0.50939999999999996</v>
      </c>
      <c r="G83" s="9">
        <f>(Table1[[#This Row],[Whole-day precip nastiness]]^1.9*Table1[[#This Row],[7 am precip nastiness]]^1.5)/260</f>
        <v>0</v>
      </c>
      <c r="H83" s="21">
        <f>0.95*Table2[[#This Row],[7 am apparentTemperature]]+0.05*Table2[[#This Row],[7 am temperature]]</f>
        <v>29.990499999999997</v>
      </c>
      <c r="I83" s="9">
        <f>0.25*Table2[[#This Row],[apparentTemperatureHigh]]+0.35*Table2[[#This Row],[temperatureHigh]]+0.25*Table2[[#This Row],[apparentTemperatureMin]]+0.15*Table2[[#This Row],[temperatureMin]]</f>
        <v>21.552999999999997</v>
      </c>
      <c r="J83" s="9">
        <f>2.5*0.8^(1.4*Table1[[#This Row],[7 am temp "index"]]+0.8*Table1[[#This Row],[Whole-day temp "index"]]+4)</f>
        <v>1.8638334649556434E-6</v>
      </c>
      <c r="K83" s="21">
        <f>-1/(Table1[[#This Row],[Precip Nastiness]]+Table1[[#This Row],[Temp Nastiness]]+1)+1</f>
        <v>1.8638299910112011E-6</v>
      </c>
      <c r="L83" s="30">
        <f>1-ATAN((1.7^Table1[[#This Row],[Snow Days so Far]]+1.7^Table1[[#This Row],[Consecutive Snow Days Prior]]-2)/450)*2/PI()</f>
        <v>0.99446437691991019</v>
      </c>
      <c r="M83" s="27">
        <f>Table1[[#This Row],[Base No School Probability]]*Table1[[#This Row],[Past Closings Modifier]]</f>
        <v>1.8535125306955958E-6</v>
      </c>
      <c r="N83" s="14" t="str">
        <f>IF(Table2[[#This Row],[No School?]]=1,"Yes","No")</f>
        <v>No</v>
      </c>
      <c r="O83" s="8">
        <f>-400*(Table2[[#This Row],[No School?]]-Table1[[#This Row],[No School Probability]])^2+100</f>
        <v>99.999999998625796</v>
      </c>
      <c r="P83" s="25">
        <f>IF(IF(Table1[[#This Row],[No School Probability]]&gt;=0.5,1,0)=Table2[[#This Row],[No School?]],1,0)</f>
        <v>1</v>
      </c>
      <c r="Q83" s="8"/>
    </row>
    <row r="84" spans="1:17" x14ac:dyDescent="0.25">
      <c r="A84" s="3">
        <f>Table2[[#This Row],[Date]]</f>
        <v>43077</v>
      </c>
      <c r="B84" s="5" t="str">
        <f>TEXT(Table1[[#This Row],[Date]],"ddddddddd")</f>
        <v>Friday</v>
      </c>
      <c r="C84" s="5">
        <f>Table2[[#This Row],[Consecutive Snow Days Prior]]</f>
        <v>0</v>
      </c>
      <c r="D84" s="17">
        <f>Table2[[#This Row],[Snow Days so Far]]</f>
        <v>0</v>
      </c>
      <c r="E84" s="18">
        <f>((200*Table2[[#This Row],[7 am precipIntensity]]+Table2[[#This Row],[7 am precipProbability]]/10)*Table2[[#This Row],[7 am precipType]])^0.13*3.4</f>
        <v>0</v>
      </c>
      <c r="F84" s="9">
        <f>Table2[[#This Row],[precipType]]*(10*Table2[[#This Row],[precipIntensity]]+Table2[[#This Row],[precipProbability]]/10+Table2[[#This Row],[precipIntensityMax]]+Table2[[#This Row],[precipAccumulation]]*10)</f>
        <v>0</v>
      </c>
      <c r="G84" s="9">
        <f>(Table1[[#This Row],[Whole-day precip nastiness]]^1.9*Table1[[#This Row],[7 am precip nastiness]]^1.5)/260</f>
        <v>0</v>
      </c>
      <c r="H84" s="21">
        <f>0.95*Table2[[#This Row],[7 am apparentTemperature]]+0.05*Table2[[#This Row],[7 am temperature]]</f>
        <v>12.654499999999999</v>
      </c>
      <c r="I84" s="9">
        <f>0.25*Table2[[#This Row],[apparentTemperatureHigh]]+0.35*Table2[[#This Row],[temperatureHigh]]+0.25*Table2[[#This Row],[apparentTemperatureMin]]+0.15*Table2[[#This Row],[temperatureMin]]</f>
        <v>21.2575</v>
      </c>
      <c r="J84" s="9">
        <f>2.5*0.8^(1.4*Table1[[#This Row],[7 am temp "index"]]+0.8*Table1[[#This Row],[Whole-day temp "index"]]+4)</f>
        <v>4.419380671916785E-4</v>
      </c>
      <c r="K84" s="21">
        <f>-1/(Table1[[#This Row],[Precip Nastiness]]+Table1[[#This Row],[Temp Nastiness]]+1)+1</f>
        <v>4.417428442128335E-4</v>
      </c>
      <c r="L84" s="30">
        <f>1-ATAN((1.7^Table1[[#This Row],[Snow Days so Far]]+1.7^Table1[[#This Row],[Consecutive Snow Days Prior]]-2)/450)*2/PI()</f>
        <v>1</v>
      </c>
      <c r="M84" s="27">
        <f>Table1[[#This Row],[Base No School Probability]]*Table1[[#This Row],[Past Closings Modifier]]</f>
        <v>4.417428442128335E-4</v>
      </c>
      <c r="N84" s="14" t="str">
        <f>IF(Table2[[#This Row],[No School?]]=1,"Yes","No")</f>
        <v>No</v>
      </c>
      <c r="O84" s="8">
        <f>-400*(Table2[[#This Row],[No School?]]-Table1[[#This Row],[No School Probability]])^2+100</f>
        <v>99.999921945303839</v>
      </c>
      <c r="P84" s="25">
        <f>IF(IF(Table1[[#This Row],[No School Probability]]&gt;=0.5,1,0)=Table2[[#This Row],[No School?]],1,0)</f>
        <v>1</v>
      </c>
      <c r="Q84" s="8"/>
    </row>
    <row r="85" spans="1:17" x14ac:dyDescent="0.25">
      <c r="A85" s="3">
        <f>Table2[[#This Row],[Date]]</f>
        <v>42425</v>
      </c>
      <c r="B85" s="5" t="str">
        <f>TEXT(Table1[[#This Row],[Date]],"ddddddddd")</f>
        <v>Thursday</v>
      </c>
      <c r="C85" s="5">
        <f>Table2[[#This Row],[Consecutive Snow Days Prior]]</f>
        <v>0</v>
      </c>
      <c r="D85" s="17">
        <f>Table2[[#This Row],[Snow Days so Far]]</f>
        <v>0</v>
      </c>
      <c r="E85" s="18">
        <f>((200*Table2[[#This Row],[7 am precipIntensity]]+Table2[[#This Row],[7 am precipProbability]]/10)*Table2[[#This Row],[7 am precipType]])^0.13*3.4</f>
        <v>3.0503704272055758</v>
      </c>
      <c r="F85" s="9">
        <f>Table2[[#This Row],[precipType]]*(10*Table2[[#This Row],[precipIntensity]]+Table2[[#This Row],[precipProbability]]/10+Table2[[#This Row],[precipIntensityMax]]+Table2[[#This Row],[precipAccumulation]]*10)</f>
        <v>3.2757000000000001</v>
      </c>
      <c r="G85" s="9">
        <f>(Table1[[#This Row],[Whole-day precip nastiness]]^1.9*Table1[[#This Row],[7 am precip nastiness]]^1.5)/260</f>
        <v>0.19526902338625526</v>
      </c>
      <c r="H85" s="21">
        <f>0.95*Table2[[#This Row],[7 am apparentTemperature]]+0.05*Table2[[#This Row],[7 am temperature]]</f>
        <v>25.737500000000001</v>
      </c>
      <c r="I85" s="9">
        <f>0.25*Table2[[#This Row],[apparentTemperatureHigh]]+0.35*Table2[[#This Row],[temperatureHigh]]+0.25*Table2[[#This Row],[apparentTemperatureMin]]+0.15*Table2[[#This Row],[temperatureMin]]</f>
        <v>24.317499999999999</v>
      </c>
      <c r="J85" s="9">
        <f>2.5*0.8^(1.4*Table1[[#This Row],[7 am temp "index"]]+0.8*Table1[[#This Row],[Whole-day temp "index"]]+4)</f>
        <v>4.2963783541208217E-6</v>
      </c>
      <c r="K85" s="21">
        <f>-1/(Table1[[#This Row],[Precip Nastiness]]+Table1[[#This Row],[Temp Nastiness]]+1)+1</f>
        <v>0.16337126959636761</v>
      </c>
      <c r="L85" s="30">
        <f>1-ATAN((1.7^Table1[[#This Row],[Snow Days so Far]]+1.7^Table1[[#This Row],[Consecutive Snow Days Prior]]-2)/450)*2/PI()</f>
        <v>1</v>
      </c>
      <c r="M85" s="27">
        <f>Table1[[#This Row],[Base No School Probability]]*Table1[[#This Row],[Past Closings Modifier]]</f>
        <v>0.16337126959636761</v>
      </c>
      <c r="N85" s="14" t="str">
        <f>IF(Table2[[#This Row],[No School?]]=1,"Yes","No")</f>
        <v>No</v>
      </c>
      <c r="O85" s="8">
        <f>-400*(Table2[[#This Row],[No School?]]-Table1[[#This Row],[No School Probability]])^2+100</f>
        <v>89.323931308188392</v>
      </c>
      <c r="P85" s="25">
        <f>IF(IF(Table1[[#This Row],[No School Probability]]&gt;=0.5,1,0)=Table2[[#This Row],[No School?]],1,0)</f>
        <v>1</v>
      </c>
      <c r="Q85" s="8"/>
    </row>
    <row r="86" spans="1:17" x14ac:dyDescent="0.25">
      <c r="A86" s="3">
        <f>Table2[[#This Row],[Date]]</f>
        <v>43130</v>
      </c>
      <c r="B86" s="5" t="str">
        <f>TEXT(Table1[[#This Row],[Date]],"ddddddddd")</f>
        <v>Tuesday</v>
      </c>
      <c r="C86" s="5">
        <f>Table2[[#This Row],[Consecutive Snow Days Prior]]</f>
        <v>0</v>
      </c>
      <c r="D86" s="17">
        <f>Table2[[#This Row],[Snow Days so Far]]</f>
        <v>4</v>
      </c>
      <c r="E86" s="18">
        <f>((200*Table2[[#This Row],[7 am precipIntensity]]+Table2[[#This Row],[7 am precipProbability]]/10)*Table2[[#This Row],[7 am precipType]])^0.13*3.4</f>
        <v>3.8436890862933537</v>
      </c>
      <c r="F86" s="9">
        <f>Table2[[#This Row],[precipType]]*(10*Table2[[#This Row],[precipIntensity]]+Table2[[#This Row],[precipProbability]]/10+Table2[[#This Row],[precipIntensityMax]]+Table2[[#This Row],[precipAccumulation]]*10)</f>
        <v>18.4328</v>
      </c>
      <c r="G86" s="9">
        <f>(Table1[[#This Row],[Whole-day precip nastiness]]^1.9*Table1[[#This Row],[7 am precip nastiness]]^1.5)/260</f>
        <v>7.3582157679326974</v>
      </c>
      <c r="H86" s="21">
        <f>0.95*Table2[[#This Row],[7 am apparentTemperature]]+0.05*Table2[[#This Row],[7 am temperature]]</f>
        <v>10.273</v>
      </c>
      <c r="I86" s="9">
        <f>0.25*Table2[[#This Row],[apparentTemperatureHigh]]+0.35*Table2[[#This Row],[temperatureHigh]]+0.25*Table2[[#This Row],[apparentTemperatureMin]]+0.15*Table2[[#This Row],[temperatureMin]]</f>
        <v>17.346499999999999</v>
      </c>
      <c r="J86" s="9">
        <f>2.5*0.8^(1.4*Table1[[#This Row],[7 am temp "index"]]+0.8*Table1[[#This Row],[Whole-day temp "index"]]+4)</f>
        <v>1.8693091639937788E-3</v>
      </c>
      <c r="K86" s="21">
        <f>-1/(Table1[[#This Row],[Precip Nastiness]]+Table1[[#This Row],[Temp Nastiness]]+1)+1</f>
        <v>0.88038399241419174</v>
      </c>
      <c r="L86" s="30">
        <f>1-ATAN((1.7^Table1[[#This Row],[Snow Days so Far]]+1.7^Table1[[#This Row],[Consecutive Snow Days Prior]]-2)/450)*2/PI()</f>
        <v>0.98959983146637309</v>
      </c>
      <c r="M86" s="27">
        <f>Table1[[#This Row],[Base No School Probability]]*Table1[[#This Row],[Past Closings Modifier]]</f>
        <v>0.87122785051877683</v>
      </c>
      <c r="N86" s="14" t="str">
        <f>IF(Table2[[#This Row],[No School?]]=1,"Yes","No")</f>
        <v>No</v>
      </c>
      <c r="O86" s="8">
        <f>-400*(Table2[[#This Row],[No School?]]-Table1[[#This Row],[No School Probability]])^2+100</f>
        <v>-203.61518700782722</v>
      </c>
      <c r="P86" s="25">
        <f>IF(IF(Table1[[#This Row],[No School Probability]]&gt;=0.5,1,0)=Table2[[#This Row],[No School?]],1,0)</f>
        <v>0</v>
      </c>
      <c r="Q86" s="8"/>
    </row>
    <row r="87" spans="1:17" x14ac:dyDescent="0.25">
      <c r="A87" s="3">
        <f>Table2[[#This Row],[Date]]</f>
        <v>42739</v>
      </c>
      <c r="B87" s="5" t="str">
        <f>TEXT(Table1[[#This Row],[Date]],"ddddddddd")</f>
        <v>Wednesday</v>
      </c>
      <c r="C87" s="5">
        <f>Table2[[#This Row],[Consecutive Snow Days Prior]]</f>
        <v>0</v>
      </c>
      <c r="D87" s="17">
        <f>Table2[[#This Row],[Snow Days so Far]]</f>
        <v>1</v>
      </c>
      <c r="E87" s="18">
        <f>((200*Table2[[#This Row],[7 am precipIntensity]]+Table2[[#This Row],[7 am precipProbability]]/10)*Table2[[#This Row],[7 am precipType]])^0.13*3.4</f>
        <v>0</v>
      </c>
      <c r="F87" s="9">
        <f>Table2[[#This Row],[precipType]]*(10*Table2[[#This Row],[precipIntensity]]+Table2[[#This Row],[precipProbability]]/10+Table2[[#This Row],[precipIntensityMax]]+Table2[[#This Row],[precipAccumulation]]*10)</f>
        <v>0.13879999999999998</v>
      </c>
      <c r="G87" s="9">
        <f>(Table1[[#This Row],[Whole-day precip nastiness]]^1.9*Table1[[#This Row],[7 am precip nastiness]]^1.5)/260</f>
        <v>0</v>
      </c>
      <c r="H87" s="21">
        <f>0.95*Table2[[#This Row],[7 am apparentTemperature]]+0.05*Table2[[#This Row],[7 am temperature]]</f>
        <v>28.987500000000001</v>
      </c>
      <c r="I87" s="9">
        <f>0.25*Table2[[#This Row],[apparentTemperatureHigh]]+0.35*Table2[[#This Row],[temperatureHigh]]+0.25*Table2[[#This Row],[apparentTemperatureMin]]+0.15*Table2[[#This Row],[temperatureMin]]</f>
        <v>21.393000000000001</v>
      </c>
      <c r="J87" s="9">
        <f>2.5*0.8^(1.4*Table1[[#This Row],[7 am temp "index"]]+0.8*Table1[[#This Row],[Whole-day temp "index"]]+4)</f>
        <v>2.6235698243746007E-6</v>
      </c>
      <c r="K87" s="21">
        <f>-1/(Table1[[#This Row],[Precip Nastiness]]+Table1[[#This Row],[Temp Nastiness]]+1)+1</f>
        <v>2.6235629412285633E-6</v>
      </c>
      <c r="L87" s="30">
        <f>1-ATAN((1.7^Table1[[#This Row],[Snow Days so Far]]+1.7^Table1[[#This Row],[Consecutive Snow Days Prior]]-2)/450)*2/PI()</f>
        <v>0.99900970337507433</v>
      </c>
      <c r="M87" s="27">
        <f>Table1[[#This Row],[Base No School Probability]]*Table1[[#This Row],[Past Closings Modifier]]</f>
        <v>2.6209648357025846E-6</v>
      </c>
      <c r="N87" s="14" t="str">
        <f>IF(Table2[[#This Row],[No School?]]=1,"Yes","No")</f>
        <v>No</v>
      </c>
      <c r="O87" s="8">
        <f>-400*(Table2[[#This Row],[No School?]]-Table1[[#This Row],[No School Probability]])^2+100</f>
        <v>99.999999997252218</v>
      </c>
      <c r="P87" s="25">
        <f>IF(IF(Table1[[#This Row],[No School Probability]]&gt;=0.5,1,0)=Table2[[#This Row],[No School?]],1,0)</f>
        <v>1</v>
      </c>
      <c r="Q87" s="8"/>
    </row>
    <row r="88" spans="1:17" x14ac:dyDescent="0.25">
      <c r="A88" s="3">
        <f>Table2[[#This Row],[Date]]</f>
        <v>42762</v>
      </c>
      <c r="B88" s="5" t="str">
        <f>TEXT(Table1[[#This Row],[Date]],"ddddddddd")</f>
        <v>Friday</v>
      </c>
      <c r="C88" s="5">
        <f>Table2[[#This Row],[Consecutive Snow Days Prior]]</f>
        <v>0</v>
      </c>
      <c r="D88" s="17">
        <f>Table2[[#This Row],[Snow Days so Far]]</f>
        <v>1</v>
      </c>
      <c r="E88" s="18">
        <f>((200*Table2[[#This Row],[7 am precipIntensity]]+Table2[[#This Row],[7 am precipProbability]]/10)*Table2[[#This Row],[7 am precipType]])^0.13*3.4</f>
        <v>2.6499041820718086</v>
      </c>
      <c r="F88" s="9">
        <f>Table2[[#This Row],[precipType]]*(10*Table2[[#This Row],[precipIntensity]]+Table2[[#This Row],[precipProbability]]/10+Table2[[#This Row],[precipIntensityMax]]+Table2[[#This Row],[precipAccumulation]]*10)</f>
        <v>0.97789999999999999</v>
      </c>
      <c r="G88" s="9">
        <f>(Table1[[#This Row],[Whole-day precip nastiness]]^1.9*Table1[[#This Row],[7 am precip nastiness]]^1.5)/260</f>
        <v>1.5901253291088602E-2</v>
      </c>
      <c r="H88" s="21">
        <f>0.95*Table2[[#This Row],[7 am apparentTemperature]]+0.05*Table2[[#This Row],[7 am temperature]]</f>
        <v>22.684000000000001</v>
      </c>
      <c r="I88" s="9">
        <f>0.25*Table2[[#This Row],[apparentTemperatureHigh]]+0.35*Table2[[#This Row],[temperatureHigh]]+0.25*Table2[[#This Row],[apparentTemperatureMin]]+0.15*Table2[[#This Row],[temperatureMin]]</f>
        <v>25.262499999999999</v>
      </c>
      <c r="J88" s="9">
        <f>2.5*0.8^(1.4*Table1[[#This Row],[7 am temp "index"]]+0.8*Table1[[#This Row],[Whole-day temp "index"]]+4)</f>
        <v>9.4214807398814225E-6</v>
      </c>
      <c r="K88" s="21">
        <f>-1/(Table1[[#This Row],[Precip Nastiness]]+Table1[[#This Row],[Temp Nastiness]]+1)+1</f>
        <v>1.5661489899593817E-2</v>
      </c>
      <c r="L88" s="30">
        <f>1-ATAN((1.7^Table1[[#This Row],[Snow Days so Far]]+1.7^Table1[[#This Row],[Consecutive Snow Days Prior]]-2)/450)*2/PI()</f>
        <v>0.99900970337507433</v>
      </c>
      <c r="M88" s="27">
        <f>Table1[[#This Row],[Base No School Probability]]*Table1[[#This Row],[Past Closings Modifier]]</f>
        <v>1.5645980379004942E-2</v>
      </c>
      <c r="N88" s="14" t="str">
        <f>IF(Table2[[#This Row],[No School?]]=1,"Yes","No")</f>
        <v>No</v>
      </c>
      <c r="O88" s="8">
        <f>-400*(Table2[[#This Row],[No School?]]-Table1[[#This Row],[No School Probability]])^2+100</f>
        <v>99.902081319191922</v>
      </c>
      <c r="P88" s="25">
        <f>IF(IF(Table1[[#This Row],[No School Probability]]&gt;=0.5,1,0)=Table2[[#This Row],[No School?]],1,0)</f>
        <v>1</v>
      </c>
      <c r="Q88" s="8"/>
    </row>
    <row r="89" spans="1:17" x14ac:dyDescent="0.25">
      <c r="A89" s="3">
        <f>Table2[[#This Row],[Date]]</f>
        <v>42426</v>
      </c>
      <c r="B89" s="5" t="str">
        <f>TEXT(Table1[[#This Row],[Date]],"ddddddddd")</f>
        <v>Friday</v>
      </c>
      <c r="C89" s="5">
        <f>Table2[[#This Row],[Consecutive Snow Days Prior]]</f>
        <v>0</v>
      </c>
      <c r="D89" s="17">
        <f>Table2[[#This Row],[Snow Days so Far]]</f>
        <v>0</v>
      </c>
      <c r="E89" s="18">
        <f>((200*Table2[[#This Row],[7 am precipIntensity]]+Table2[[#This Row],[7 am precipProbability]]/10)*Table2[[#This Row],[7 am precipType]])^0.13*3.4</f>
        <v>0</v>
      </c>
      <c r="F89" s="9">
        <f>Table2[[#This Row],[precipType]]*(10*Table2[[#This Row],[precipIntensity]]+Table2[[#This Row],[precipProbability]]/10+Table2[[#This Row],[precipIntensityMax]]+Table2[[#This Row],[precipAccumulation]]*10)</f>
        <v>0.71390000000000009</v>
      </c>
      <c r="G89" s="9">
        <f>(Table1[[#This Row],[Whole-day precip nastiness]]^1.9*Table1[[#This Row],[7 am precip nastiness]]^1.5)/260</f>
        <v>0</v>
      </c>
      <c r="H89" s="21">
        <f>0.95*Table2[[#This Row],[7 am apparentTemperature]]+0.05*Table2[[#This Row],[7 am temperature]]</f>
        <v>12.536</v>
      </c>
      <c r="I89" s="9">
        <f>0.25*Table2[[#This Row],[apparentTemperatureHigh]]+0.35*Table2[[#This Row],[temperatureHigh]]+0.25*Table2[[#This Row],[apparentTemperatureMin]]+0.15*Table2[[#This Row],[temperatureMin]]</f>
        <v>22.4315</v>
      </c>
      <c r="J89" s="9">
        <f>2.5*0.8^(1.4*Table1[[#This Row],[7 am temp "index"]]+0.8*Table1[[#This Row],[Whole-day temp "index"]]+4)</f>
        <v>3.7189547907046577E-4</v>
      </c>
      <c r="K89" s="21">
        <f>-1/(Table1[[#This Row],[Precip Nastiness]]+Table1[[#This Row],[Temp Nastiness]]+1)+1</f>
        <v>3.7175722423954394E-4</v>
      </c>
      <c r="L89" s="30">
        <f>1-ATAN((1.7^Table1[[#This Row],[Snow Days so Far]]+1.7^Table1[[#This Row],[Consecutive Snow Days Prior]]-2)/450)*2/PI()</f>
        <v>1</v>
      </c>
      <c r="M89" s="27">
        <f>Table1[[#This Row],[Base No School Probability]]*Table1[[#This Row],[Past Closings Modifier]]</f>
        <v>3.7175722423954394E-4</v>
      </c>
      <c r="N89" s="14" t="str">
        <f>IF(Table2[[#This Row],[No School?]]=1,"Yes","No")</f>
        <v>No</v>
      </c>
      <c r="O89" s="8">
        <f>-400*(Table2[[#This Row],[No School?]]-Table1[[#This Row],[No School Probability]])^2+100</f>
        <v>99.999944718626494</v>
      </c>
      <c r="P89" s="25">
        <f>IF(IF(Table1[[#This Row],[No School Probability]]&gt;=0.5,1,0)=Table2[[#This Row],[No School?]],1,0)</f>
        <v>1</v>
      </c>
      <c r="Q89" s="8"/>
    </row>
    <row r="90" spans="1:17" hidden="1" x14ac:dyDescent="0.25">
      <c r="A90" s="3">
        <f>Table2[[#This Row],[Date]]</f>
        <v>42026</v>
      </c>
      <c r="B90" s="5" t="str">
        <f>TEXT(Table1[[#This Row],[Date]],"ddddddddd")</f>
        <v>Thursday</v>
      </c>
      <c r="C90" s="5">
        <f>Table2[[#This Row],[Consecutive Snow Days Prior]]</f>
        <v>0</v>
      </c>
      <c r="D90" s="17">
        <f>Table2[[#This Row],[Snow Days so Far]]</f>
        <v>1</v>
      </c>
      <c r="E90" s="18">
        <f>((200*Table2[[#This Row],[7 am precipIntensity]]+Table2[[#This Row],[7 am precipProbability]]/10)*Table2[[#This Row],[7 am precipType]])^0.13*3.4</f>
        <v>0</v>
      </c>
      <c r="F90" s="9">
        <f>Table2[[#This Row],[precipType]]*(10*Table2[[#This Row],[precipIntensity]]+Table2[[#This Row],[precipProbability]]/10+Table2[[#This Row],[precipIntensityMax]]+Table2[[#This Row],[precipAccumulation]]*10)</f>
        <v>0.68390000000000006</v>
      </c>
      <c r="G90" s="9">
        <f>(Table1[[#This Row],[Whole-day precip nastiness]]^1.9*Table1[[#This Row],[7 am precip nastiness]]^1.5)/260</f>
        <v>0</v>
      </c>
      <c r="H90" s="21">
        <f>0.95*Table2[[#This Row],[7 am apparentTemperature]]+0.05*Table2[[#This Row],[7 am temperature]]</f>
        <v>17.407</v>
      </c>
      <c r="I90" s="9">
        <f>0.25*Table2[[#This Row],[apparentTemperatureHigh]]+0.35*Table2[[#This Row],[temperatureHigh]]+0.25*Table2[[#This Row],[apparentTemperatureMin]]+0.15*Table2[[#This Row],[temperatureMin]]</f>
        <v>22.777000000000001</v>
      </c>
      <c r="J90" s="9">
        <f>2.5*0.8^(1.4*Table1[[#This Row],[7 am temp "index"]]+0.8*Table1[[#This Row],[Whole-day temp "index"]]+4)</f>
        <v>7.634257925310598E-5</v>
      </c>
      <c r="K90" s="21">
        <f>-1/(Table1[[#This Row],[Precip Nastiness]]+Table1[[#This Row],[Temp Nastiness]]+1)+1</f>
        <v>7.6336751508643275E-5</v>
      </c>
      <c r="L90" s="30">
        <f>1-ATAN((1.7^Table1[[#This Row],[Snow Days so Far]]+1.7^Table1[[#This Row],[Consecutive Snow Days Prior]]-2)/450)*2/PI()</f>
        <v>0.99900970337507433</v>
      </c>
      <c r="M90" s="27">
        <f>Table1[[#This Row],[Base No School Probability]]*Table1[[#This Row],[Past Closings Modifier]]</f>
        <v>7.6261155481266473E-5</v>
      </c>
      <c r="N90" s="14" t="str">
        <f>IF(Table2[[#This Row],[No School?]]=1,"Yes","No")</f>
        <v>No</v>
      </c>
      <c r="O90" s="8">
        <f>-400*(Table2[[#This Row],[No School?]]-Table1[[#This Row],[No School Probability]])^2+100</f>
        <v>99.999997673694466</v>
      </c>
      <c r="P90" s="25">
        <f>IF(IF(Table1[[#This Row],[No School Probability]]&gt;=0.5,1,0)=Table2[[#This Row],[No School?]],1,0)</f>
        <v>1</v>
      </c>
      <c r="Q90" s="8"/>
    </row>
    <row r="91" spans="1:17" x14ac:dyDescent="0.25">
      <c r="A91" s="3">
        <f>Table2[[#This Row],[Date]]</f>
        <v>43124</v>
      </c>
      <c r="B91" s="5" t="str">
        <f>TEXT(Table1[[#This Row],[Date]],"ddddddddd")</f>
        <v>Wednesday</v>
      </c>
      <c r="C91" s="5">
        <f>Table2[[#This Row],[Consecutive Snow Days Prior]]</f>
        <v>0</v>
      </c>
      <c r="D91" s="17">
        <f>Table2[[#This Row],[Snow Days so Far]]</f>
        <v>4</v>
      </c>
      <c r="E91" s="18">
        <f>((200*Table2[[#This Row],[7 am precipIntensity]]+Table2[[#This Row],[7 am precipProbability]]/10)*Table2[[#This Row],[7 am precipType]])^0.13*3.4</f>
        <v>0</v>
      </c>
      <c r="F91" s="9">
        <f>Table2[[#This Row],[precipType]]*(10*Table2[[#This Row],[precipIntensity]]+Table2[[#This Row],[precipProbability]]/10+Table2[[#This Row],[precipIntensityMax]]+Table2[[#This Row],[precipAccumulation]]*10)</f>
        <v>5.3378000000000005</v>
      </c>
      <c r="G91" s="9">
        <f>(Table1[[#This Row],[Whole-day precip nastiness]]^1.9*Table1[[#This Row],[7 am precip nastiness]]^1.5)/260</f>
        <v>0</v>
      </c>
      <c r="H91" s="21">
        <f>0.95*Table2[[#This Row],[7 am apparentTemperature]]+0.05*Table2[[#This Row],[7 am temperature]]</f>
        <v>21.153500000000001</v>
      </c>
      <c r="I91" s="9">
        <f>0.25*Table2[[#This Row],[apparentTemperatureHigh]]+0.35*Table2[[#This Row],[temperatureHigh]]+0.25*Table2[[#This Row],[apparentTemperatureMin]]+0.15*Table2[[#This Row],[temperatureMin]]</f>
        <v>23.8475</v>
      </c>
      <c r="J91" s="9">
        <f>2.5*0.8^(1.4*Table1[[#This Row],[7 am temp "index"]]+0.8*Table1[[#This Row],[Whole-day temp "index"]]+4)</f>
        <v>1.9564573470657816E-5</v>
      </c>
      <c r="K91" s="21">
        <f>-1/(Table1[[#This Row],[Precip Nastiness]]+Table1[[#This Row],[Temp Nastiness]]+1)+1</f>
        <v>1.9564190705589901E-5</v>
      </c>
      <c r="L91" s="30">
        <f>1-ATAN((1.7^Table1[[#This Row],[Snow Days so Far]]+1.7^Table1[[#This Row],[Consecutive Snow Days Prior]]-2)/450)*2/PI()</f>
        <v>0.98959983146637309</v>
      </c>
      <c r="M91" s="27">
        <f>Table1[[#This Row],[Base No School Probability]]*Table1[[#This Row],[Past Closings Modifier]]</f>
        <v>1.9360719825027751E-5</v>
      </c>
      <c r="N91" s="14" t="str">
        <f>IF(Table2[[#This Row],[No School?]]=1,"Yes","No")</f>
        <v>No</v>
      </c>
      <c r="O91" s="8">
        <f>-400*(Table2[[#This Row],[No School?]]-Table1[[#This Row],[No School Probability]])^2+100</f>
        <v>99.999999850065009</v>
      </c>
      <c r="P91" s="25">
        <f>IF(IF(Table1[[#This Row],[No School Probability]]&gt;=0.5,1,0)=Table2[[#This Row],[No School?]],1,0)</f>
        <v>1</v>
      </c>
      <c r="Q91" s="8"/>
    </row>
    <row r="92" spans="1:17" hidden="1" x14ac:dyDescent="0.25">
      <c r="A92" s="3">
        <f>Table2[[#This Row],[Date]]</f>
        <v>41983</v>
      </c>
      <c r="B92" s="5" t="str">
        <f>TEXT(Table1[[#This Row],[Date]],"ddddddddd")</f>
        <v>Wednesday</v>
      </c>
      <c r="C92" s="5">
        <f>Table2[[#This Row],[Consecutive Snow Days Prior]]</f>
        <v>0</v>
      </c>
      <c r="D92" s="17">
        <f>Table2[[#This Row],[Snow Days so Far]]</f>
        <v>0</v>
      </c>
      <c r="E92" s="18">
        <f>((200*Table2[[#This Row],[7 am precipIntensity]]+Table2[[#This Row],[7 am precipProbability]]/10)*Table2[[#This Row],[7 am precipType]])^0.13*3.4</f>
        <v>0</v>
      </c>
      <c r="F92" s="9">
        <f>Table2[[#This Row],[precipType]]*(10*Table2[[#This Row],[precipIntensity]]+Table2[[#This Row],[precipProbability]]/10+Table2[[#This Row],[precipIntensityMax]]+Table2[[#This Row],[precipAccumulation]]*10)</f>
        <v>0.192</v>
      </c>
      <c r="G92" s="9">
        <f>(Table1[[#This Row],[Whole-day precip nastiness]]^1.9*Table1[[#This Row],[7 am precip nastiness]]^1.5)/260</f>
        <v>0</v>
      </c>
      <c r="H92" s="21">
        <f>0.95*Table2[[#This Row],[7 am apparentTemperature]]+0.05*Table2[[#This Row],[7 am temperature]]</f>
        <v>25.757999999999996</v>
      </c>
      <c r="I92" s="9">
        <f>0.25*Table2[[#This Row],[apparentTemperatureHigh]]+0.35*Table2[[#This Row],[temperatureHigh]]+0.25*Table2[[#This Row],[apparentTemperatureMin]]+0.15*Table2[[#This Row],[temperatureMin]]</f>
        <v>25.840499999999999</v>
      </c>
      <c r="J92" s="9">
        <f>2.5*0.8^(1.4*Table1[[#This Row],[7 am temp "index"]]+0.8*Table1[[#This Row],[Whole-day temp "index"]]+4)</f>
        <v>3.2527152261425215E-6</v>
      </c>
      <c r="K92" s="21">
        <f>-1/(Table1[[#This Row],[Precip Nastiness]]+Table1[[#This Row],[Temp Nastiness]]+1)+1</f>
        <v>3.2527046459618347E-6</v>
      </c>
      <c r="L92" s="30">
        <f>1-ATAN((1.7^Table1[[#This Row],[Snow Days so Far]]+1.7^Table1[[#This Row],[Consecutive Snow Days Prior]]-2)/450)*2/PI()</f>
        <v>1</v>
      </c>
      <c r="M92" s="27">
        <f>Table1[[#This Row],[Base No School Probability]]*Table1[[#This Row],[Past Closings Modifier]]</f>
        <v>3.2527046459618347E-6</v>
      </c>
      <c r="N92" s="14" t="str">
        <f>IF(Table2[[#This Row],[No School?]]=1,"Yes","No")</f>
        <v>No</v>
      </c>
      <c r="O92" s="8">
        <f>-400*(Table2[[#This Row],[No School?]]-Table1[[#This Row],[No School Probability]])^2+100</f>
        <v>99.999999995767965</v>
      </c>
      <c r="P92" s="25">
        <f>IF(IF(Table1[[#This Row],[No School Probability]]&gt;=0.5,1,0)=Table2[[#This Row],[No School?]],1,0)</f>
        <v>1</v>
      </c>
      <c r="Q92" s="8"/>
    </row>
    <row r="93" spans="1:17" x14ac:dyDescent="0.25">
      <c r="A93" s="3">
        <f>Table2[[#This Row],[Date]]</f>
        <v>42409</v>
      </c>
      <c r="B93" s="5" t="str">
        <f>TEXT(Table1[[#This Row],[Date]],"ddddddddd")</f>
        <v>Tuesday</v>
      </c>
      <c r="C93" s="5">
        <f>Table2[[#This Row],[Consecutive Snow Days Prior]]</f>
        <v>0</v>
      </c>
      <c r="D93" s="17">
        <f>Table2[[#This Row],[Snow Days so Far]]</f>
        <v>0</v>
      </c>
      <c r="E93" s="18">
        <f>((200*Table2[[#This Row],[7 am precipIntensity]]+Table2[[#This Row],[7 am precipProbability]]/10)*Table2[[#This Row],[7 am precipType]])^0.13*3.4</f>
        <v>0</v>
      </c>
      <c r="F93" s="9">
        <f>Table2[[#This Row],[precipType]]*(10*Table2[[#This Row],[precipIntensity]]+Table2[[#This Row],[precipProbability]]/10+Table2[[#This Row],[precipIntensityMax]]+Table2[[#This Row],[precipAccumulation]]*10)</f>
        <v>2.72</v>
      </c>
      <c r="G93" s="9">
        <f>(Table1[[#This Row],[Whole-day precip nastiness]]^1.9*Table1[[#This Row],[7 am precip nastiness]]^1.5)/260</f>
        <v>0</v>
      </c>
      <c r="H93" s="21">
        <f>0.95*Table2[[#This Row],[7 am apparentTemperature]]+0.05*Table2[[#This Row],[7 am temperature]]</f>
        <v>25.101500000000001</v>
      </c>
      <c r="I93" s="9">
        <f>0.25*Table2[[#This Row],[apparentTemperatureHigh]]+0.35*Table2[[#This Row],[temperatureHigh]]+0.25*Table2[[#This Row],[apparentTemperatureMin]]+0.15*Table2[[#This Row],[temperatureMin]]</f>
        <v>23.990500000000001</v>
      </c>
      <c r="J93" s="9">
        <f>2.5*0.8^(1.4*Table1[[#This Row],[7 am temp "index"]]+0.8*Table1[[#This Row],[Whole-day temp "index"]]+4)</f>
        <v>5.5557520457398636E-6</v>
      </c>
      <c r="K93" s="21">
        <f>-1/(Table1[[#This Row],[Precip Nastiness]]+Table1[[#This Row],[Temp Nastiness]]+1)+1</f>
        <v>5.5557211795509431E-6</v>
      </c>
      <c r="L93" s="30">
        <f>1-ATAN((1.7^Table1[[#This Row],[Snow Days so Far]]+1.7^Table1[[#This Row],[Consecutive Snow Days Prior]]-2)/450)*2/PI()</f>
        <v>1</v>
      </c>
      <c r="M93" s="27">
        <f>Table1[[#This Row],[Base No School Probability]]*Table1[[#This Row],[Past Closings Modifier]]</f>
        <v>5.5557211795509431E-6</v>
      </c>
      <c r="N93" s="14" t="str">
        <f>IF(Table2[[#This Row],[No School?]]=1,"Yes","No")</f>
        <v>No</v>
      </c>
      <c r="O93" s="8">
        <f>-400*(Table2[[#This Row],[No School?]]-Table1[[#This Row],[No School Probability]])^2+100</f>
        <v>99.999999987653581</v>
      </c>
      <c r="P93" s="25">
        <f>IF(IF(Table1[[#This Row],[No School Probability]]&gt;=0.5,1,0)=Table2[[#This Row],[No School?]],1,0)</f>
        <v>1</v>
      </c>
      <c r="Q93" s="8"/>
    </row>
    <row r="94" spans="1:17" x14ac:dyDescent="0.25">
      <c r="A94" s="3">
        <f>Table2[[#This Row],[Date]]</f>
        <v>42796</v>
      </c>
      <c r="B94" s="5" t="str">
        <f>TEXT(Table1[[#This Row],[Date]],"ddddddddd")</f>
        <v>Thursday</v>
      </c>
      <c r="C94" s="5">
        <f>Table2[[#This Row],[Consecutive Snow Days Prior]]</f>
        <v>0</v>
      </c>
      <c r="D94" s="17">
        <f>Table2[[#This Row],[Snow Days so Far]]</f>
        <v>2</v>
      </c>
      <c r="E94" s="18">
        <f>((200*Table2[[#This Row],[7 am precipIntensity]]+Table2[[#This Row],[7 am precipProbability]]/10)*Table2[[#This Row],[7 am precipType]])^0.13*3.4</f>
        <v>0</v>
      </c>
      <c r="F94" s="9">
        <f>Table2[[#This Row],[precipType]]*(10*Table2[[#This Row],[precipIntensity]]+Table2[[#This Row],[precipProbability]]/10+Table2[[#This Row],[precipIntensityMax]]+Table2[[#This Row],[precipAccumulation]]*10)</f>
        <v>3.5141999999999993</v>
      </c>
      <c r="G94" s="9">
        <f>(Table1[[#This Row],[Whole-day precip nastiness]]^1.9*Table1[[#This Row],[7 am precip nastiness]]^1.5)/260</f>
        <v>0</v>
      </c>
      <c r="H94" s="21">
        <f>0.95*Table2[[#This Row],[7 am apparentTemperature]]+0.05*Table2[[#This Row],[7 am temperature]]</f>
        <v>16.375999999999998</v>
      </c>
      <c r="I94" s="9">
        <f>0.25*Table2[[#This Row],[apparentTemperatureHigh]]+0.35*Table2[[#This Row],[temperatureHigh]]+0.25*Table2[[#This Row],[apparentTemperatureMin]]+0.15*Table2[[#This Row],[temperatureMin]]</f>
        <v>25.196999999999999</v>
      </c>
      <c r="J94" s="9">
        <f>2.5*0.8^(1.4*Table1[[#This Row],[7 am temp "index"]]+0.8*Table1[[#This Row],[Whole-day temp "index"]]+4)</f>
        <v>6.839572480061842E-5</v>
      </c>
      <c r="K94" s="21">
        <f>-1/(Table1[[#This Row],[Precip Nastiness]]+Table1[[#This Row],[Temp Nastiness]]+1)+1</f>
        <v>6.8391047145399675E-5</v>
      </c>
      <c r="L94" s="30">
        <f>1-ATAN((1.7^Table1[[#This Row],[Snow Days so Far]]+1.7^Table1[[#This Row],[Consecutive Snow Days Prior]]-2)/450)*2/PI()</f>
        <v>0.99732621267785171</v>
      </c>
      <c r="M94" s="27">
        <f>Table1[[#This Row],[Base No School Probability]]*Table1[[#This Row],[Past Closings Modifier]]</f>
        <v>6.8208184030593859E-5</v>
      </c>
      <c r="N94" s="14" t="str">
        <f>IF(Table2[[#This Row],[No School?]]=1,"Yes","No")</f>
        <v>No</v>
      </c>
      <c r="O94" s="8">
        <f>-400*(Table2[[#This Row],[No School?]]-Table1[[#This Row],[No School Probability]])^2+100</f>
        <v>99.999998139057453</v>
      </c>
      <c r="P94" s="25">
        <f>IF(IF(Table1[[#This Row],[No School Probability]]&gt;=0.5,1,0)=Table2[[#This Row],[No School?]],1,0)</f>
        <v>1</v>
      </c>
      <c r="Q94" s="8"/>
    </row>
    <row r="95" spans="1:17" x14ac:dyDescent="0.25">
      <c r="A95" s="3">
        <f>Table2[[#This Row],[Date]]</f>
        <v>42396</v>
      </c>
      <c r="B95" s="5" t="str">
        <f>TEXT(Table1[[#This Row],[Date]],"ddddddddd")</f>
        <v>Wednesday</v>
      </c>
      <c r="C95" s="5">
        <f>Table2[[#This Row],[Consecutive Snow Days Prior]]</f>
        <v>0</v>
      </c>
      <c r="D95" s="17">
        <f>Table2[[#This Row],[Snow Days so Far]]</f>
        <v>0</v>
      </c>
      <c r="E95" s="18">
        <f>((200*Table2[[#This Row],[7 am precipIntensity]]+Table2[[#This Row],[7 am precipProbability]]/10)*Table2[[#This Row],[7 am precipType]])^0.13*3.4</f>
        <v>0</v>
      </c>
      <c r="F95" s="9">
        <f>Table2[[#This Row],[precipType]]*(10*Table2[[#This Row],[precipIntensity]]+Table2[[#This Row],[precipProbability]]/10+Table2[[#This Row],[precipIntensityMax]]+Table2[[#This Row],[precipAccumulation]]*10)</f>
        <v>0</v>
      </c>
      <c r="G95" s="9">
        <f>(Table1[[#This Row],[Whole-day precip nastiness]]^1.9*Table1[[#This Row],[7 am precip nastiness]]^1.5)/260</f>
        <v>0</v>
      </c>
      <c r="H95" s="21">
        <f>0.95*Table2[[#This Row],[7 am apparentTemperature]]+0.05*Table2[[#This Row],[7 am temperature]]</f>
        <v>20.120999999999999</v>
      </c>
      <c r="I95" s="9">
        <f>0.25*Table2[[#This Row],[apparentTemperatureHigh]]+0.35*Table2[[#This Row],[temperatureHigh]]+0.25*Table2[[#This Row],[apparentTemperatureMin]]+0.15*Table2[[#This Row],[temperatureMin]]</f>
        <v>24.664499999999997</v>
      </c>
      <c r="J95" s="9">
        <f>2.5*0.8^(1.4*Table1[[#This Row],[7 am temp "index"]]+0.8*Table1[[#This Row],[Whole-day temp "index"]]+4)</f>
        <v>2.3346050657353458E-5</v>
      </c>
      <c r="K95" s="21">
        <f>-1/(Table1[[#This Row],[Precip Nastiness]]+Table1[[#This Row],[Temp Nastiness]]+1)+1</f>
        <v>2.3345505631988672E-5</v>
      </c>
      <c r="L95" s="30">
        <f>1-ATAN((1.7^Table1[[#This Row],[Snow Days so Far]]+1.7^Table1[[#This Row],[Consecutive Snow Days Prior]]-2)/450)*2/PI()</f>
        <v>1</v>
      </c>
      <c r="M95" s="27">
        <f>Table1[[#This Row],[Base No School Probability]]*Table1[[#This Row],[Past Closings Modifier]]</f>
        <v>2.3345505631988672E-5</v>
      </c>
      <c r="N95" s="14" t="str">
        <f>IF(Table2[[#This Row],[No School?]]=1,"Yes","No")</f>
        <v>No</v>
      </c>
      <c r="O95" s="8">
        <f>-400*(Table2[[#This Row],[No School?]]-Table1[[#This Row],[No School Probability]])^2+100</f>
        <v>99.999999781994944</v>
      </c>
      <c r="P95" s="25">
        <f>IF(IF(Table1[[#This Row],[No School Probability]]&gt;=0.5,1,0)=Table2[[#This Row],[No School?]],1,0)</f>
        <v>1</v>
      </c>
      <c r="Q95" s="8"/>
    </row>
    <row r="96" spans="1:17" x14ac:dyDescent="0.25">
      <c r="A96" s="3">
        <f>Table2[[#This Row],[Date]]</f>
        <v>42816</v>
      </c>
      <c r="B96" s="5" t="str">
        <f>TEXT(Table1[[#This Row],[Date]],"ddddddddd")</f>
        <v>Wednesday</v>
      </c>
      <c r="C96" s="5">
        <f>Table2[[#This Row],[Consecutive Snow Days Prior]]</f>
        <v>0</v>
      </c>
      <c r="D96" s="17">
        <f>Table2[[#This Row],[Snow Days so Far]]</f>
        <v>3</v>
      </c>
      <c r="E96" s="18">
        <f>((200*Table2[[#This Row],[7 am precipIntensity]]+Table2[[#This Row],[7 am precipProbability]]/10)*Table2[[#This Row],[7 am precipType]])^0.13*3.4</f>
        <v>0</v>
      </c>
      <c r="F96" s="9">
        <f>Table2[[#This Row],[precipType]]*(10*Table2[[#This Row],[precipIntensity]]+Table2[[#This Row],[precipProbability]]/10+Table2[[#This Row],[precipIntensityMax]]+Table2[[#This Row],[precipAccumulation]]*10)</f>
        <v>0</v>
      </c>
      <c r="G96" s="9">
        <f>(Table1[[#This Row],[Whole-day precip nastiness]]^1.9*Table1[[#This Row],[7 am precip nastiness]]^1.5)/260</f>
        <v>0</v>
      </c>
      <c r="H96" s="21">
        <f>0.95*Table2[[#This Row],[7 am apparentTemperature]]+0.05*Table2[[#This Row],[7 am temperature]]</f>
        <v>17.019500000000001</v>
      </c>
      <c r="I96" s="9">
        <f>0.25*Table2[[#This Row],[apparentTemperatureHigh]]+0.35*Table2[[#This Row],[temperatureHigh]]+0.25*Table2[[#This Row],[apparentTemperatureMin]]+0.15*Table2[[#This Row],[temperatureMin]]</f>
        <v>23.164499999999997</v>
      </c>
      <c r="J96" s="9">
        <f>2.5*0.8^(1.4*Table1[[#This Row],[7 am temp "index"]]+0.8*Table1[[#This Row],[Whole-day temp "index"]]+4)</f>
        <v>8.0407842006128129E-5</v>
      </c>
      <c r="K96" s="21">
        <f>-1/(Table1[[#This Row],[Precip Nastiness]]+Table1[[#This Row],[Temp Nastiness]]+1)+1</f>
        <v>8.0401377104744043E-5</v>
      </c>
      <c r="L96" s="30">
        <f>1-ATAN((1.7^Table1[[#This Row],[Snow Days so Far]]+1.7^Table1[[#This Row],[Consecutive Snow Days Prior]]-2)/450)*2/PI()</f>
        <v>0.99446437691991019</v>
      </c>
      <c r="M96" s="27">
        <f>Table1[[#This Row],[Base No School Probability]]*Table1[[#This Row],[Past Closings Modifier]]</f>
        <v>7.9956305385972022E-5</v>
      </c>
      <c r="N96" s="14" t="str">
        <f>IF(Table2[[#This Row],[No School?]]=1,"Yes","No")</f>
        <v>No</v>
      </c>
      <c r="O96" s="8">
        <f>-400*(Table2[[#This Row],[No School?]]-Table1[[#This Row],[No School Probability]])^2+100</f>
        <v>99.999997442795689</v>
      </c>
      <c r="P96" s="25">
        <f>IF(IF(Table1[[#This Row],[No School Probability]]&gt;=0.5,1,0)=Table2[[#This Row],[No School?]],1,0)</f>
        <v>1</v>
      </c>
      <c r="Q96" s="8"/>
    </row>
    <row r="97" spans="1:17" x14ac:dyDescent="0.25">
      <c r="A97" s="3">
        <f>Table2[[#This Row],[Date]]</f>
        <v>42374</v>
      </c>
      <c r="B97" s="5" t="str">
        <f>TEXT(Table1[[#This Row],[Date]],"ddddddddd")</f>
        <v>Tuesday</v>
      </c>
      <c r="C97" s="5">
        <f>Table2[[#This Row],[Consecutive Snow Days Prior]]</f>
        <v>0</v>
      </c>
      <c r="D97" s="17">
        <f>Table2[[#This Row],[Snow Days so Far]]</f>
        <v>0</v>
      </c>
      <c r="E97" s="18">
        <f>((200*Table2[[#This Row],[7 am precipIntensity]]+Table2[[#This Row],[7 am precipProbability]]/10)*Table2[[#This Row],[7 am precipType]])^0.13*3.4</f>
        <v>0</v>
      </c>
      <c r="F97" s="9">
        <f>Table2[[#This Row],[precipType]]*(10*Table2[[#This Row],[precipIntensity]]+Table2[[#This Row],[precipProbability]]/10+Table2[[#This Row],[precipIntensityMax]]+Table2[[#This Row],[precipAccumulation]]*10)</f>
        <v>0</v>
      </c>
      <c r="G97" s="9">
        <f>(Table1[[#This Row],[Whole-day precip nastiness]]^1.9*Table1[[#This Row],[7 am precip nastiness]]^1.5)/260</f>
        <v>0</v>
      </c>
      <c r="H97" s="21">
        <f>0.95*Table2[[#This Row],[7 am apparentTemperature]]+0.05*Table2[[#This Row],[7 am temperature]]</f>
        <v>11.404999999999999</v>
      </c>
      <c r="I97" s="9">
        <f>0.25*Table2[[#This Row],[apparentTemperatureHigh]]+0.35*Table2[[#This Row],[temperatureHigh]]+0.25*Table2[[#This Row],[apparentTemperatureMin]]+0.15*Table2[[#This Row],[temperatureMin]]</f>
        <v>18.448</v>
      </c>
      <c r="J97" s="9">
        <f>2.5*0.8^(1.4*Table1[[#This Row],[7 am temp "index"]]+0.8*Table1[[#This Row],[Whole-day temp "index"]]+4)</f>
        <v>1.0782042589139403E-3</v>
      </c>
      <c r="K97" s="21">
        <f>-1/(Table1[[#This Row],[Precip Nastiness]]+Table1[[#This Row],[Temp Nastiness]]+1)+1</f>
        <v>1.0770429865787357E-3</v>
      </c>
      <c r="L97" s="30">
        <f>1-ATAN((1.7^Table1[[#This Row],[Snow Days so Far]]+1.7^Table1[[#This Row],[Consecutive Snow Days Prior]]-2)/450)*2/PI()</f>
        <v>1</v>
      </c>
      <c r="M97" s="27">
        <f>Table1[[#This Row],[Base No School Probability]]*Table1[[#This Row],[Past Closings Modifier]]</f>
        <v>1.0770429865787357E-3</v>
      </c>
      <c r="N97" s="14" t="str">
        <f>IF(Table2[[#This Row],[No School?]]=1,"Yes","No")</f>
        <v>No</v>
      </c>
      <c r="O97" s="8">
        <f>-400*(Table2[[#This Row],[No School?]]-Table1[[#This Row],[No School Probability]])^2+100</f>
        <v>99.999535991362023</v>
      </c>
      <c r="P97" s="25">
        <f>IF(IF(Table1[[#This Row],[No School Probability]]&gt;=0.5,1,0)=Table2[[#This Row],[No School?]],1,0)</f>
        <v>1</v>
      </c>
      <c r="Q97" s="8"/>
    </row>
    <row r="98" spans="1:17" hidden="1" x14ac:dyDescent="0.25">
      <c r="A98" s="3">
        <f>Table2[[#This Row],[Date]]</f>
        <v>41985</v>
      </c>
      <c r="B98" s="5" t="str">
        <f>TEXT(Table1[[#This Row],[Date]],"ddddddddd")</f>
        <v>Friday</v>
      </c>
      <c r="C98" s="5">
        <f>Table2[[#This Row],[Consecutive Snow Days Prior]]</f>
        <v>0</v>
      </c>
      <c r="D98" s="17">
        <f>Table2[[#This Row],[Snow Days so Far]]</f>
        <v>0</v>
      </c>
      <c r="E98" s="18">
        <f>((200*Table2[[#This Row],[7 am precipIntensity]]+Table2[[#This Row],[7 am precipProbability]]/10)*Table2[[#This Row],[7 am precipType]])^0.13*3.4</f>
        <v>0</v>
      </c>
      <c r="F98" s="9">
        <f>Table2[[#This Row],[precipType]]*(10*Table2[[#This Row],[precipIntensity]]+Table2[[#This Row],[precipProbability]]/10+Table2[[#This Row],[precipIntensityMax]]+Table2[[#This Row],[precipAccumulation]]*10)</f>
        <v>0</v>
      </c>
      <c r="G98" s="9">
        <f>(Table1[[#This Row],[Whole-day precip nastiness]]^1.9*Table1[[#This Row],[7 am precip nastiness]]^1.5)/260</f>
        <v>0</v>
      </c>
      <c r="H98" s="21">
        <f>0.95*Table2[[#This Row],[7 am apparentTemperature]]+0.05*Table2[[#This Row],[7 am temperature]]</f>
        <v>19.067500000000003</v>
      </c>
      <c r="I98" s="9">
        <f>0.25*Table2[[#This Row],[apparentTemperatureHigh]]+0.35*Table2[[#This Row],[temperatureHigh]]+0.25*Table2[[#This Row],[apparentTemperatureMin]]+0.15*Table2[[#This Row],[temperatureMin]]</f>
        <v>25.607500000000002</v>
      </c>
      <c r="J98" s="9">
        <f>2.5*0.8^(1.4*Table1[[#This Row],[7 am temp "index"]]+0.8*Table1[[#This Row],[Whole-day temp "index"]]+4)</f>
        <v>2.7418083070847982E-5</v>
      </c>
      <c r="K98" s="21">
        <f>-1/(Table1[[#This Row],[Precip Nastiness]]+Table1[[#This Row],[Temp Nastiness]]+1)+1</f>
        <v>2.7417331340151563E-5</v>
      </c>
      <c r="L98" s="30">
        <f>1-ATAN((1.7^Table1[[#This Row],[Snow Days so Far]]+1.7^Table1[[#This Row],[Consecutive Snow Days Prior]]-2)/450)*2/PI()</f>
        <v>1</v>
      </c>
      <c r="M98" s="27">
        <f>Table1[[#This Row],[Base No School Probability]]*Table1[[#This Row],[Past Closings Modifier]]</f>
        <v>2.7417331340151563E-5</v>
      </c>
      <c r="N98" s="14" t="str">
        <f>IF(Table2[[#This Row],[No School?]]=1,"Yes","No")</f>
        <v>No</v>
      </c>
      <c r="O98" s="8">
        <f>-400*(Table2[[#This Row],[No School?]]-Table1[[#This Row],[No School Probability]])^2+100</f>
        <v>99.999999699315978</v>
      </c>
      <c r="P98" s="25">
        <f>IF(IF(Table1[[#This Row],[No School Probability]]&gt;=0.5,1,0)=Table2[[#This Row],[No School?]],1,0)</f>
        <v>1</v>
      </c>
      <c r="Q98" s="8"/>
    </row>
    <row r="99" spans="1:17" hidden="1" x14ac:dyDescent="0.25">
      <c r="A99" s="3">
        <f>Table2[[#This Row],[Date]]</f>
        <v>41991</v>
      </c>
      <c r="B99" s="5" t="str">
        <f>TEXT(Table1[[#This Row],[Date]],"ddddddddd")</f>
        <v>Thursday</v>
      </c>
      <c r="C99" s="5">
        <f>Table2[[#This Row],[Consecutive Snow Days Prior]]</f>
        <v>0</v>
      </c>
      <c r="D99" s="17">
        <f>Table2[[#This Row],[Snow Days so Far]]</f>
        <v>0</v>
      </c>
      <c r="E99" s="18">
        <f>((200*Table2[[#This Row],[7 am precipIntensity]]+Table2[[#This Row],[7 am precipProbability]]/10)*Table2[[#This Row],[7 am precipType]])^0.13*3.4</f>
        <v>0</v>
      </c>
      <c r="F99" s="9">
        <f>Table2[[#This Row],[precipType]]*(10*Table2[[#This Row],[precipIntensity]]+Table2[[#This Row],[precipProbability]]/10+Table2[[#This Row],[precipIntensityMax]]+Table2[[#This Row],[precipAccumulation]]*10)</f>
        <v>0</v>
      </c>
      <c r="G99" s="9">
        <f>(Table1[[#This Row],[Whole-day precip nastiness]]^1.9*Table1[[#This Row],[7 am precip nastiness]]^1.5)/260</f>
        <v>0</v>
      </c>
      <c r="H99" s="21">
        <f>0.95*Table2[[#This Row],[7 am apparentTemperature]]+0.05*Table2[[#This Row],[7 am temperature]]</f>
        <v>19.1785</v>
      </c>
      <c r="I99" s="9">
        <f>0.25*Table2[[#This Row],[apparentTemperatureHigh]]+0.35*Table2[[#This Row],[temperatureHigh]]+0.25*Table2[[#This Row],[apparentTemperatureMin]]+0.15*Table2[[#This Row],[temperatureMin]]</f>
        <v>25.474</v>
      </c>
      <c r="J99" s="9">
        <f>2.5*0.8^(1.4*Table1[[#This Row],[7 am temp "index"]]+0.8*Table1[[#This Row],[Whole-day temp "index"]]+4)</f>
        <v>2.7122346581827672E-5</v>
      </c>
      <c r="K99" s="21">
        <f>-1/(Table1[[#This Row],[Precip Nastiness]]+Table1[[#This Row],[Temp Nastiness]]+1)+1</f>
        <v>2.712161098006316E-5</v>
      </c>
      <c r="L99" s="30">
        <f>1-ATAN((1.7^Table1[[#This Row],[Snow Days so Far]]+1.7^Table1[[#This Row],[Consecutive Snow Days Prior]]-2)/450)*2/PI()</f>
        <v>1</v>
      </c>
      <c r="M99" s="27">
        <f>Table1[[#This Row],[Base No School Probability]]*Table1[[#This Row],[Past Closings Modifier]]</f>
        <v>2.712161098006316E-5</v>
      </c>
      <c r="N99" s="14" t="str">
        <f>IF(Table2[[#This Row],[No School?]]=1,"Yes","No")</f>
        <v>No</v>
      </c>
      <c r="O99" s="8">
        <f>-400*(Table2[[#This Row],[No School?]]-Table1[[#This Row],[No School Probability]])^2+100</f>
        <v>99.999999705767294</v>
      </c>
      <c r="P99" s="25">
        <f>IF(IF(Table1[[#This Row],[No School Probability]]&gt;=0.5,1,0)=Table2[[#This Row],[No School?]],1,0)</f>
        <v>1</v>
      </c>
      <c r="Q99" s="8"/>
    </row>
    <row r="100" spans="1:17" x14ac:dyDescent="0.25">
      <c r="A100" s="3">
        <f>Table2[[#This Row],[Date]]</f>
        <v>42717</v>
      </c>
      <c r="B100" s="5" t="str">
        <f>TEXT(Table1[[#This Row],[Date]],"ddddddddd")</f>
        <v>Tuesday</v>
      </c>
      <c r="C100" s="5">
        <f>Table2[[#This Row],[Consecutive Snow Days Prior]]</f>
        <v>0</v>
      </c>
      <c r="D100" s="17">
        <f>Table2[[#This Row],[Snow Days so Far]]</f>
        <v>0</v>
      </c>
      <c r="E100" s="18">
        <f>((200*Table2[[#This Row],[7 am precipIntensity]]+Table2[[#This Row],[7 am precipProbability]]/10)*Table2[[#This Row],[7 am precipType]])^0.13*3.4</f>
        <v>0</v>
      </c>
      <c r="F100" s="9">
        <f>Table2[[#This Row],[precipType]]*(10*Table2[[#This Row],[precipIntensity]]+Table2[[#This Row],[precipProbability]]/10+Table2[[#This Row],[precipIntensityMax]]+Table2[[#This Row],[precipAccumulation]]*10)</f>
        <v>0</v>
      </c>
      <c r="G100" s="9">
        <f>(Table1[[#This Row],[Whole-day precip nastiness]]^1.9*Table1[[#This Row],[7 am precip nastiness]]^1.5)/260</f>
        <v>0</v>
      </c>
      <c r="H100" s="21">
        <f>0.95*Table2[[#This Row],[7 am apparentTemperature]]+0.05*Table2[[#This Row],[7 am temperature]]</f>
        <v>15.907</v>
      </c>
      <c r="I100" s="9">
        <f>0.25*Table2[[#This Row],[apparentTemperatureHigh]]+0.35*Table2[[#This Row],[temperatureHigh]]+0.25*Table2[[#This Row],[apparentTemperatureMin]]+0.15*Table2[[#This Row],[temperatureMin]]</f>
        <v>23.5855</v>
      </c>
      <c r="J100" s="9">
        <f>2.5*0.8^(1.4*Table1[[#This Row],[7 am temp "index"]]+0.8*Table1[[#This Row],[Whole-day temp "index"]]+4)</f>
        <v>1.0558359849292874E-4</v>
      </c>
      <c r="K100" s="21">
        <f>-1/(Table1[[#This Row],[Precip Nastiness]]+Table1[[#This Row],[Temp Nastiness]]+1)+1</f>
        <v>1.0557245177356123E-4</v>
      </c>
      <c r="L100" s="30">
        <f>1-ATAN((1.7^Table1[[#This Row],[Snow Days so Far]]+1.7^Table1[[#This Row],[Consecutive Snow Days Prior]]-2)/450)*2/PI()</f>
        <v>1</v>
      </c>
      <c r="M100" s="27">
        <f>Table1[[#This Row],[Base No School Probability]]*Table1[[#This Row],[Past Closings Modifier]]</f>
        <v>1.0557245177356123E-4</v>
      </c>
      <c r="N100" s="14" t="str">
        <f>IF(Table2[[#This Row],[No School?]]=1,"Yes","No")</f>
        <v>No</v>
      </c>
      <c r="O100" s="8">
        <f>-400*(Table2[[#This Row],[No School?]]-Table1[[#This Row],[No School Probability]])^2+100</f>
        <v>99.999995541782965</v>
      </c>
      <c r="P100" s="25">
        <f>IF(IF(Table1[[#This Row],[No School Probability]]&gt;=0.5,1,0)=Table2[[#This Row],[No School?]],1,0)</f>
        <v>1</v>
      </c>
      <c r="Q100" s="8"/>
    </row>
    <row r="101" spans="1:17" x14ac:dyDescent="0.25">
      <c r="A101" s="3">
        <f>Table2[[#This Row],[Date]]</f>
        <v>42417</v>
      </c>
      <c r="B101" s="5" t="str">
        <f>TEXT(Table1[[#This Row],[Date]],"ddddddddd")</f>
        <v>Wednesday</v>
      </c>
      <c r="C101" s="5">
        <f>Table2[[#This Row],[Consecutive Snow Days Prior]]</f>
        <v>0</v>
      </c>
      <c r="D101" s="17">
        <f>Table2[[#This Row],[Snow Days so Far]]</f>
        <v>0</v>
      </c>
      <c r="E101" s="18">
        <f>((200*Table2[[#This Row],[7 am precipIntensity]]+Table2[[#This Row],[7 am precipProbability]]/10)*Table2[[#This Row],[7 am precipType]])^0.13*3.4</f>
        <v>0</v>
      </c>
      <c r="F101" s="9">
        <f>Table2[[#This Row],[precipType]]*(10*Table2[[#This Row],[precipIntensity]]+Table2[[#This Row],[precipProbability]]/10+Table2[[#This Row],[precipIntensityMax]]+Table2[[#This Row],[precipAccumulation]]*10)</f>
        <v>0</v>
      </c>
      <c r="G101" s="9">
        <f>(Table1[[#This Row],[Whole-day precip nastiness]]^1.9*Table1[[#This Row],[7 am precip nastiness]]^1.5)/260</f>
        <v>0</v>
      </c>
      <c r="H101" s="21">
        <f>0.95*Table2[[#This Row],[7 am apparentTemperature]]+0.05*Table2[[#This Row],[7 am temperature]]</f>
        <v>22.796999999999997</v>
      </c>
      <c r="I101" s="9">
        <f>0.25*Table2[[#This Row],[apparentTemperatureHigh]]+0.35*Table2[[#This Row],[temperatureHigh]]+0.25*Table2[[#This Row],[apparentTemperatureMin]]+0.15*Table2[[#This Row],[temperatureMin]]</f>
        <v>23.856000000000002</v>
      </c>
      <c r="J101" s="9">
        <f>2.5*0.8^(1.4*Table1[[#This Row],[7 am temp "index"]]+0.8*Table1[[#This Row],[Whole-day temp "index"]]+4)</f>
        <v>1.169044780504025E-5</v>
      </c>
      <c r="K101" s="21">
        <f>-1/(Table1[[#This Row],[Precip Nastiness]]+Table1[[#This Row],[Temp Nastiness]]+1)+1</f>
        <v>1.1690311140122311E-5</v>
      </c>
      <c r="L101" s="30">
        <f>1-ATAN((1.7^Table1[[#This Row],[Snow Days so Far]]+1.7^Table1[[#This Row],[Consecutive Snow Days Prior]]-2)/450)*2/PI()</f>
        <v>1</v>
      </c>
      <c r="M101" s="27">
        <f>Table1[[#This Row],[Base No School Probability]]*Table1[[#This Row],[Past Closings Modifier]]</f>
        <v>1.1690311140122311E-5</v>
      </c>
      <c r="N101" s="14" t="str">
        <f>IF(Table2[[#This Row],[No School?]]=1,"Yes","No")</f>
        <v>No</v>
      </c>
      <c r="O101" s="8">
        <f>-400*(Table2[[#This Row],[No School?]]-Table1[[#This Row],[No School Probability]])^2+100</f>
        <v>99.99999994533465</v>
      </c>
      <c r="P101" s="25">
        <f>IF(IF(Table1[[#This Row],[No School Probability]]&gt;=0.5,1,0)=Table2[[#This Row],[No School?]],1,0)</f>
        <v>1</v>
      </c>
      <c r="Q101" s="8"/>
    </row>
    <row r="102" spans="1:17" x14ac:dyDescent="0.25">
      <c r="A102" s="3">
        <f>Table2[[#This Row],[Date]]</f>
        <v>43137</v>
      </c>
      <c r="B102" s="5" t="str">
        <f>TEXT(Table1[[#This Row],[Date]],"ddddddddd")</f>
        <v>Tuesday</v>
      </c>
      <c r="C102" s="5">
        <f>Table2[[#This Row],[Consecutive Snow Days Prior]]</f>
        <v>0</v>
      </c>
      <c r="D102" s="17">
        <f>Table2[[#This Row],[Snow Days so Far]]</f>
        <v>4</v>
      </c>
      <c r="E102" s="18">
        <f>((200*Table2[[#This Row],[7 am precipIntensity]]+Table2[[#This Row],[7 am precipProbability]]/10)*Table2[[#This Row],[7 am precipType]])^0.13*3.4</f>
        <v>3.2712027514056814</v>
      </c>
      <c r="F102" s="9">
        <f>Table2[[#This Row],[precipType]]*(10*Table2[[#This Row],[precipIntensity]]+Table2[[#This Row],[precipProbability]]/10+Table2[[#This Row],[precipIntensityMax]]+Table2[[#This Row],[precipAccumulation]]*10)</f>
        <v>2.7555999999999998</v>
      </c>
      <c r="G102" s="9">
        <f>(Table1[[#This Row],[Whole-day precip nastiness]]^1.9*Table1[[#This Row],[7 am precip nastiness]]^1.5)/260</f>
        <v>0.15613439358576636</v>
      </c>
      <c r="H102" s="21">
        <f>0.95*Table2[[#This Row],[7 am apparentTemperature]]+0.05*Table2[[#This Row],[7 am temperature]]</f>
        <v>20.57</v>
      </c>
      <c r="I102" s="9">
        <f>0.25*Table2[[#This Row],[apparentTemperatureHigh]]+0.35*Table2[[#This Row],[temperatureHigh]]+0.25*Table2[[#This Row],[apparentTemperatureMin]]+0.15*Table2[[#This Row],[temperatureMin]]</f>
        <v>21.683499999999999</v>
      </c>
      <c r="J102" s="9">
        <f>2.5*0.8^(1.4*Table1[[#This Row],[7 am temp "index"]]+0.8*Table1[[#This Row],[Whole-day temp "index"]]+4)</f>
        <v>3.4546717480423453E-5</v>
      </c>
      <c r="K102" s="21">
        <f>-1/(Table1[[#This Row],[Precip Nastiness]]+Table1[[#This Row],[Temp Nastiness]]+1)+1</f>
        <v>0.13507449894155255</v>
      </c>
      <c r="L102" s="30">
        <f>1-ATAN((1.7^Table1[[#This Row],[Snow Days so Far]]+1.7^Table1[[#This Row],[Consecutive Snow Days Prior]]-2)/450)*2/PI()</f>
        <v>0.98959983146637309</v>
      </c>
      <c r="M102" s="27">
        <f>Table1[[#This Row],[Base No School Probability]]*Table1[[#This Row],[Past Closings Modifier]]</f>
        <v>0.13366970138796519</v>
      </c>
      <c r="N102" s="14" t="str">
        <f>IF(Table2[[#This Row],[No School?]]=1,"Yes","No")</f>
        <v>No</v>
      </c>
      <c r="O102" s="8">
        <f>-400*(Table2[[#This Row],[No School?]]-Table1[[#This Row],[No School Probability]])^2+100</f>
        <v>92.852964372340892</v>
      </c>
      <c r="P102" s="25">
        <f>IF(IF(Table1[[#This Row],[No School Probability]]&gt;=0.5,1,0)=Table2[[#This Row],[No School?]],1,0)</f>
        <v>1</v>
      </c>
      <c r="Q102" s="8"/>
    </row>
    <row r="103" spans="1:17" hidden="1" x14ac:dyDescent="0.25">
      <c r="A103" s="3">
        <f>Table2[[#This Row],[Date]]</f>
        <v>42027</v>
      </c>
      <c r="B103" s="5" t="str">
        <f>TEXT(Table1[[#This Row],[Date]],"ddddddddd")</f>
        <v>Friday</v>
      </c>
      <c r="C103" s="5">
        <f>Table2[[#This Row],[Consecutive Snow Days Prior]]</f>
        <v>0</v>
      </c>
      <c r="D103" s="17">
        <f>Table2[[#This Row],[Snow Days so Far]]</f>
        <v>1</v>
      </c>
      <c r="E103" s="18">
        <f>((200*Table2[[#This Row],[7 am precipIntensity]]+Table2[[#This Row],[7 am precipProbability]]/10)*Table2[[#This Row],[7 am precipType]])^0.13*3.4</f>
        <v>0</v>
      </c>
      <c r="F103" s="9">
        <f>Table2[[#This Row],[precipType]]*(10*Table2[[#This Row],[precipIntensity]]+Table2[[#This Row],[precipProbability]]/10+Table2[[#This Row],[precipIntensityMax]]+Table2[[#This Row],[precipAccumulation]]*10)</f>
        <v>0</v>
      </c>
      <c r="G103" s="9">
        <f>(Table1[[#This Row],[Whole-day precip nastiness]]^1.9*Table1[[#This Row],[7 am precip nastiness]]^1.5)/260</f>
        <v>0</v>
      </c>
      <c r="H103" s="21">
        <f>0.95*Table2[[#This Row],[7 am apparentTemperature]]+0.05*Table2[[#This Row],[7 am temperature]]</f>
        <v>21.423999999999999</v>
      </c>
      <c r="I103" s="9">
        <f>0.25*Table2[[#This Row],[apparentTemperatureHigh]]+0.35*Table2[[#This Row],[temperatureHigh]]+0.25*Table2[[#This Row],[apparentTemperatureMin]]+0.15*Table2[[#This Row],[temperatureMin]]</f>
        <v>25.523999999999997</v>
      </c>
      <c r="J103" s="9">
        <f>2.5*0.8^(1.4*Table1[[#This Row],[7 am temp "index"]]+0.8*Table1[[#This Row],[Whole-day temp "index"]]+4)</f>
        <v>1.3328916670907568E-5</v>
      </c>
      <c r="K103" s="21">
        <f>-1/(Table1[[#This Row],[Precip Nastiness]]+Table1[[#This Row],[Temp Nastiness]]+1)+1</f>
        <v>1.3328739013163116E-5</v>
      </c>
      <c r="L103" s="30">
        <f>1-ATAN((1.7^Table1[[#This Row],[Snow Days so Far]]+1.7^Table1[[#This Row],[Consecutive Snow Days Prior]]-2)/450)*2/PI()</f>
        <v>0.99900970337507433</v>
      </c>
      <c r="M103" s="27">
        <f>Table1[[#This Row],[Base No School Probability]]*Table1[[#This Row],[Past Closings Modifier]]</f>
        <v>1.3315539607903865E-5</v>
      </c>
      <c r="N103" s="14" t="str">
        <f>IF(Table2[[#This Row],[No School?]]=1,"Yes","No")</f>
        <v>No</v>
      </c>
      <c r="O103" s="8">
        <f>-400*(Table2[[#This Row],[No School?]]-Table1[[#This Row],[No School Probability]])^2+100</f>
        <v>99.999999929078555</v>
      </c>
      <c r="P103" s="25">
        <f>IF(IF(Table1[[#This Row],[No School Probability]]&gt;=0.5,1,0)=Table2[[#This Row],[No School?]],1,0)</f>
        <v>1</v>
      </c>
      <c r="Q103" s="8"/>
    </row>
    <row r="104" spans="1:17" hidden="1" x14ac:dyDescent="0.25">
      <c r="A104" s="3">
        <f>Table2[[#This Row],[Date]]</f>
        <v>41990</v>
      </c>
      <c r="B104" s="5" t="str">
        <f>TEXT(Table1[[#This Row],[Date]],"ddddddddd")</f>
        <v>Wednesday</v>
      </c>
      <c r="C104" s="5">
        <f>Table2[[#This Row],[Consecutive Snow Days Prior]]</f>
        <v>0</v>
      </c>
      <c r="D104" s="17">
        <f>Table2[[#This Row],[Snow Days so Far]]</f>
        <v>0</v>
      </c>
      <c r="E104" s="18">
        <f>((200*Table2[[#This Row],[7 am precipIntensity]]+Table2[[#This Row],[7 am precipProbability]]/10)*Table2[[#This Row],[7 am precipType]])^0.13*3.4</f>
        <v>0</v>
      </c>
      <c r="F104" s="9">
        <f>Table2[[#This Row],[precipType]]*(10*Table2[[#This Row],[precipIntensity]]+Table2[[#This Row],[precipProbability]]/10+Table2[[#This Row],[precipIntensityMax]]+Table2[[#This Row],[precipAccumulation]]*10)</f>
        <v>3.8100000000000002E-2</v>
      </c>
      <c r="G104" s="9">
        <f>(Table1[[#This Row],[Whole-day precip nastiness]]^1.9*Table1[[#This Row],[7 am precip nastiness]]^1.5)/260</f>
        <v>0</v>
      </c>
      <c r="H104" s="21">
        <f>0.95*Table2[[#This Row],[7 am apparentTemperature]]+0.05*Table2[[#This Row],[7 am temperature]]</f>
        <v>31.036999999999999</v>
      </c>
      <c r="I104" s="9">
        <f>0.25*Table2[[#This Row],[apparentTemperatureHigh]]+0.35*Table2[[#This Row],[temperatureHigh]]+0.25*Table2[[#This Row],[apparentTemperatureMin]]+0.15*Table2[[#This Row],[temperatureMin]]</f>
        <v>27.703999999999997</v>
      </c>
      <c r="J104" s="9">
        <f>2.5*0.8^(1.4*Table1[[#This Row],[7 am temp "index"]]+0.8*Table1[[#This Row],[Whole-day temp "index"]]+4)</f>
        <v>4.4828009274825917E-7</v>
      </c>
      <c r="K104" s="21">
        <f>-1/(Table1[[#This Row],[Precip Nastiness]]+Table1[[#This Row],[Temp Nastiness]]+1)+1</f>
        <v>4.4827989187368189E-7</v>
      </c>
      <c r="L104" s="30">
        <f>1-ATAN((1.7^Table1[[#This Row],[Snow Days so Far]]+1.7^Table1[[#This Row],[Consecutive Snow Days Prior]]-2)/450)*2/PI()</f>
        <v>1</v>
      </c>
      <c r="M104" s="27">
        <f>Table1[[#This Row],[Base No School Probability]]*Table1[[#This Row],[Past Closings Modifier]]</f>
        <v>4.4827989187368189E-7</v>
      </c>
      <c r="N104" s="14" t="str">
        <f>IF(Table2[[#This Row],[No School?]]=1,"Yes","No")</f>
        <v>No</v>
      </c>
      <c r="O104" s="8">
        <f>-400*(Table2[[#This Row],[No School?]]-Table1[[#This Row],[No School Probability]])^2+100</f>
        <v>99.999999999919623</v>
      </c>
      <c r="P104" s="25">
        <f>IF(IF(Table1[[#This Row],[No School Probability]]&gt;=0.5,1,0)=Table2[[#This Row],[No School?]],1,0)</f>
        <v>1</v>
      </c>
      <c r="Q104" s="8"/>
    </row>
    <row r="105" spans="1:17" x14ac:dyDescent="0.25">
      <c r="A105" s="3">
        <f>Table2[[#This Row],[Date]]</f>
        <v>42404</v>
      </c>
      <c r="B105" s="5" t="str">
        <f>TEXT(Table1[[#This Row],[Date]],"ddddddddd")</f>
        <v>Thursday</v>
      </c>
      <c r="C105" s="5">
        <f>Table2[[#This Row],[Consecutive Snow Days Prior]]</f>
        <v>0</v>
      </c>
      <c r="D105" s="17">
        <f>Table2[[#This Row],[Snow Days so Far]]</f>
        <v>0</v>
      </c>
      <c r="E105" s="18">
        <f>((200*Table2[[#This Row],[7 am precipIntensity]]+Table2[[#This Row],[7 am precipProbability]]/10)*Table2[[#This Row],[7 am precipType]])^0.13*3.4</f>
        <v>0</v>
      </c>
      <c r="F105" s="9">
        <f>Table2[[#This Row],[precipType]]*(10*Table2[[#This Row],[precipIntensity]]+Table2[[#This Row],[precipProbability]]/10+Table2[[#This Row],[precipIntensityMax]]+Table2[[#This Row],[precipAccumulation]]*10)</f>
        <v>0.1608</v>
      </c>
      <c r="G105" s="9">
        <f>(Table1[[#This Row],[Whole-day precip nastiness]]^1.9*Table1[[#This Row],[7 am precip nastiness]]^1.5)/260</f>
        <v>0</v>
      </c>
      <c r="H105" s="21">
        <f>0.95*Table2[[#This Row],[7 am apparentTemperature]]+0.05*Table2[[#This Row],[7 am temperature]]</f>
        <v>27.228000000000002</v>
      </c>
      <c r="I105" s="9">
        <f>0.25*Table2[[#This Row],[apparentTemperatureHigh]]+0.35*Table2[[#This Row],[temperatureHigh]]+0.25*Table2[[#This Row],[apparentTemperatureMin]]+0.15*Table2[[#This Row],[temperatureMin]]</f>
        <v>26.750499999999999</v>
      </c>
      <c r="J105" s="9">
        <f>2.5*0.8^(1.4*Table1[[#This Row],[7 am temp "index"]]+0.8*Table1[[#This Row],[Whole-day temp "index"]]+4)</f>
        <v>1.7468465094330744E-6</v>
      </c>
      <c r="K105" s="21">
        <f>-1/(Table1[[#This Row],[Precip Nastiness]]+Table1[[#This Row],[Temp Nastiness]]+1)+1</f>
        <v>1.7468434579948067E-6</v>
      </c>
      <c r="L105" s="30">
        <f>1-ATAN((1.7^Table1[[#This Row],[Snow Days so Far]]+1.7^Table1[[#This Row],[Consecutive Snow Days Prior]]-2)/450)*2/PI()</f>
        <v>1</v>
      </c>
      <c r="M105" s="27">
        <f>Table1[[#This Row],[Base No School Probability]]*Table1[[#This Row],[Past Closings Modifier]]</f>
        <v>1.7468434579948067E-6</v>
      </c>
      <c r="N105" s="14" t="str">
        <f>IF(Table2[[#This Row],[No School?]]=1,"Yes","No")</f>
        <v>No</v>
      </c>
      <c r="O105" s="8">
        <f>-400*(Table2[[#This Row],[No School?]]-Table1[[#This Row],[No School Probability]])^2+100</f>
        <v>99.999999998779415</v>
      </c>
      <c r="P105" s="25">
        <f>IF(IF(Table1[[#This Row],[No School Probability]]&gt;=0.5,1,0)=Table2[[#This Row],[No School?]],1,0)</f>
        <v>1</v>
      </c>
      <c r="Q105" s="8"/>
    </row>
    <row r="106" spans="1:17" x14ac:dyDescent="0.25">
      <c r="A106" s="3">
        <f>Table2[[#This Row],[Date]]</f>
        <v>42416</v>
      </c>
      <c r="B106" s="5" t="str">
        <f>TEXT(Table1[[#This Row],[Date]],"ddddddddd")</f>
        <v>Tuesday</v>
      </c>
      <c r="C106" s="5">
        <f>Table2[[#This Row],[Consecutive Snow Days Prior]]</f>
        <v>0</v>
      </c>
      <c r="D106" s="17">
        <f>Table2[[#This Row],[Snow Days so Far]]</f>
        <v>0</v>
      </c>
      <c r="E106" s="18">
        <f>((200*Table2[[#This Row],[7 am precipIntensity]]+Table2[[#This Row],[7 am precipProbability]]/10)*Table2[[#This Row],[7 am precipType]])^0.13*3.4</f>
        <v>3.5473834618205471</v>
      </c>
      <c r="F106" s="9">
        <f>Table2[[#This Row],[precipType]]*(10*Table2[[#This Row],[precipIntensity]]+Table2[[#This Row],[precipProbability]]/10+Table2[[#This Row],[precipIntensityMax]]+Table2[[#This Row],[precipAccumulation]]*10)</f>
        <v>8.1212</v>
      </c>
      <c r="G106" s="9">
        <f>(Table1[[#This Row],[Whole-day precip nastiness]]^1.9*Table1[[#This Row],[7 am precip nastiness]]^1.5)/260</f>
        <v>1.3745712267935728</v>
      </c>
      <c r="H106" s="21">
        <f>0.95*Table2[[#This Row],[7 am apparentTemperature]]+0.05*Table2[[#This Row],[7 am temperature]]</f>
        <v>28.066500000000001</v>
      </c>
      <c r="I106" s="9">
        <f>0.25*Table2[[#This Row],[apparentTemperatureHigh]]+0.35*Table2[[#This Row],[temperatureHigh]]+0.25*Table2[[#This Row],[apparentTemperatureMin]]+0.15*Table2[[#This Row],[temperatureMin]]</f>
        <v>27.122</v>
      </c>
      <c r="J106" s="9">
        <f>2.5*0.8^(1.4*Table1[[#This Row],[7 am temp "index"]]+0.8*Table1[[#This Row],[Whole-day temp "index"]]+4)</f>
        <v>1.2580283445233397E-6</v>
      </c>
      <c r="K106" s="21">
        <f>-1/(Table1[[#This Row],[Precip Nastiness]]+Table1[[#This Row],[Temp Nastiness]]+1)+1</f>
        <v>0.57887156261098693</v>
      </c>
      <c r="L106" s="30">
        <f>1-ATAN((1.7^Table1[[#This Row],[Snow Days so Far]]+1.7^Table1[[#This Row],[Consecutive Snow Days Prior]]-2)/450)*2/PI()</f>
        <v>1</v>
      </c>
      <c r="M106" s="27">
        <f>Table1[[#This Row],[Base No School Probability]]*Table1[[#This Row],[Past Closings Modifier]]</f>
        <v>0.57887156261098693</v>
      </c>
      <c r="N106" s="14" t="str">
        <f>IF(Table2[[#This Row],[No School?]]=1,"Yes","No")</f>
        <v>No</v>
      </c>
      <c r="O106" s="8">
        <f>-400*(Table2[[#This Row],[No School?]]-Table1[[#This Row],[No School Probability]])^2+100</f>
        <v>-34.03691439987432</v>
      </c>
      <c r="P106" s="25">
        <f>IF(IF(Table1[[#This Row],[No School Probability]]&gt;=0.5,1,0)=Table2[[#This Row],[No School?]],1,0)</f>
        <v>0</v>
      </c>
      <c r="Q106" s="8"/>
    </row>
    <row r="107" spans="1:17" x14ac:dyDescent="0.25">
      <c r="A107" s="3">
        <f>Table2[[#This Row],[Date]]</f>
        <v>42418</v>
      </c>
      <c r="B107" s="5" t="str">
        <f>TEXT(Table1[[#This Row],[Date]],"ddddddddd")</f>
        <v>Thursday</v>
      </c>
      <c r="C107" s="5">
        <f>Table2[[#This Row],[Consecutive Snow Days Prior]]</f>
        <v>0</v>
      </c>
      <c r="D107" s="17">
        <f>Table2[[#This Row],[Snow Days so Far]]</f>
        <v>0</v>
      </c>
      <c r="E107" s="18">
        <f>((200*Table2[[#This Row],[7 am precipIntensity]]+Table2[[#This Row],[7 am precipProbability]]/10)*Table2[[#This Row],[7 am precipType]])^0.13*3.4</f>
        <v>0</v>
      </c>
      <c r="F107" s="9">
        <f>Table2[[#This Row],[precipType]]*(10*Table2[[#This Row],[precipIntensity]]+Table2[[#This Row],[precipProbability]]/10+Table2[[#This Row],[precipIntensityMax]]+Table2[[#This Row],[precipAccumulation]]*10)</f>
        <v>0</v>
      </c>
      <c r="G107" s="9">
        <f>(Table1[[#This Row],[Whole-day precip nastiness]]^1.9*Table1[[#This Row],[7 am precip nastiness]]^1.5)/260</f>
        <v>0</v>
      </c>
      <c r="H107" s="21">
        <f>0.95*Table2[[#This Row],[7 am apparentTemperature]]+0.05*Table2[[#This Row],[7 am temperature]]</f>
        <v>13.354999999999999</v>
      </c>
      <c r="I107" s="9">
        <f>0.25*Table2[[#This Row],[apparentTemperatureHigh]]+0.35*Table2[[#This Row],[temperatureHigh]]+0.25*Table2[[#This Row],[apparentTemperatureMin]]+0.15*Table2[[#This Row],[temperatureMin]]</f>
        <v>20.709000000000003</v>
      </c>
      <c r="J107" s="9">
        <f>2.5*0.8^(1.4*Table1[[#This Row],[7 am temp "index"]]+0.8*Table1[[#This Row],[Whole-day temp "index"]]+4)</f>
        <v>3.9160287892482095E-4</v>
      </c>
      <c r="K107" s="21">
        <f>-1/(Table1[[#This Row],[Precip Nastiness]]+Table1[[#This Row],[Temp Nastiness]]+1)+1</f>
        <v>3.9144958613990255E-4</v>
      </c>
      <c r="L107" s="30">
        <f>1-ATAN((1.7^Table1[[#This Row],[Snow Days so Far]]+1.7^Table1[[#This Row],[Consecutive Snow Days Prior]]-2)/450)*2/PI()</f>
        <v>1</v>
      </c>
      <c r="M107" s="27">
        <f>Table1[[#This Row],[Base No School Probability]]*Table1[[#This Row],[Past Closings Modifier]]</f>
        <v>3.9144958613990255E-4</v>
      </c>
      <c r="N107" s="14" t="str">
        <f>IF(Table2[[#This Row],[No School?]]=1,"Yes","No")</f>
        <v>No</v>
      </c>
      <c r="O107" s="8">
        <f>-400*(Table2[[#This Row],[No School?]]-Table1[[#This Row],[No School Probability]])^2+100</f>
        <v>99.999938706888599</v>
      </c>
      <c r="P107" s="25">
        <f>IF(IF(Table1[[#This Row],[No School Probability]]&gt;=0.5,1,0)=Table2[[#This Row],[No School?]],1,0)</f>
        <v>1</v>
      </c>
      <c r="Q107" s="8"/>
    </row>
    <row r="108" spans="1:17" hidden="1" x14ac:dyDescent="0.25">
      <c r="A108" s="3">
        <f>Table2[[#This Row],[Date]]</f>
        <v>41984</v>
      </c>
      <c r="B108" s="5" t="str">
        <f>TEXT(Table1[[#This Row],[Date]],"ddddddddd")</f>
        <v>Thursday</v>
      </c>
      <c r="C108" s="5">
        <f>Table2[[#This Row],[Consecutive Snow Days Prior]]</f>
        <v>0</v>
      </c>
      <c r="D108" s="17">
        <f>Table2[[#This Row],[Snow Days so Far]]</f>
        <v>0</v>
      </c>
      <c r="E108" s="18">
        <f>((200*Table2[[#This Row],[7 am precipIntensity]]+Table2[[#This Row],[7 am precipProbability]]/10)*Table2[[#This Row],[7 am precipType]])^0.13*3.4</f>
        <v>0</v>
      </c>
      <c r="F108" s="9">
        <f>Table2[[#This Row],[precipType]]*(10*Table2[[#This Row],[precipIntensity]]+Table2[[#This Row],[precipProbability]]/10+Table2[[#This Row],[precipIntensityMax]]+Table2[[#This Row],[precipAccumulation]]*10)</f>
        <v>0</v>
      </c>
      <c r="G108" s="9">
        <f>(Table1[[#This Row],[Whole-day precip nastiness]]^1.9*Table1[[#This Row],[7 am precip nastiness]]^1.5)/260</f>
        <v>0</v>
      </c>
      <c r="H108" s="21">
        <f>0.95*Table2[[#This Row],[7 am apparentTemperature]]+0.05*Table2[[#This Row],[7 am temperature]]</f>
        <v>17.722000000000001</v>
      </c>
      <c r="I108" s="9">
        <f>0.25*Table2[[#This Row],[apparentTemperatureHigh]]+0.35*Table2[[#This Row],[temperatureHigh]]+0.25*Table2[[#This Row],[apparentTemperatureMin]]+0.15*Table2[[#This Row],[temperatureMin]]</f>
        <v>25.853999999999999</v>
      </c>
      <c r="J108" s="9">
        <f>2.5*0.8^(1.4*Table1[[#This Row],[7 am temp "index"]]+0.8*Table1[[#This Row],[Whole-day temp "index"]]+4)</f>
        <v>3.994623244844578E-5</v>
      </c>
      <c r="K108" s="21">
        <f>-1/(Table1[[#This Row],[Precip Nastiness]]+Table1[[#This Row],[Temp Nastiness]]+1)+1</f>
        <v>3.994463681078475E-5</v>
      </c>
      <c r="L108" s="30">
        <f>1-ATAN((1.7^Table1[[#This Row],[Snow Days so Far]]+1.7^Table1[[#This Row],[Consecutive Snow Days Prior]]-2)/450)*2/PI()</f>
        <v>1</v>
      </c>
      <c r="M108" s="27">
        <f>Table1[[#This Row],[Base No School Probability]]*Table1[[#This Row],[Past Closings Modifier]]</f>
        <v>3.994463681078475E-5</v>
      </c>
      <c r="N108" s="14" t="str">
        <f>IF(Table2[[#This Row],[No School?]]=1,"Yes","No")</f>
        <v>No</v>
      </c>
      <c r="O108" s="8">
        <f>-400*(Table2[[#This Row],[No School?]]-Table1[[#This Row],[No School Probability]])^2+100</f>
        <v>99.999999361770392</v>
      </c>
      <c r="P108" s="25">
        <f>IF(IF(Table1[[#This Row],[No School Probability]]&gt;=0.5,1,0)=Table2[[#This Row],[No School?]],1,0)</f>
        <v>1</v>
      </c>
      <c r="Q108" s="8"/>
    </row>
    <row r="109" spans="1:17" x14ac:dyDescent="0.25">
      <c r="A109" s="3">
        <f>Table2[[#This Row],[Date]]</f>
        <v>43080</v>
      </c>
      <c r="B109" s="5" t="str">
        <f>TEXT(Table1[[#This Row],[Date]],"ddddddddd")</f>
        <v>Monday</v>
      </c>
      <c r="C109" s="5">
        <f>Table2[[#This Row],[Consecutive Snow Days Prior]]</f>
        <v>0</v>
      </c>
      <c r="D109" s="17">
        <f>Table2[[#This Row],[Snow Days so Far]]</f>
        <v>0</v>
      </c>
      <c r="E109" s="18">
        <f>((200*Table2[[#This Row],[7 am precipIntensity]]+Table2[[#This Row],[7 am precipProbability]]/10)*Table2[[#This Row],[7 am precipType]])^0.13*3.4</f>
        <v>0</v>
      </c>
      <c r="F109" s="9">
        <f>Table2[[#This Row],[precipType]]*(10*Table2[[#This Row],[precipIntensity]]+Table2[[#This Row],[precipProbability]]/10+Table2[[#This Row],[precipIntensityMax]]+Table2[[#This Row],[precipAccumulation]]*10)</f>
        <v>0.55390000000000006</v>
      </c>
      <c r="G109" s="9">
        <f>(Table1[[#This Row],[Whole-day precip nastiness]]^1.9*Table1[[#This Row],[7 am precip nastiness]]^1.5)/260</f>
        <v>0</v>
      </c>
      <c r="H109" s="21">
        <f>0.95*Table2[[#This Row],[7 am apparentTemperature]]+0.05*Table2[[#This Row],[7 am temperature]]</f>
        <v>21.543999999999997</v>
      </c>
      <c r="I109" s="9">
        <f>0.25*Table2[[#This Row],[apparentTemperatureHigh]]+0.35*Table2[[#This Row],[temperatureHigh]]+0.25*Table2[[#This Row],[apparentTemperatureMin]]+0.15*Table2[[#This Row],[temperatureMin]]</f>
        <v>26.590499999999999</v>
      </c>
      <c r="J109" s="9">
        <f>2.5*0.8^(1.4*Table1[[#This Row],[7 am temp "index"]]+0.8*Table1[[#This Row],[Whole-day temp "index"]]+4)</f>
        <v>1.0612808983711132E-5</v>
      </c>
      <c r="K109" s="21">
        <f>-1/(Table1[[#This Row],[Precip Nastiness]]+Table1[[#This Row],[Temp Nastiness]]+1)+1</f>
        <v>1.0612696353051732E-5</v>
      </c>
      <c r="L109" s="30">
        <f>1-ATAN((1.7^Table1[[#This Row],[Snow Days so Far]]+1.7^Table1[[#This Row],[Consecutive Snow Days Prior]]-2)/450)*2/PI()</f>
        <v>1</v>
      </c>
      <c r="M109" s="27">
        <f>Table1[[#This Row],[Base No School Probability]]*Table1[[#This Row],[Past Closings Modifier]]</f>
        <v>1.0612696353051732E-5</v>
      </c>
      <c r="N109" s="14" t="str">
        <f>IF(Table2[[#This Row],[No School?]]=1,"Yes","No")</f>
        <v>No</v>
      </c>
      <c r="O109" s="8">
        <f>-400*(Table2[[#This Row],[No School?]]-Table1[[#This Row],[No School Probability]])^2+100</f>
        <v>99.999999954948265</v>
      </c>
      <c r="P109" s="25">
        <f>IF(IF(Table1[[#This Row],[No School Probability]]&gt;=0.5,1,0)=Table2[[#This Row],[No School?]],1,0)</f>
        <v>1</v>
      </c>
      <c r="Q109" s="8"/>
    </row>
    <row r="110" spans="1:17" x14ac:dyDescent="0.25">
      <c r="A110" s="3">
        <f>Table2[[#This Row],[Date]]</f>
        <v>42724</v>
      </c>
      <c r="B110" s="5" t="str">
        <f>TEXT(Table1[[#This Row],[Date]],"ddddddddd")</f>
        <v>Tuesday</v>
      </c>
      <c r="C110" s="5">
        <f>Table2[[#This Row],[Consecutive Snow Days Prior]]</f>
        <v>0</v>
      </c>
      <c r="D110" s="17">
        <f>Table2[[#This Row],[Snow Days so Far]]</f>
        <v>1</v>
      </c>
      <c r="E110" s="18">
        <f>((200*Table2[[#This Row],[7 am precipIntensity]]+Table2[[#This Row],[7 am precipProbability]]/10)*Table2[[#This Row],[7 am precipType]])^0.13*3.4</f>
        <v>0</v>
      </c>
      <c r="F110" s="9">
        <f>Table2[[#This Row],[precipType]]*(10*Table2[[#This Row],[precipIntensity]]+Table2[[#This Row],[precipProbability]]/10+Table2[[#This Row],[precipIntensityMax]]+Table2[[#This Row],[precipAccumulation]]*10)</f>
        <v>0</v>
      </c>
      <c r="G110" s="9">
        <f>(Table1[[#This Row],[Whole-day precip nastiness]]^1.9*Table1[[#This Row],[7 am precip nastiness]]^1.5)/260</f>
        <v>0</v>
      </c>
      <c r="H110" s="21">
        <f>0.95*Table2[[#This Row],[7 am apparentTemperature]]+0.05*Table2[[#This Row],[7 am temperature]]</f>
        <v>7.5664999999999996</v>
      </c>
      <c r="I110" s="9">
        <f>0.25*Table2[[#This Row],[apparentTemperatureHigh]]+0.35*Table2[[#This Row],[temperatureHigh]]+0.25*Table2[[#This Row],[apparentTemperatureMin]]+0.15*Table2[[#This Row],[temperatureMin]]</f>
        <v>22.293499999999998</v>
      </c>
      <c r="J110" s="9">
        <f>2.5*0.8^(1.4*Table1[[#This Row],[7 am temp "index"]]+0.8*Table1[[#This Row],[Whole-day temp "index"]]+4)</f>
        <v>1.8003286709289792E-3</v>
      </c>
      <c r="K110" s="21">
        <f>-1/(Table1[[#This Row],[Precip Nastiness]]+Table1[[#This Row],[Temp Nastiness]]+1)+1</f>
        <v>1.7970933123144794E-3</v>
      </c>
      <c r="L110" s="30">
        <f>1-ATAN((1.7^Table1[[#This Row],[Snow Days so Far]]+1.7^Table1[[#This Row],[Consecutive Snow Days Prior]]-2)/450)*2/PI()</f>
        <v>0.99900970337507433</v>
      </c>
      <c r="M110" s="27">
        <f>Table1[[#This Row],[Base No School Probability]]*Table1[[#This Row],[Past Closings Modifier]]</f>
        <v>1.7953136568726179E-3</v>
      </c>
      <c r="N110" s="14" t="str">
        <f>IF(Table2[[#This Row],[No School?]]=1,"Yes","No")</f>
        <v>No</v>
      </c>
      <c r="O110" s="8">
        <f>-400*(Table2[[#This Row],[No School?]]-Table1[[#This Row],[No School Probability]])^2+100</f>
        <v>99.998710739549381</v>
      </c>
      <c r="P110" s="25">
        <f>IF(IF(Table1[[#This Row],[No School Probability]]&gt;=0.5,1,0)=Table2[[#This Row],[No School?]],1,0)</f>
        <v>1</v>
      </c>
      <c r="Q110" s="8"/>
    </row>
    <row r="111" spans="1:17" hidden="1" x14ac:dyDescent="0.25">
      <c r="A111" s="3">
        <f>Table2[[#This Row],[Date]]</f>
        <v>41992</v>
      </c>
      <c r="B111" s="5" t="str">
        <f>TEXT(Table1[[#This Row],[Date]],"ddddddddd")</f>
        <v>Friday</v>
      </c>
      <c r="C111" s="5">
        <f>Table2[[#This Row],[Consecutive Snow Days Prior]]</f>
        <v>0</v>
      </c>
      <c r="D111" s="17">
        <f>Table2[[#This Row],[Snow Days so Far]]</f>
        <v>0</v>
      </c>
      <c r="E111" s="18">
        <f>((200*Table2[[#This Row],[7 am precipIntensity]]+Table2[[#This Row],[7 am precipProbability]]/10)*Table2[[#This Row],[7 am precipType]])^0.13*3.4</f>
        <v>0</v>
      </c>
      <c r="F111" s="9">
        <f>Table2[[#This Row],[precipType]]*(10*Table2[[#This Row],[precipIntensity]]+Table2[[#This Row],[precipProbability]]/10+Table2[[#This Row],[precipIntensityMax]]+Table2[[#This Row],[precipAccumulation]]*10)</f>
        <v>1.8586</v>
      </c>
      <c r="G111" s="9">
        <f>(Table1[[#This Row],[Whole-day precip nastiness]]^1.9*Table1[[#This Row],[7 am precip nastiness]]^1.5)/260</f>
        <v>0</v>
      </c>
      <c r="H111" s="21">
        <f>0.95*Table2[[#This Row],[7 am apparentTemperature]]+0.05*Table2[[#This Row],[7 am temperature]]</f>
        <v>21.378</v>
      </c>
      <c r="I111" s="9">
        <f>0.25*Table2[[#This Row],[apparentTemperatureHigh]]+0.35*Table2[[#This Row],[temperatureHigh]]+0.25*Table2[[#This Row],[apparentTemperatureMin]]+0.15*Table2[[#This Row],[temperatureMin]]</f>
        <v>26.912499999999998</v>
      </c>
      <c r="J111" s="9">
        <f>2.5*0.8^(1.4*Table1[[#This Row],[7 am temp "index"]]+0.8*Table1[[#This Row],[Whole-day temp "index"]]+4)</f>
        <v>1.0553298328076065E-5</v>
      </c>
      <c r="K111" s="21">
        <f>-1/(Table1[[#This Row],[Precip Nastiness]]+Table1[[#This Row],[Temp Nastiness]]+1)+1</f>
        <v>1.0553186957196203E-5</v>
      </c>
      <c r="L111" s="30">
        <f>1-ATAN((1.7^Table1[[#This Row],[Snow Days so Far]]+1.7^Table1[[#This Row],[Consecutive Snow Days Prior]]-2)/450)*2/PI()</f>
        <v>1</v>
      </c>
      <c r="M111" s="27">
        <f>Table1[[#This Row],[Base No School Probability]]*Table1[[#This Row],[Past Closings Modifier]]</f>
        <v>1.0553186957196203E-5</v>
      </c>
      <c r="N111" s="14" t="str">
        <f>IF(Table2[[#This Row],[No School?]]=1,"Yes","No")</f>
        <v>No</v>
      </c>
      <c r="O111" s="8">
        <f>-400*(Table2[[#This Row],[No School?]]-Table1[[#This Row],[No School Probability]])^2+100</f>
        <v>99.999999955452097</v>
      </c>
      <c r="P111" s="25">
        <f>IF(IF(Table1[[#This Row],[No School Probability]]&gt;=0.5,1,0)=Table2[[#This Row],[No School?]],1,0)</f>
        <v>1</v>
      </c>
      <c r="Q111" s="8"/>
    </row>
    <row r="112" spans="1:17" x14ac:dyDescent="0.25">
      <c r="A112" s="3">
        <f>Table2[[#This Row],[Date]]</f>
        <v>42433</v>
      </c>
      <c r="B112" s="5" t="str">
        <f>TEXT(Table1[[#This Row],[Date]],"ddddddddd")</f>
        <v>Friday</v>
      </c>
      <c r="C112" s="5">
        <f>Table2[[#This Row],[Consecutive Snow Days Prior]]</f>
        <v>0</v>
      </c>
      <c r="D112" s="17">
        <f>Table2[[#This Row],[Snow Days so Far]]</f>
        <v>0</v>
      </c>
      <c r="E112" s="18">
        <f>((200*Table2[[#This Row],[7 am precipIntensity]]+Table2[[#This Row],[7 am precipProbability]]/10)*Table2[[#This Row],[7 am precipType]])^0.13*3.4</f>
        <v>3.7753804946550082</v>
      </c>
      <c r="F112" s="9">
        <f>Table2[[#This Row],[precipType]]*(10*Table2[[#This Row],[precipIntensity]]+Table2[[#This Row],[precipProbability]]/10+Table2[[#This Row],[precipIntensityMax]]+Table2[[#This Row],[precipAccumulation]]*10)</f>
        <v>4.3877999999999995</v>
      </c>
      <c r="G112" s="9">
        <f>(Table1[[#This Row],[Whole-day precip nastiness]]^1.9*Table1[[#This Row],[7 am precip nastiness]]^1.5)/260</f>
        <v>0.46852925004417606</v>
      </c>
      <c r="H112" s="21">
        <f>0.95*Table2[[#This Row],[7 am apparentTemperature]]+0.05*Table2[[#This Row],[7 am temperature]]</f>
        <v>26.723499999999998</v>
      </c>
      <c r="I112" s="9">
        <f>0.25*Table2[[#This Row],[apparentTemperatureHigh]]+0.35*Table2[[#This Row],[temperatureHigh]]+0.25*Table2[[#This Row],[apparentTemperatureMin]]+0.15*Table2[[#This Row],[temperatureMin]]</f>
        <v>26.526500000000002</v>
      </c>
      <c r="J112" s="9">
        <f>2.5*0.8^(1.4*Table1[[#This Row],[7 am temp "index"]]+0.8*Table1[[#This Row],[Whole-day temp "index"]]+4)</f>
        <v>2.1284750460018321E-6</v>
      </c>
      <c r="K112" s="21">
        <f>-1/(Table1[[#This Row],[Precip Nastiness]]+Table1[[#This Row],[Temp Nastiness]]+1)+1</f>
        <v>0.31904757730928479</v>
      </c>
      <c r="L112" s="30">
        <f>1-ATAN((1.7^Table1[[#This Row],[Snow Days so Far]]+1.7^Table1[[#This Row],[Consecutive Snow Days Prior]]-2)/450)*2/PI()</f>
        <v>1</v>
      </c>
      <c r="M112" s="27">
        <f>Table1[[#This Row],[Base No School Probability]]*Table1[[#This Row],[Past Closings Modifier]]</f>
        <v>0.31904757730928479</v>
      </c>
      <c r="N112" s="14" t="str">
        <f>IF(Table2[[#This Row],[No School?]]=1,"Yes","No")</f>
        <v>No</v>
      </c>
      <c r="O112" s="8">
        <f>-400*(Table2[[#This Row],[No School?]]-Table1[[#This Row],[No School Probability]])^2+100</f>
        <v>59.283457365230383</v>
      </c>
      <c r="P112" s="25">
        <f>IF(IF(Table1[[#This Row],[No School Probability]]&gt;=0.5,1,0)=Table2[[#This Row],[No School?]],1,0)</f>
        <v>1</v>
      </c>
      <c r="Q112" s="8"/>
    </row>
    <row r="113" spans="1:17" hidden="1" x14ac:dyDescent="0.25">
      <c r="A113" s="3">
        <f>Table2[[#This Row],[Date]]</f>
        <v>42046</v>
      </c>
      <c r="B113" s="5" t="str">
        <f>TEXT(Table1[[#This Row],[Date]],"ddddddddd")</f>
        <v>Wednesday</v>
      </c>
      <c r="C113" s="5">
        <f>Table2[[#This Row],[Consecutive Snow Days Prior]]</f>
        <v>0</v>
      </c>
      <c r="D113" s="17">
        <f>Table2[[#This Row],[Snow Days so Far]]</f>
        <v>1</v>
      </c>
      <c r="E113" s="18">
        <f>((200*Table2[[#This Row],[7 am precipIntensity]]+Table2[[#This Row],[7 am precipProbability]]/10)*Table2[[#This Row],[7 am precipType]])^0.13*3.4</f>
        <v>0</v>
      </c>
      <c r="F113" s="9">
        <f>Table2[[#This Row],[precipType]]*(10*Table2[[#This Row],[precipIntensity]]+Table2[[#This Row],[precipProbability]]/10+Table2[[#This Row],[precipIntensityMax]]+Table2[[#This Row],[precipAccumulation]]*10)</f>
        <v>0.25289999999999996</v>
      </c>
      <c r="G113" s="9">
        <f>(Table1[[#This Row],[Whole-day precip nastiness]]^1.9*Table1[[#This Row],[7 am precip nastiness]]^1.5)/260</f>
        <v>0</v>
      </c>
      <c r="H113" s="21">
        <f>0.95*Table2[[#This Row],[7 am apparentTemperature]]+0.05*Table2[[#This Row],[7 am temperature]]</f>
        <v>9.5914999999999999</v>
      </c>
      <c r="I113" s="9">
        <f>0.25*Table2[[#This Row],[apparentTemperatureHigh]]+0.35*Table2[[#This Row],[temperatureHigh]]+0.25*Table2[[#This Row],[apparentTemperatureMin]]+0.15*Table2[[#This Row],[temperatureMin]]</f>
        <v>22.280499999999996</v>
      </c>
      <c r="J113" s="9">
        <f>2.5*0.8^(1.4*Table1[[#This Row],[7 am temp "index"]]+0.8*Table1[[#This Row],[Whole-day temp "index"]]+4)</f>
        <v>9.5856104367938945E-4</v>
      </c>
      <c r="K113" s="21">
        <f>-1/(Table1[[#This Row],[Precip Nastiness]]+Table1[[#This Row],[Temp Nastiness]]+1)+1</f>
        <v>9.5764308432488843E-4</v>
      </c>
      <c r="L113" s="30">
        <f>1-ATAN((1.7^Table1[[#This Row],[Snow Days so Far]]+1.7^Table1[[#This Row],[Consecutive Snow Days Prior]]-2)/450)*2/PI()</f>
        <v>0.99900970337507433</v>
      </c>
      <c r="M113" s="27">
        <f>Table1[[#This Row],[Base No School Probability]]*Table1[[#This Row],[Past Closings Modifier]]</f>
        <v>9.5669473361059806E-4</v>
      </c>
      <c r="N113" s="14" t="str">
        <f>IF(Table2[[#This Row],[No School?]]=1,"Yes","No")</f>
        <v>No</v>
      </c>
      <c r="O113" s="8">
        <f>-400*(Table2[[#This Row],[No School?]]-Table1[[#This Row],[No School Probability]])^2+100</f>
        <v>99.999633894074677</v>
      </c>
      <c r="P113" s="25">
        <f>IF(IF(Table1[[#This Row],[No School Probability]]&gt;=0.5,1,0)=Table2[[#This Row],[No School?]],1,0)</f>
        <v>1</v>
      </c>
      <c r="Q113" s="8"/>
    </row>
    <row r="114" spans="1:17" hidden="1" x14ac:dyDescent="0.25">
      <c r="A114" s="3">
        <f>Table2[[#This Row],[Date]]</f>
        <v>42356</v>
      </c>
      <c r="B114" s="5" t="str">
        <f>TEXT(Table1[[#This Row],[Date]],"ddddddddd")</f>
        <v>Friday</v>
      </c>
      <c r="C114" s="5">
        <f>Table2[[#This Row],[Consecutive Snow Days Prior]]</f>
        <v>0</v>
      </c>
      <c r="D114" s="17">
        <f>Table2[[#This Row],[Snow Days so Far]]</f>
        <v>0</v>
      </c>
      <c r="E114" s="18">
        <f>((200*Table2[[#This Row],[7 am precipIntensity]]+Table2[[#This Row],[7 am precipProbability]]/10)*Table2[[#This Row],[7 am precipType]])^0.13*3.4</f>
        <v>0</v>
      </c>
      <c r="F114" s="9">
        <f>Table2[[#This Row],[precipType]]*(10*Table2[[#This Row],[precipIntensity]]+Table2[[#This Row],[precipProbability]]/10+Table2[[#This Row],[precipIntensityMax]]+Table2[[#This Row],[precipAccumulation]]*10)</f>
        <v>0</v>
      </c>
      <c r="G114" s="9">
        <f>(Table1[[#This Row],[Whole-day precip nastiness]]^1.9*Table1[[#This Row],[7 am precip nastiness]]^1.5)/260</f>
        <v>0</v>
      </c>
      <c r="H114" s="21">
        <f>0.95*Table2[[#This Row],[7 am apparentTemperature]]+0.05*Table2[[#This Row],[7 am temperature]]</f>
        <v>25.952499999999997</v>
      </c>
      <c r="I114" s="9">
        <f>0.25*Table2[[#This Row],[apparentTemperatureHigh]]+0.35*Table2[[#This Row],[temperatureHigh]]+0.25*Table2[[#This Row],[apparentTemperatureMin]]+0.15*Table2[[#This Row],[temperatureMin]]</f>
        <v>27.316499999999998</v>
      </c>
      <c r="J114" s="9">
        <f>2.5*0.8^(1.4*Table1[[#This Row],[7 am temp "index"]]+0.8*Table1[[#This Row],[Whole-day temp "index"]]+4)</f>
        <v>2.3519392657718557E-6</v>
      </c>
      <c r="K114" s="21">
        <f>-1/(Table1[[#This Row],[Precip Nastiness]]+Table1[[#This Row],[Temp Nastiness]]+1)+1</f>
        <v>2.3519337342126079E-6</v>
      </c>
      <c r="L114" s="30">
        <f>1-ATAN((1.7^Table1[[#This Row],[Snow Days so Far]]+1.7^Table1[[#This Row],[Consecutive Snow Days Prior]]-2)/450)*2/PI()</f>
        <v>1</v>
      </c>
      <c r="M114" s="27">
        <f>Table1[[#This Row],[Base No School Probability]]*Table1[[#This Row],[Past Closings Modifier]]</f>
        <v>2.3519337342126079E-6</v>
      </c>
      <c r="N114" s="14" t="str">
        <f>IF(Table2[[#This Row],[No School?]]=1,"Yes","No")</f>
        <v>No</v>
      </c>
      <c r="O114" s="8">
        <f>-400*(Table2[[#This Row],[No School?]]-Table1[[#This Row],[No School Probability]])^2+100</f>
        <v>99.99999999778737</v>
      </c>
      <c r="P114" s="25">
        <f>IF(IF(Table1[[#This Row],[No School Probability]]&gt;=0.5,1,0)=Table2[[#This Row],[No School?]],1,0)</f>
        <v>1</v>
      </c>
      <c r="Q114" s="8"/>
    </row>
    <row r="115" spans="1:17" hidden="1" x14ac:dyDescent="0.25">
      <c r="A115" s="3">
        <f>Table2[[#This Row],[Date]]</f>
        <v>42016</v>
      </c>
      <c r="B115" s="5" t="str">
        <f>TEXT(Table1[[#This Row],[Date]],"ddddddddd")</f>
        <v>Monday</v>
      </c>
      <c r="C115" s="5">
        <f>Table2[[#This Row],[Consecutive Snow Days Prior]]</f>
        <v>0</v>
      </c>
      <c r="D115" s="17">
        <f>Table2[[#This Row],[Snow Days so Far]]</f>
        <v>1</v>
      </c>
      <c r="E115" s="18">
        <f>((200*Table2[[#This Row],[7 am precipIntensity]]+Table2[[#This Row],[7 am precipProbability]]/10)*Table2[[#This Row],[7 am precipType]])^0.13*3.4</f>
        <v>3.1877126441727062</v>
      </c>
      <c r="F115" s="9">
        <f>Table2[[#This Row],[precipType]]*(10*Table2[[#This Row],[precipIntensity]]+Table2[[#This Row],[precipProbability]]/10+Table2[[#This Row],[precipIntensityMax]]+Table2[[#This Row],[precipAccumulation]]*10)</f>
        <v>7.9976000000000003</v>
      </c>
      <c r="G115" s="9">
        <f>(Table1[[#This Row],[Whole-day precip nastiness]]^1.9*Table1[[#This Row],[7 am precip nastiness]]^1.5)/260</f>
        <v>1.1372836351507927</v>
      </c>
      <c r="H115" s="21">
        <f>0.95*Table2[[#This Row],[7 am apparentTemperature]]+0.05*Table2[[#This Row],[7 am temperature]]</f>
        <v>26.351999999999997</v>
      </c>
      <c r="I115" s="9">
        <f>0.25*Table2[[#This Row],[apparentTemperatureHigh]]+0.35*Table2[[#This Row],[temperatureHigh]]+0.25*Table2[[#This Row],[apparentTemperatureMin]]+0.15*Table2[[#This Row],[temperatureMin]]</f>
        <v>22.379999999999995</v>
      </c>
      <c r="J115" s="9">
        <f>2.5*0.8^(1.4*Table1[[#This Row],[7 am temp "index"]]+0.8*Table1[[#This Row],[Whole-day temp "index"]]+4)</f>
        <v>5.0111956129609768E-6</v>
      </c>
      <c r="K115" s="21">
        <f>-1/(Table1[[#This Row],[Precip Nastiness]]+Table1[[#This Row],[Temp Nastiness]]+1)+1</f>
        <v>0.5321174789799904</v>
      </c>
      <c r="L115" s="30">
        <f>1-ATAN((1.7^Table1[[#This Row],[Snow Days so Far]]+1.7^Table1[[#This Row],[Consecutive Snow Days Prior]]-2)/450)*2/PI()</f>
        <v>0.99900970337507433</v>
      </c>
      <c r="M115" s="27">
        <f>Table1[[#This Row],[Base No School Probability]]*Table1[[#This Row],[Past Closings Modifier]]</f>
        <v>0.53159052483649261</v>
      </c>
      <c r="N115" s="14" t="str">
        <f>IF(Table2[[#This Row],[No School?]]=1,"Yes","No")</f>
        <v>No</v>
      </c>
      <c r="O115" s="8">
        <f>-400*(Table2[[#This Row],[No School?]]-Table1[[#This Row],[No School Probability]])^2+100</f>
        <v>-13.035394438375064</v>
      </c>
      <c r="P115" s="25">
        <f>IF(IF(Table1[[#This Row],[No School Probability]]&gt;=0.5,1,0)=Table2[[#This Row],[No School?]],1,0)</f>
        <v>0</v>
      </c>
      <c r="Q115" s="8"/>
    </row>
    <row r="116" spans="1:17" x14ac:dyDescent="0.25">
      <c r="A116" s="3">
        <f>Table2[[#This Row],[Date]]</f>
        <v>43134</v>
      </c>
      <c r="B116" s="5" t="str">
        <f>TEXT(Table1[[#This Row],[Date]],"ddddddddd")</f>
        <v>Saturday</v>
      </c>
      <c r="C116" s="5">
        <f>Table2[[#This Row],[Consecutive Snow Days Prior]]</f>
        <v>0</v>
      </c>
      <c r="D116" s="17">
        <f>Table2[[#This Row],[Snow Days so Far]]</f>
        <v>4</v>
      </c>
      <c r="E116" s="18">
        <f>((200*Table2[[#This Row],[7 am precipIntensity]]+Table2[[#This Row],[7 am precipProbability]]/10)*Table2[[#This Row],[7 am precipType]])^0.13*3.4</f>
        <v>0</v>
      </c>
      <c r="F116" s="9">
        <f>Table2[[#This Row],[precipType]]*(10*Table2[[#This Row],[precipIntensity]]+Table2[[#This Row],[precipProbability]]/10+Table2[[#This Row],[precipIntensityMax]]+Table2[[#This Row],[precipAccumulation]]*10)</f>
        <v>0</v>
      </c>
      <c r="G116" s="9">
        <f>(Table1[[#This Row],[Whole-day precip nastiness]]^1.9*Table1[[#This Row],[7 am precip nastiness]]^1.5)/260</f>
        <v>0</v>
      </c>
      <c r="H116" s="21">
        <f>0.95*Table2[[#This Row],[7 am apparentTemperature]]+0.05*Table2[[#This Row],[7 am temperature]]</f>
        <v>15.58</v>
      </c>
      <c r="I116" s="9">
        <f>0.25*Table2[[#This Row],[apparentTemperatureHigh]]+0.35*Table2[[#This Row],[temperatureHigh]]+0.25*Table2[[#This Row],[apparentTemperatureMin]]+0.15*Table2[[#This Row],[temperatureMin]]</f>
        <v>22.555499999999999</v>
      </c>
      <c r="J116" s="9">
        <f>2.5*0.8^(1.4*Table1[[#This Row],[7 am temp "index"]]+0.8*Table1[[#This Row],[Whole-day temp "index"]]+4)</f>
        <v>1.4054510172521612E-4</v>
      </c>
      <c r="K116" s="21">
        <f>-1/(Table1[[#This Row],[Precip Nastiness]]+Table1[[#This Row],[Temp Nastiness]]+1)+1</f>
        <v>1.4052535157527135E-4</v>
      </c>
      <c r="L116" s="30">
        <f>1-ATAN((1.7^Table1[[#This Row],[Snow Days so Far]]+1.7^Table1[[#This Row],[Consecutive Snow Days Prior]]-2)/450)*2/PI()</f>
        <v>0.98959983146637309</v>
      </c>
      <c r="M116" s="27">
        <f>Table1[[#This Row],[Base No School Probability]]*Table1[[#This Row],[Past Closings Modifier]]</f>
        <v>1.3906386423564136E-4</v>
      </c>
      <c r="N116" s="14" t="str">
        <f>IF(Table2[[#This Row],[No School?]]=1,"Yes","No")</f>
        <v>No</v>
      </c>
      <c r="O116" s="8">
        <f>-400*(Table2[[#This Row],[No School?]]-Table1[[#This Row],[No School Probability]])^2+100</f>
        <v>99.999992264496669</v>
      </c>
      <c r="P116" s="25">
        <f>IF(IF(Table1[[#This Row],[No School Probability]]&gt;=0.5,1,0)=Table2[[#This Row],[No School?]],1,0)</f>
        <v>1</v>
      </c>
      <c r="Q116" s="8"/>
    </row>
    <row r="117" spans="1:17" x14ac:dyDescent="0.25">
      <c r="A117" s="3">
        <f>Table2[[#This Row],[Date]]</f>
        <v>43125</v>
      </c>
      <c r="B117" s="5" t="str">
        <f>TEXT(Table1[[#This Row],[Date]],"ddddddddd")</f>
        <v>Thursday</v>
      </c>
      <c r="C117" s="5">
        <f>Table2[[#This Row],[Consecutive Snow Days Prior]]</f>
        <v>0</v>
      </c>
      <c r="D117" s="17">
        <f>Table2[[#This Row],[Snow Days so Far]]</f>
        <v>4</v>
      </c>
      <c r="E117" s="18">
        <f>((200*Table2[[#This Row],[7 am precipIntensity]]+Table2[[#This Row],[7 am precipProbability]]/10)*Table2[[#This Row],[7 am precipType]])^0.13*3.4</f>
        <v>0</v>
      </c>
      <c r="F117" s="9">
        <f>Table2[[#This Row],[precipType]]*(10*Table2[[#This Row],[precipIntensity]]+Table2[[#This Row],[precipProbability]]/10+Table2[[#This Row],[precipIntensityMax]]+Table2[[#This Row],[precipAccumulation]]*10)</f>
        <v>5.1063000000000001</v>
      </c>
      <c r="G117" s="9">
        <f>(Table1[[#This Row],[Whole-day precip nastiness]]^1.9*Table1[[#This Row],[7 am precip nastiness]]^1.5)/260</f>
        <v>0</v>
      </c>
      <c r="H117" s="21">
        <f>0.95*Table2[[#This Row],[7 am apparentTemperature]]+0.05*Table2[[#This Row],[7 am temperature]]</f>
        <v>20.574999999999999</v>
      </c>
      <c r="I117" s="9">
        <f>0.25*Table2[[#This Row],[apparentTemperatureHigh]]+0.35*Table2[[#This Row],[temperatureHigh]]+0.25*Table2[[#This Row],[apparentTemperatureMin]]+0.15*Table2[[#This Row],[temperatureMin]]</f>
        <v>27.318999999999999</v>
      </c>
      <c r="J117" s="9">
        <f>2.5*0.8^(1.4*Table1[[#This Row],[7 am temp "index"]]+0.8*Table1[[#This Row],[Whole-day temp "index"]]+4)</f>
        <v>1.2613026716738681E-5</v>
      </c>
      <c r="K117" s="21">
        <f>-1/(Table1[[#This Row],[Precip Nastiness]]+Table1[[#This Row],[Temp Nastiness]]+1)+1</f>
        <v>1.2612867630434899E-5</v>
      </c>
      <c r="L117" s="30">
        <f>1-ATAN((1.7^Table1[[#This Row],[Snow Days so Far]]+1.7^Table1[[#This Row],[Consecutive Snow Days Prior]]-2)/450)*2/PI()</f>
        <v>0.98959983146637309</v>
      </c>
      <c r="M117" s="27">
        <f>Table1[[#This Row],[Base No School Probability]]*Table1[[#This Row],[Past Closings Modifier]]</f>
        <v>1.2481691681386049E-5</v>
      </c>
      <c r="N117" s="14" t="str">
        <f>IF(Table2[[#This Row],[No School?]]=1,"Yes","No")</f>
        <v>No</v>
      </c>
      <c r="O117" s="8">
        <f>-400*(Table2[[#This Row],[No School?]]-Table1[[#This Row],[No School Probability]])^2+100</f>
        <v>99.999999937682944</v>
      </c>
      <c r="P117" s="25">
        <f>IF(IF(Table1[[#This Row],[No School Probability]]&gt;=0.5,1,0)=Table2[[#This Row],[No School?]],1,0)</f>
        <v>1</v>
      </c>
      <c r="Q117" s="8"/>
    </row>
    <row r="118" spans="1:17" x14ac:dyDescent="0.25">
      <c r="A118" s="3">
        <f>Table2[[#This Row],[Date]]</f>
        <v>42716</v>
      </c>
      <c r="B118" s="5" t="str">
        <f>TEXT(Table1[[#This Row],[Date]],"ddddddddd")</f>
        <v>Monday</v>
      </c>
      <c r="C118" s="5">
        <f>Table2[[#This Row],[Consecutive Snow Days Prior]]</f>
        <v>0</v>
      </c>
      <c r="D118" s="17">
        <f>Table2[[#This Row],[Snow Days so Far]]</f>
        <v>0</v>
      </c>
      <c r="E118" s="18">
        <f>((200*Table2[[#This Row],[7 am precipIntensity]]+Table2[[#This Row],[7 am precipProbability]]/10)*Table2[[#This Row],[7 am precipType]])^0.13*3.4</f>
        <v>0</v>
      </c>
      <c r="F118" s="9">
        <f>Table2[[#This Row],[precipType]]*(10*Table2[[#This Row],[precipIntensity]]+Table2[[#This Row],[precipProbability]]/10+Table2[[#This Row],[precipIntensityMax]]+Table2[[#This Row],[precipAccumulation]]*10)</f>
        <v>0</v>
      </c>
      <c r="G118" s="9">
        <f>(Table1[[#This Row],[Whole-day precip nastiness]]^1.9*Table1[[#This Row],[7 am precip nastiness]]^1.5)/260</f>
        <v>0</v>
      </c>
      <c r="H118" s="21">
        <f>0.95*Table2[[#This Row],[7 am apparentTemperature]]+0.05*Table2[[#This Row],[7 am temperature]]</f>
        <v>28.340499999999999</v>
      </c>
      <c r="I118" s="9">
        <f>0.25*Table2[[#This Row],[apparentTemperatureHigh]]+0.35*Table2[[#This Row],[temperatureHigh]]+0.25*Table2[[#This Row],[apparentTemperatureMin]]+0.15*Table2[[#This Row],[temperatureMin]]</f>
        <v>28.176999999999996</v>
      </c>
      <c r="J118" s="9">
        <f>2.5*0.8^(1.4*Table1[[#This Row],[7 am temp "index"]]+0.8*Table1[[#This Row],[Whole-day temp "index"]]+4)</f>
        <v>9.5658528146829757E-7</v>
      </c>
      <c r="K118" s="21">
        <f>-1/(Table1[[#This Row],[Precip Nastiness]]+Table1[[#This Row],[Temp Nastiness]]+1)+1</f>
        <v>9.5658436638501598E-7</v>
      </c>
      <c r="L118" s="30">
        <f>1-ATAN((1.7^Table1[[#This Row],[Snow Days so Far]]+1.7^Table1[[#This Row],[Consecutive Snow Days Prior]]-2)/450)*2/PI()</f>
        <v>1</v>
      </c>
      <c r="M118" s="27">
        <f>Table1[[#This Row],[Base No School Probability]]*Table1[[#This Row],[Past Closings Modifier]]</f>
        <v>9.5658436638501598E-7</v>
      </c>
      <c r="N118" s="14" t="str">
        <f>IF(Table2[[#This Row],[No School?]]=1,"Yes","No")</f>
        <v>No</v>
      </c>
      <c r="O118" s="8">
        <f>-400*(Table2[[#This Row],[No School?]]-Table1[[#This Row],[No School Probability]])^2+100</f>
        <v>99.999999999633985</v>
      </c>
      <c r="P118" s="25">
        <f>IF(IF(Table1[[#This Row],[No School Probability]]&gt;=0.5,1,0)=Table2[[#This Row],[No School?]],1,0)</f>
        <v>1</v>
      </c>
      <c r="Q118" s="8"/>
    </row>
    <row r="119" spans="1:17" x14ac:dyDescent="0.25">
      <c r="A119" s="3">
        <f>Table2[[#This Row],[Date]]</f>
        <v>42432</v>
      </c>
      <c r="B119" s="5" t="str">
        <f>TEXT(Table1[[#This Row],[Date]],"ddddddddd")</f>
        <v>Thursday</v>
      </c>
      <c r="C119" s="5">
        <f>Table2[[#This Row],[Consecutive Snow Days Prior]]</f>
        <v>0</v>
      </c>
      <c r="D119" s="17">
        <f>Table2[[#This Row],[Snow Days so Far]]</f>
        <v>0</v>
      </c>
      <c r="E119" s="18">
        <f>((200*Table2[[#This Row],[7 am precipIntensity]]+Table2[[#This Row],[7 am precipProbability]]/10)*Table2[[#This Row],[7 am precipType]])^0.13*3.4</f>
        <v>0</v>
      </c>
      <c r="F119" s="9">
        <f>Table2[[#This Row],[precipType]]*(10*Table2[[#This Row],[precipIntensity]]+Table2[[#This Row],[precipProbability]]/10+Table2[[#This Row],[precipIntensityMax]]+Table2[[#This Row],[precipAccumulation]]*10)</f>
        <v>3.6167999999999996</v>
      </c>
      <c r="G119" s="9">
        <f>(Table1[[#This Row],[Whole-day precip nastiness]]^1.9*Table1[[#This Row],[7 am precip nastiness]]^1.5)/260</f>
        <v>0</v>
      </c>
      <c r="H119" s="21">
        <f>0.95*Table2[[#This Row],[7 am apparentTemperature]]+0.05*Table2[[#This Row],[7 am temperature]]</f>
        <v>16.590499999999999</v>
      </c>
      <c r="I119" s="9">
        <f>0.25*Table2[[#This Row],[apparentTemperatureHigh]]+0.35*Table2[[#This Row],[temperatureHigh]]+0.25*Table2[[#This Row],[apparentTemperatureMin]]+0.15*Table2[[#This Row],[temperatureMin]]</f>
        <v>24.616</v>
      </c>
      <c r="J119" s="9">
        <f>2.5*0.8^(1.4*Table1[[#This Row],[7 am temp "index"]]+0.8*Table1[[#This Row],[Whole-day temp "index"]]+4)</f>
        <v>7.0952982115669356E-5</v>
      </c>
      <c r="K119" s="21">
        <f>-1/(Table1[[#This Row],[Precip Nastiness]]+Table1[[#This Row],[Temp Nastiness]]+1)+1</f>
        <v>7.0947948147215278E-5</v>
      </c>
      <c r="L119" s="30">
        <f>1-ATAN((1.7^Table1[[#This Row],[Snow Days so Far]]+1.7^Table1[[#This Row],[Consecutive Snow Days Prior]]-2)/450)*2/PI()</f>
        <v>1</v>
      </c>
      <c r="M119" s="27">
        <f>Table1[[#This Row],[Base No School Probability]]*Table1[[#This Row],[Past Closings Modifier]]</f>
        <v>7.0947948147215278E-5</v>
      </c>
      <c r="N119" s="14" t="str">
        <f>IF(Table2[[#This Row],[No School?]]=1,"Yes","No")</f>
        <v>No</v>
      </c>
      <c r="O119" s="8">
        <f>-400*(Table2[[#This Row],[No School?]]-Table1[[#This Row],[No School Probability]])^2+100</f>
        <v>99.999997986555456</v>
      </c>
      <c r="P119" s="25">
        <f>IF(IF(Table1[[#This Row],[No School Probability]]&gt;=0.5,1,0)=Table2[[#This Row],[No School?]],1,0)</f>
        <v>1</v>
      </c>
      <c r="Q119" s="8"/>
    </row>
    <row r="120" spans="1:17" x14ac:dyDescent="0.25">
      <c r="A120" s="3">
        <f>Table2[[#This Row],[Date]]</f>
        <v>42782</v>
      </c>
      <c r="B120" s="5" t="str">
        <f>TEXT(Table1[[#This Row],[Date]],"ddddddddd")</f>
        <v>Thursday</v>
      </c>
      <c r="C120" s="5">
        <f>Table2[[#This Row],[Consecutive Snow Days Prior]]</f>
        <v>0</v>
      </c>
      <c r="D120" s="17">
        <f>Table2[[#This Row],[Snow Days so Far]]</f>
        <v>2</v>
      </c>
      <c r="E120" s="18">
        <f>((200*Table2[[#This Row],[7 am precipIntensity]]+Table2[[#This Row],[7 am precipProbability]]/10)*Table2[[#This Row],[7 am precipType]])^0.13*3.4</f>
        <v>0</v>
      </c>
      <c r="F120" s="9">
        <f>Table2[[#This Row],[precipType]]*(10*Table2[[#This Row],[precipIntensity]]+Table2[[#This Row],[precipProbability]]/10+Table2[[#This Row],[precipIntensityMax]]+Table2[[#This Row],[precipAccumulation]]*10)</f>
        <v>0</v>
      </c>
      <c r="G120" s="9">
        <f>(Table1[[#This Row],[Whole-day precip nastiness]]^1.9*Table1[[#This Row],[7 am precip nastiness]]^1.5)/260</f>
        <v>0</v>
      </c>
      <c r="H120" s="21">
        <f>0.95*Table2[[#This Row],[7 am apparentTemperature]]+0.05*Table2[[#This Row],[7 am temperature]]</f>
        <v>14.814499999999999</v>
      </c>
      <c r="I120" s="9">
        <f>0.25*Table2[[#This Row],[apparentTemperatureHigh]]+0.35*Table2[[#This Row],[temperatureHigh]]+0.25*Table2[[#This Row],[apparentTemperatureMin]]+0.15*Table2[[#This Row],[temperatureMin]]</f>
        <v>23.694999999999993</v>
      </c>
      <c r="J120" s="9">
        <f>2.5*0.8^(1.4*Table1[[#This Row],[7 am temp "index"]]+0.8*Table1[[#This Row],[Whole-day temp "index"]]+4)</f>
        <v>1.4565688141747113E-4</v>
      </c>
      <c r="K120" s="21">
        <f>-1/(Table1[[#This Row],[Precip Nastiness]]+Table1[[#This Row],[Temp Nastiness]]+1)+1</f>
        <v>1.4563566858027954E-4</v>
      </c>
      <c r="L120" s="30">
        <f>1-ATAN((1.7^Table1[[#This Row],[Snow Days so Far]]+1.7^Table1[[#This Row],[Consecutive Snow Days Prior]]-2)/450)*2/PI()</f>
        <v>0.99732621267785171</v>
      </c>
      <c r="M120" s="27">
        <f>Table1[[#This Row],[Base No School Probability]]*Table1[[#This Row],[Past Closings Modifier]]</f>
        <v>1.45246269775977E-4</v>
      </c>
      <c r="N120" s="14" t="str">
        <f>IF(Table2[[#This Row],[No School?]]=1,"Yes","No")</f>
        <v>No</v>
      </c>
      <c r="O120" s="8">
        <f>-400*(Table2[[#This Row],[No School?]]-Table1[[#This Row],[No School Probability]])^2+100</f>
        <v>99.99999156140845</v>
      </c>
      <c r="P120" s="25">
        <f>IF(IF(Table1[[#This Row],[No School Probability]]&gt;=0.5,1,0)=Table2[[#This Row],[No School?]],1,0)</f>
        <v>1</v>
      </c>
      <c r="Q120" s="8"/>
    </row>
    <row r="121" spans="1:17" hidden="1" x14ac:dyDescent="0.25">
      <c r="A121" s="3">
        <f>Table2[[#This Row],[Date]]</f>
        <v>42039</v>
      </c>
      <c r="B121" s="5" t="str">
        <f>TEXT(Table1[[#This Row],[Date]],"ddddddddd")</f>
        <v>Wednesday</v>
      </c>
      <c r="C121" s="5">
        <f>Table2[[#This Row],[Consecutive Snow Days Prior]]</f>
        <v>0</v>
      </c>
      <c r="D121" s="17">
        <f>Table2[[#This Row],[Snow Days so Far]]</f>
        <v>1</v>
      </c>
      <c r="E121" s="18">
        <f>((200*Table2[[#This Row],[7 am precipIntensity]]+Table2[[#This Row],[7 am precipProbability]]/10)*Table2[[#This Row],[7 am precipType]])^0.13*3.4</f>
        <v>0</v>
      </c>
      <c r="F121" s="9">
        <f>Table2[[#This Row],[precipType]]*(10*Table2[[#This Row],[precipIntensity]]+Table2[[#This Row],[precipProbability]]/10+Table2[[#This Row],[precipIntensityMax]]+Table2[[#This Row],[precipAccumulation]]*10)</f>
        <v>6.5091000000000001</v>
      </c>
      <c r="G121" s="9">
        <f>(Table1[[#This Row],[Whole-day precip nastiness]]^1.9*Table1[[#This Row],[7 am precip nastiness]]^1.5)/260</f>
        <v>0</v>
      </c>
      <c r="H121" s="21">
        <f>0.95*Table2[[#This Row],[7 am apparentTemperature]]+0.05*Table2[[#This Row],[7 am temperature]]</f>
        <v>19.3155</v>
      </c>
      <c r="I121" s="9">
        <f>0.25*Table2[[#This Row],[apparentTemperatureHigh]]+0.35*Table2[[#This Row],[temperatureHigh]]+0.25*Table2[[#This Row],[apparentTemperatureMin]]+0.15*Table2[[#This Row],[temperatureMin]]</f>
        <v>24.527999999999999</v>
      </c>
      <c r="J121" s="9">
        <f>2.5*0.8^(1.4*Table1[[#This Row],[7 am temp "index"]]+0.8*Table1[[#This Row],[Whole-day temp "index"]]+4)</f>
        <v>3.0766735548987153E-5</v>
      </c>
      <c r="K121" s="21">
        <f>-1/(Table1[[#This Row],[Precip Nastiness]]+Table1[[#This Row],[Temp Nastiness]]+1)+1</f>
        <v>3.0765788986086839E-5</v>
      </c>
      <c r="L121" s="30">
        <f>1-ATAN((1.7^Table1[[#This Row],[Snow Days so Far]]+1.7^Table1[[#This Row],[Consecutive Snow Days Prior]]-2)/450)*2/PI()</f>
        <v>0.99900970337507433</v>
      </c>
      <c r="M121" s="27">
        <f>Table1[[#This Row],[Base No School Probability]]*Table1[[#This Row],[Past Closings Modifier]]</f>
        <v>3.0735321729090739E-5</v>
      </c>
      <c r="N121" s="14" t="str">
        <f>IF(Table2[[#This Row],[No School?]]=1,"Yes","No")</f>
        <v>No</v>
      </c>
      <c r="O121" s="8">
        <f>-400*(Table2[[#This Row],[No School?]]-Table1[[#This Row],[No School Probability]])^2+100</f>
        <v>99.999999622136002</v>
      </c>
      <c r="P121" s="25">
        <f>IF(IF(Table1[[#This Row],[No School Probability]]&gt;=0.5,1,0)=Table2[[#This Row],[No School?]],1,0)</f>
        <v>1</v>
      </c>
      <c r="Q121" s="8"/>
    </row>
    <row r="122" spans="1:17" x14ac:dyDescent="0.25">
      <c r="A122" s="3">
        <f>Table2[[#This Row],[Date]]</f>
        <v>42761</v>
      </c>
      <c r="B122" s="5" t="str">
        <f>TEXT(Table1[[#This Row],[Date]],"ddddddddd")</f>
        <v>Thursday</v>
      </c>
      <c r="C122" s="5">
        <f>Table2[[#This Row],[Consecutive Snow Days Prior]]</f>
        <v>0</v>
      </c>
      <c r="D122" s="17">
        <f>Table2[[#This Row],[Snow Days so Far]]</f>
        <v>1</v>
      </c>
      <c r="E122" s="18">
        <f>((200*Table2[[#This Row],[7 am precipIntensity]]+Table2[[#This Row],[7 am precipProbability]]/10)*Table2[[#This Row],[7 am precipType]])^0.13*3.4</f>
        <v>0</v>
      </c>
      <c r="F122" s="9">
        <f>Table2[[#This Row],[precipType]]*(10*Table2[[#This Row],[precipIntensity]]+Table2[[#This Row],[precipProbability]]/10+Table2[[#This Row],[precipIntensityMax]]+Table2[[#This Row],[precipAccumulation]]*10)</f>
        <v>0</v>
      </c>
      <c r="G122" s="9">
        <f>(Table1[[#This Row],[Whole-day precip nastiness]]^1.9*Table1[[#This Row],[7 am precip nastiness]]^1.5)/260</f>
        <v>0</v>
      </c>
      <c r="H122" s="21">
        <f>0.95*Table2[[#This Row],[7 am apparentTemperature]]+0.05*Table2[[#This Row],[7 am temperature]]</f>
        <v>32.259500000000003</v>
      </c>
      <c r="I122" s="9">
        <f>0.25*Table2[[#This Row],[apparentTemperatureHigh]]+0.35*Table2[[#This Row],[temperatureHigh]]+0.25*Table2[[#This Row],[apparentTemperatureMin]]+0.15*Table2[[#This Row],[temperatureMin]]</f>
        <v>30.5745</v>
      </c>
      <c r="J122" s="9">
        <f>2.5*0.8^(1.4*Table1[[#This Row],[7 am temp "index"]]+0.8*Table1[[#This Row],[Whole-day temp "index"]]+4)</f>
        <v>1.8329212742013039E-7</v>
      </c>
      <c r="K122" s="21">
        <f>-1/(Table1[[#This Row],[Precip Nastiness]]+Table1[[#This Row],[Temp Nastiness]]+1)+1</f>
        <v>1.8329209383605161E-7</v>
      </c>
      <c r="L122" s="30">
        <f>1-ATAN((1.7^Table1[[#This Row],[Snow Days so Far]]+1.7^Table1[[#This Row],[Consecutive Snow Days Prior]]-2)/450)*2/PI()</f>
        <v>0.99900970337507433</v>
      </c>
      <c r="M122" s="27">
        <f>Table1[[#This Row],[Base No School Probability]]*Table1[[#This Row],[Past Closings Modifier]]</f>
        <v>1.8311058029415021E-7</v>
      </c>
      <c r="N122" s="14" t="str">
        <f>IF(Table2[[#This Row],[No School?]]=1,"Yes","No")</f>
        <v>No</v>
      </c>
      <c r="O122" s="8">
        <f>-400*(Table2[[#This Row],[No School?]]-Table1[[#This Row],[No School Probability]])^2+100</f>
        <v>99.999999999986585</v>
      </c>
      <c r="P122" s="25">
        <f>IF(IF(Table1[[#This Row],[No School Probability]]&gt;=0.5,1,0)=Table2[[#This Row],[No School?]],1,0)</f>
        <v>1</v>
      </c>
      <c r="Q122" s="8"/>
    </row>
    <row r="123" spans="1:17" x14ac:dyDescent="0.25">
      <c r="A123" s="3">
        <f>Table2[[#This Row],[Date]]</f>
        <v>43108</v>
      </c>
      <c r="B123" s="5" t="str">
        <f>TEXT(Table1[[#This Row],[Date]],"ddddddddd")</f>
        <v>Monday</v>
      </c>
      <c r="C123" s="5">
        <f>Table2[[#This Row],[Consecutive Snow Days Prior]]</f>
        <v>3</v>
      </c>
      <c r="D123" s="17">
        <f>Table2[[#This Row],[Snow Days so Far]]</f>
        <v>3</v>
      </c>
      <c r="E123" s="18">
        <f>((200*Table2[[#This Row],[7 am precipIntensity]]+Table2[[#This Row],[7 am precipProbability]]/10)*Table2[[#This Row],[7 am precipType]])^0.13*3.4</f>
        <v>2.456262160588222</v>
      </c>
      <c r="F123" s="9">
        <f>Table2[[#This Row],[precipType]]*(10*Table2[[#This Row],[precipIntensity]]+Table2[[#This Row],[precipProbability]]/10+Table2[[#This Row],[precipIntensityMax]]+Table2[[#This Row],[precipAccumulation]]*10)</f>
        <v>17.708600000000001</v>
      </c>
      <c r="G123" s="9">
        <f>(Table1[[#This Row],[Whole-day precip nastiness]]^1.9*Table1[[#This Row],[7 am precip nastiness]]^1.5)/260</f>
        <v>3.4832830181119787</v>
      </c>
      <c r="H123" s="21">
        <f>0.95*Table2[[#This Row],[7 am apparentTemperature]]+0.05*Table2[[#This Row],[7 am temperature]]</f>
        <v>23.5365</v>
      </c>
      <c r="I123" s="9">
        <f>0.25*Table2[[#This Row],[apparentTemperatureHigh]]+0.35*Table2[[#This Row],[temperatureHigh]]+0.25*Table2[[#This Row],[apparentTemperatureMin]]+0.15*Table2[[#This Row],[temperatureMin]]</f>
        <v>29.290500000000002</v>
      </c>
      <c r="J123" s="9">
        <f>2.5*0.8^(1.4*Table1[[#This Row],[7 am temp "index"]]+0.8*Table1[[#This Row],[Whole-day temp "index"]]+4)</f>
        <v>3.5170151427047124E-6</v>
      </c>
      <c r="K123" s="21">
        <f>-1/(Table1[[#This Row],[Precip Nastiness]]+Table1[[#This Row],[Temp Nastiness]]+1)+1</f>
        <v>0.77694934460136045</v>
      </c>
      <c r="L123" s="30">
        <f>1-ATAN((1.7^Table1[[#This Row],[Snow Days so Far]]+1.7^Table1[[#This Row],[Consecutive Snow Days Prior]]-2)/450)*2/PI()</f>
        <v>0.98892959079772935</v>
      </c>
      <c r="M123" s="27">
        <f>Table1[[#This Row],[Base No School Probability]]*Table1[[#This Row],[Past Closings Modifier]]</f>
        <v>0.76834819742718741</v>
      </c>
      <c r="N123" s="14" t="str">
        <f>IF(Table2[[#This Row],[No School?]]=1,"Yes","No")</f>
        <v>Yes</v>
      </c>
      <c r="O123" s="8">
        <f>-400*(Table2[[#This Row],[No School?]]-Table1[[#This Row],[No School Probability]])^2+100</f>
        <v>78.534976945906664</v>
      </c>
      <c r="P123" s="25">
        <f>IF(IF(Table1[[#This Row],[No School Probability]]&gt;=0.5,1,0)=Table2[[#This Row],[No School?]],1,0)</f>
        <v>1</v>
      </c>
      <c r="Q123" s="8"/>
    </row>
    <row r="124" spans="1:17" hidden="1" x14ac:dyDescent="0.25">
      <c r="A124" s="3">
        <f>Table2[[#This Row],[Date]]</f>
        <v>41975</v>
      </c>
      <c r="B124" s="5" t="str">
        <f>TEXT(Table1[[#This Row],[Date]],"ddddddddd")</f>
        <v>Tuesday</v>
      </c>
      <c r="C124" s="5">
        <f>Table2[[#This Row],[Consecutive Snow Days Prior]]</f>
        <v>0</v>
      </c>
      <c r="D124" s="17">
        <f>Table2[[#This Row],[Snow Days so Far]]</f>
        <v>0</v>
      </c>
      <c r="E124" s="19">
        <f>((200*Table2[[#This Row],[7 am precipIntensity]]+Table2[[#This Row],[7 am precipProbability]]/10)*Table2[[#This Row],[7 am precipType]])^0.13*3.4</f>
        <v>0</v>
      </c>
      <c r="F124" s="18">
        <f>Table2[[#This Row],[precipType]]*(10*Table2[[#This Row],[precipIntensity]]+Table2[[#This Row],[precipProbability]]/10+Table2[[#This Row],[precipIntensityMax]]+Table2[[#This Row],[precipAccumulation]]*10)</f>
        <v>0.93229999999999991</v>
      </c>
      <c r="G124" s="9">
        <f>(Table1[[#This Row],[Whole-day precip nastiness]]^1.9*Table1[[#This Row],[7 am precip nastiness]]^1.5)/260</f>
        <v>0</v>
      </c>
      <c r="H124" s="23">
        <f>0.95*Table2[[#This Row],[7 am apparentTemperature]]+0.05*Table2[[#This Row],[7 am temperature]]</f>
        <v>17.9785</v>
      </c>
      <c r="I124" s="20">
        <f>0.25*Table2[[#This Row],[apparentTemperatureHigh]]+0.35*Table2[[#This Row],[temperatureHigh]]+0.25*Table2[[#This Row],[apparentTemperatureMin]]+0.15*Table2[[#This Row],[temperatureMin]]</f>
        <v>26.622499999999999</v>
      </c>
      <c r="J124" s="20">
        <f>2.5*0.8^(1.4*Table1[[#This Row],[7 am temp "index"]]+0.8*Table1[[#This Row],[Whole-day temp "index"]]+4)</f>
        <v>3.2143647973550867E-5</v>
      </c>
      <c r="K124" s="23">
        <f>-1/(Table1[[#This Row],[Precip Nastiness]]+Table1[[#This Row],[Temp Nastiness]]+1)+1</f>
        <v>3.2142614792673996E-5</v>
      </c>
      <c r="L124" s="32">
        <f>1-ATAN((1.7^Table1[[#This Row],[Snow Days so Far]]+1.7^Table1[[#This Row],[Consecutive Snow Days Prior]]-2)/450)*2/PI()</f>
        <v>1</v>
      </c>
      <c r="M124" s="28">
        <f>Table1[[#This Row],[Base No School Probability]]*Table1[[#This Row],[Past Closings Modifier]]</f>
        <v>3.2142614792673996E-5</v>
      </c>
      <c r="N124" s="15" t="str">
        <f>IF(Table2[[#This Row],[No School?]]=1,"Yes","No")</f>
        <v>No</v>
      </c>
      <c r="O124" s="8">
        <f>-400*(Table2[[#This Row],[No School?]]-Table1[[#This Row],[No School Probability]])^2+100</f>
        <v>99.999999586740927</v>
      </c>
      <c r="P124" s="25">
        <f>IF(IF(Table1[[#This Row],[No School Probability]]&gt;=0.5,1,0)=Table2[[#This Row],[No School?]],1,0)</f>
        <v>1</v>
      </c>
      <c r="Q124" s="8"/>
    </row>
    <row r="125" spans="1:17" x14ac:dyDescent="0.25">
      <c r="A125" s="3">
        <f>Table2[[#This Row],[Date]]</f>
        <v>42766</v>
      </c>
      <c r="B125" s="5" t="str">
        <f>TEXT(Table1[[#This Row],[Date]],"ddddddddd")</f>
        <v>Tuesday</v>
      </c>
      <c r="C125" s="5">
        <f>Table2[[#This Row],[Consecutive Snow Days Prior]]</f>
        <v>1</v>
      </c>
      <c r="D125" s="17">
        <f>Table2[[#This Row],[Snow Days so Far]]</f>
        <v>2</v>
      </c>
      <c r="E125" s="18">
        <f>((200*Table2[[#This Row],[7 am precipIntensity]]+Table2[[#This Row],[7 am precipProbability]]/10)*Table2[[#This Row],[7 am precipType]])^0.13*3.4</f>
        <v>0</v>
      </c>
      <c r="F125" s="9">
        <f>Table2[[#This Row],[precipType]]*(10*Table2[[#This Row],[precipIntensity]]+Table2[[#This Row],[precipProbability]]/10+Table2[[#This Row],[precipIntensityMax]]+Table2[[#This Row],[precipAccumulation]]*10)</f>
        <v>4.2161</v>
      </c>
      <c r="G125" s="9">
        <f>(Table1[[#This Row],[Whole-day precip nastiness]]^1.9*Table1[[#This Row],[7 am precip nastiness]]^1.5)/260</f>
        <v>0</v>
      </c>
      <c r="H125" s="21">
        <f>0.95*Table2[[#This Row],[7 am apparentTemperature]]+0.05*Table2[[#This Row],[7 am temperature]]</f>
        <v>16.192</v>
      </c>
      <c r="I125" s="9">
        <f>0.25*Table2[[#This Row],[apparentTemperatureHigh]]+0.35*Table2[[#This Row],[temperatureHigh]]+0.25*Table2[[#This Row],[apparentTemperatureMin]]+0.15*Table2[[#This Row],[temperatureMin]]</f>
        <v>27.211500000000001</v>
      </c>
      <c r="J125" s="9">
        <f>2.5*0.8^(1.4*Table1[[#This Row],[7 am temp "index"]]+0.8*Table1[[#This Row],[Whole-day temp "index"]]+4)</f>
        <v>5.0560667469320236E-5</v>
      </c>
      <c r="K125" s="21">
        <f>-1/(Table1[[#This Row],[Precip Nastiness]]+Table1[[#This Row],[Temp Nastiness]]+1)+1</f>
        <v>5.055811121734699E-5</v>
      </c>
      <c r="L125" s="30">
        <f>1-ATAN((1.7^Table1[[#This Row],[Snow Days so Far]]+1.7^Table1[[#This Row],[Consecutive Snow Days Prior]]-2)/450)*2/PI()</f>
        <v>0.99633593999107917</v>
      </c>
      <c r="M125" s="27">
        <f>Table1[[#This Row],[Base No School Probability]]*Table1[[#This Row],[Past Closings Modifier]]</f>
        <v>5.0372863263908936E-5</v>
      </c>
      <c r="N125" s="14" t="str">
        <f>IF(Table2[[#This Row],[No School?]]=1,"Yes","No")</f>
        <v>No</v>
      </c>
      <c r="O125" s="8">
        <f>-400*(Table2[[#This Row],[No School?]]-Table1[[#This Row],[No School Probability]])^2+100</f>
        <v>99.999998985029862</v>
      </c>
      <c r="P125" s="25">
        <f>IF(IF(Table1[[#This Row],[No School Probability]]&gt;=0.5,1,0)=Table2[[#This Row],[No School?]],1,0)</f>
        <v>1</v>
      </c>
      <c r="Q125" s="8"/>
    </row>
    <row r="126" spans="1:17" hidden="1" x14ac:dyDescent="0.25">
      <c r="A126" s="3">
        <f>Table2[[#This Row],[Date]]</f>
        <v>42067</v>
      </c>
      <c r="B126" s="5" t="str">
        <f>TEXT(Table1[[#This Row],[Date]],"ddddddddd")</f>
        <v>Wednesday</v>
      </c>
      <c r="C126" s="5">
        <f>Table2[[#This Row],[Consecutive Snow Days Prior]]</f>
        <v>0</v>
      </c>
      <c r="D126" s="17">
        <f>Table2[[#This Row],[Snow Days so Far]]</f>
        <v>3</v>
      </c>
      <c r="E126" s="18">
        <f>((200*Table2[[#This Row],[7 am precipIntensity]]+Table2[[#This Row],[7 am precipProbability]]/10)*Table2[[#This Row],[7 am precipType]])^0.13*3.4</f>
        <v>0</v>
      </c>
      <c r="F126" s="9">
        <f>Table2[[#This Row],[precipType]]*(10*Table2[[#This Row],[precipIntensity]]+Table2[[#This Row],[precipProbability]]/10+Table2[[#This Row],[precipIntensityMax]]+Table2[[#This Row],[precipAccumulation]]*10)</f>
        <v>0</v>
      </c>
      <c r="G126" s="9">
        <f>(Table1[[#This Row],[Whole-day precip nastiness]]^1.9*Table1[[#This Row],[7 am precip nastiness]]^1.5)/260</f>
        <v>0</v>
      </c>
      <c r="H126" s="21">
        <f>0.95*Table2[[#This Row],[7 am apparentTemperature]]+0.05*Table2[[#This Row],[7 am temperature]]</f>
        <v>26.788999999999998</v>
      </c>
      <c r="I126" s="9">
        <f>0.25*Table2[[#This Row],[apparentTemperatureHigh]]+0.35*Table2[[#This Row],[temperatureHigh]]+0.25*Table2[[#This Row],[apparentTemperatureMin]]+0.15*Table2[[#This Row],[temperatureMin]]</f>
        <v>24.660999999999998</v>
      </c>
      <c r="J126" s="9">
        <f>2.5*0.8^(1.4*Table1[[#This Row],[7 am temp "index"]]+0.8*Table1[[#This Row],[Whole-day temp "index"]]+4)</f>
        <v>2.9094467848015379E-6</v>
      </c>
      <c r="K126" s="21">
        <f>-1/(Table1[[#This Row],[Precip Nastiness]]+Table1[[#This Row],[Temp Nastiness]]+1)+1</f>
        <v>2.9094383199312901E-6</v>
      </c>
      <c r="L126" s="30">
        <f>1-ATAN((1.7^Table1[[#This Row],[Snow Days so Far]]+1.7^Table1[[#This Row],[Consecutive Snow Days Prior]]-2)/450)*2/PI()</f>
        <v>0.99446437691991019</v>
      </c>
      <c r="M126" s="27">
        <f>Table1[[#This Row],[Base No School Probability]]*Table1[[#This Row],[Past Closings Modifier]]</f>
        <v>2.8933327660173806E-6</v>
      </c>
      <c r="N126" s="14" t="str">
        <f>IF(Table2[[#This Row],[No School?]]=1,"Yes","No")</f>
        <v>No</v>
      </c>
      <c r="O126" s="8">
        <f>-400*(Table2[[#This Row],[No School?]]-Table1[[#This Row],[No School Probability]])^2+100</f>
        <v>99.999999996651454</v>
      </c>
      <c r="P126" s="25">
        <f>IF(IF(Table1[[#This Row],[No School Probability]]&gt;=0.5,1,0)=Table2[[#This Row],[No School?]],1,0)</f>
        <v>1</v>
      </c>
      <c r="Q126" s="8"/>
    </row>
    <row r="127" spans="1:17" hidden="1" x14ac:dyDescent="0.25">
      <c r="A127" s="3">
        <f>Table2[[#This Row],[Date]]</f>
        <v>42087</v>
      </c>
      <c r="B127" s="5" t="str">
        <f>TEXT(Table1[[#This Row],[Date]],"ddddddddd")</f>
        <v>Tuesday</v>
      </c>
      <c r="C127" s="5">
        <f>Table2[[#This Row],[Consecutive Snow Days Prior]]</f>
        <v>0</v>
      </c>
      <c r="D127" s="17">
        <f>Table2[[#This Row],[Snow Days so Far]]</f>
        <v>3</v>
      </c>
      <c r="E127" s="18">
        <f>((200*Table2[[#This Row],[7 am precipIntensity]]+Table2[[#This Row],[7 am precipProbability]]/10)*Table2[[#This Row],[7 am precipType]])^0.13*3.4</f>
        <v>0</v>
      </c>
      <c r="F127" s="9">
        <f>Table2[[#This Row],[precipType]]*(10*Table2[[#This Row],[precipIntensity]]+Table2[[#This Row],[precipProbability]]/10+Table2[[#This Row],[precipIntensityMax]]+Table2[[#This Row],[precipAccumulation]]*10)</f>
        <v>0</v>
      </c>
      <c r="G127" s="9">
        <f>(Table1[[#This Row],[Whole-day precip nastiness]]^1.9*Table1[[#This Row],[7 am precip nastiness]]^1.5)/260</f>
        <v>0</v>
      </c>
      <c r="H127" s="21">
        <f>0.95*Table2[[#This Row],[7 am apparentTemperature]]+0.05*Table2[[#This Row],[7 am temperature]]</f>
        <v>13.0505</v>
      </c>
      <c r="I127" s="9">
        <f>0.25*Table2[[#This Row],[apparentTemperatureHigh]]+0.35*Table2[[#This Row],[temperatureHigh]]+0.25*Table2[[#This Row],[apparentTemperatureMin]]+0.15*Table2[[#This Row],[temperatureMin]]</f>
        <v>25.199000000000002</v>
      </c>
      <c r="J127" s="9">
        <f>2.5*0.8^(1.4*Table1[[#This Row],[7 am temp "index"]]+0.8*Table1[[#This Row],[Whole-day temp "index"]]+4)</f>
        <v>1.9322256710749801E-4</v>
      </c>
      <c r="K127" s="21">
        <f>-1/(Table1[[#This Row],[Precip Nastiness]]+Table1[[#This Row],[Temp Nastiness]]+1)+1</f>
        <v>1.9318523935962784E-4</v>
      </c>
      <c r="L127" s="30">
        <f>1-ATAN((1.7^Table1[[#This Row],[Snow Days so Far]]+1.7^Table1[[#This Row],[Consecutive Snow Days Prior]]-2)/450)*2/PI()</f>
        <v>0.99446437691991019</v>
      </c>
      <c r="M127" s="27">
        <f>Table1[[#This Row],[Base No School Probability]]*Table1[[#This Row],[Past Closings Modifier]]</f>
        <v>1.9211583868989601E-4</v>
      </c>
      <c r="N127" s="14" t="str">
        <f>IF(Table2[[#This Row],[No School?]]=1,"Yes","No")</f>
        <v>No</v>
      </c>
      <c r="O127" s="8">
        <f>-400*(Table2[[#This Row],[No School?]]-Table1[[#This Row],[No School Probability]])^2+100</f>
        <v>99.999985236601816</v>
      </c>
      <c r="P127" s="25">
        <f>IF(IF(Table1[[#This Row],[No School Probability]]&gt;=0.5,1,0)=Table2[[#This Row],[No School?]],1,0)</f>
        <v>1</v>
      </c>
      <c r="Q127" s="8"/>
    </row>
    <row r="128" spans="1:17" hidden="1" x14ac:dyDescent="0.25">
      <c r="A128" s="3">
        <f>Table2[[#This Row],[Date]]</f>
        <v>41974</v>
      </c>
      <c r="B128" s="5" t="str">
        <f>TEXT(Table1[[#This Row],[Date]],"ddddddddd")</f>
        <v>Monday</v>
      </c>
      <c r="C128" s="5">
        <f>Table2[[#This Row],[Consecutive Snow Days Prior]]</f>
        <v>0</v>
      </c>
      <c r="D128" s="17">
        <f>Table2[[#This Row],[Snow Days so Far]]</f>
        <v>0</v>
      </c>
      <c r="E128" s="18">
        <f>((200*Table2[[#This Row],[7 am precipIntensity]]+Table2[[#This Row],[7 am precipProbability]]/10)*Table2[[#This Row],[7 am precipType]])^0.13*3.4</f>
        <v>0</v>
      </c>
      <c r="F128" s="9">
        <f>Table2[[#This Row],[precipType]]*(10*Table2[[#This Row],[precipIntensity]]+Table2[[#This Row],[precipProbability]]/10+Table2[[#This Row],[precipIntensityMax]]+Table2[[#This Row],[precipAccumulation]]*10)</f>
        <v>0</v>
      </c>
      <c r="G128" s="9">
        <f>(Table1[[#This Row],[Whole-day precip nastiness]]^1.9*Table1[[#This Row],[7 am precip nastiness]]^1.5)/260</f>
        <v>0</v>
      </c>
      <c r="H128" s="21">
        <f>0.95*Table2[[#This Row],[7 am apparentTemperature]]+0.05*Table2[[#This Row],[7 am temperature]]</f>
        <v>36.758000000000003</v>
      </c>
      <c r="I128" s="9">
        <f>0.25*Table2[[#This Row],[apparentTemperatureHigh]]+0.35*Table2[[#This Row],[temperatureHigh]]+0.25*Table2[[#This Row],[apparentTemperatureMin]]+0.15*Table2[[#This Row],[temperatureMin]]</f>
        <v>28.561</v>
      </c>
      <c r="J128" s="9">
        <f>2.5*0.8^(1.4*Table1[[#This Row],[7 am temp "index"]]+0.8*Table1[[#This Row],[Whole-day temp "index"]]+4)</f>
        <v>6.4404600404072202E-8</v>
      </c>
      <c r="K128" s="21">
        <f>-1/(Table1[[#This Row],[Precip Nastiness]]+Table1[[#This Row],[Temp Nastiness]]+1)+1</f>
        <v>6.440459621170902E-8</v>
      </c>
      <c r="L128" s="30">
        <f>1-ATAN((1.7^Table1[[#This Row],[Snow Days so Far]]+1.7^Table1[[#This Row],[Consecutive Snow Days Prior]]-2)/450)*2/PI()</f>
        <v>1</v>
      </c>
      <c r="M128" s="27">
        <f>Table1[[#This Row],[Base No School Probability]]*Table1[[#This Row],[Past Closings Modifier]]</f>
        <v>6.440459621170902E-8</v>
      </c>
      <c r="N128" s="14" t="str">
        <f>IF(Table2[[#This Row],[No School?]]=1,"Yes","No")</f>
        <v>No</v>
      </c>
      <c r="O128" s="8">
        <f>-400*(Table2[[#This Row],[No School?]]-Table1[[#This Row],[No School Probability]])^2+100</f>
        <v>99.999999999998337</v>
      </c>
      <c r="P128" s="25">
        <f>IF(IF(Table1[[#This Row],[No School Probability]]&gt;=0.5,1,0)=Table2[[#This Row],[No School?]],1,0)</f>
        <v>1</v>
      </c>
      <c r="Q128" s="8"/>
    </row>
    <row r="129" spans="1:17" x14ac:dyDescent="0.25">
      <c r="A129" s="3">
        <f>Table2[[#This Row],[Date]]</f>
        <v>43119</v>
      </c>
      <c r="B129" s="5" t="str">
        <f>TEXT(Table1[[#This Row],[Date]],"ddddddddd")</f>
        <v>Friday</v>
      </c>
      <c r="C129" s="5">
        <f>Table2[[#This Row],[Consecutive Snow Days Prior]]</f>
        <v>0</v>
      </c>
      <c r="D129" s="17">
        <f>Table2[[#This Row],[Snow Days so Far]]</f>
        <v>4</v>
      </c>
      <c r="E129" s="18">
        <f>((200*Table2[[#This Row],[7 am precipIntensity]]+Table2[[#This Row],[7 am precipProbability]]/10)*Table2[[#This Row],[7 am precipType]])^0.13*3.4</f>
        <v>0</v>
      </c>
      <c r="F129" s="9">
        <f>Table2[[#This Row],[precipType]]*(10*Table2[[#This Row],[precipIntensity]]+Table2[[#This Row],[precipProbability]]/10+Table2[[#This Row],[precipIntensityMax]]+Table2[[#This Row],[precipAccumulation]]*10)</f>
        <v>0</v>
      </c>
      <c r="G129" s="9">
        <f>(Table1[[#This Row],[Whole-day precip nastiness]]^1.9*Table1[[#This Row],[7 am precip nastiness]]^1.5)/260</f>
        <v>0</v>
      </c>
      <c r="H129" s="21">
        <f>0.95*Table2[[#This Row],[7 am apparentTemperature]]+0.05*Table2[[#This Row],[7 am temperature]]</f>
        <v>17.446000000000002</v>
      </c>
      <c r="I129" s="9">
        <f>0.25*Table2[[#This Row],[apparentTemperatureHigh]]+0.35*Table2[[#This Row],[temperatureHigh]]+0.25*Table2[[#This Row],[apparentTemperatureMin]]+0.15*Table2[[#This Row],[temperatureMin]]</f>
        <v>27.2105</v>
      </c>
      <c r="J129" s="9">
        <f>2.5*0.8^(1.4*Table1[[#This Row],[7 am temp "index"]]+0.8*Table1[[#This Row],[Whole-day temp "index"]]+4)</f>
        <v>3.4178665971990381E-5</v>
      </c>
      <c r="K129" s="21">
        <f>-1/(Table1[[#This Row],[Precip Nastiness]]+Table1[[#This Row],[Temp Nastiness]]+1)+1</f>
        <v>3.4177497830634174E-5</v>
      </c>
      <c r="L129" s="30">
        <f>1-ATAN((1.7^Table1[[#This Row],[Snow Days so Far]]+1.7^Table1[[#This Row],[Consecutive Snow Days Prior]]-2)/450)*2/PI()</f>
        <v>0.98959983146637309</v>
      </c>
      <c r="M129" s="27">
        <f>Table1[[#This Row],[Base No School Probability]]*Table1[[#This Row],[Past Closings Modifier]]</f>
        <v>3.3822046093137908E-5</v>
      </c>
      <c r="N129" s="14" t="str">
        <f>IF(Table2[[#This Row],[No School?]]=1,"Yes","No")</f>
        <v>No</v>
      </c>
      <c r="O129" s="8">
        <f>-400*(Table2[[#This Row],[No School?]]-Table1[[#This Row],[No School Probability]])^2+100</f>
        <v>99.999999542427673</v>
      </c>
      <c r="P129" s="25">
        <f>IF(IF(Table1[[#This Row],[No School Probability]]&gt;=0.5,1,0)=Table2[[#This Row],[No School?]],1,0)</f>
        <v>1</v>
      </c>
      <c r="Q129" s="8"/>
    </row>
    <row r="130" spans="1:17" x14ac:dyDescent="0.25">
      <c r="A130" s="3">
        <f>Table2[[#This Row],[Date]]</f>
        <v>42711</v>
      </c>
      <c r="B130" s="5" t="str">
        <f>TEXT(Table1[[#This Row],[Date]],"ddddddddd")</f>
        <v>Wednesday</v>
      </c>
      <c r="C130" s="5">
        <f>Table2[[#This Row],[Consecutive Snow Days Prior]]</f>
        <v>0</v>
      </c>
      <c r="D130" s="17">
        <f>Table2[[#This Row],[Snow Days so Far]]</f>
        <v>0</v>
      </c>
      <c r="E130" s="18">
        <f>((200*Table2[[#This Row],[7 am precipIntensity]]+Table2[[#This Row],[7 am precipProbability]]/10)*Table2[[#This Row],[7 am precipType]])^0.13*3.4</f>
        <v>0</v>
      </c>
      <c r="F130" s="9">
        <f>Table2[[#This Row],[precipType]]*(10*Table2[[#This Row],[precipIntensity]]+Table2[[#This Row],[precipProbability]]/10+Table2[[#This Row],[precipIntensityMax]]+Table2[[#This Row],[precipAccumulation]]*10)</f>
        <v>0</v>
      </c>
      <c r="G130" s="9">
        <f>(Table1[[#This Row],[Whole-day precip nastiness]]^1.9*Table1[[#This Row],[7 am precip nastiness]]^1.5)/260</f>
        <v>0</v>
      </c>
      <c r="H130" s="21">
        <f>0.95*Table2[[#This Row],[7 am apparentTemperature]]+0.05*Table2[[#This Row],[7 am temperature]]</f>
        <v>28.082999999999998</v>
      </c>
      <c r="I130" s="9">
        <f>0.25*Table2[[#This Row],[apparentTemperatureHigh]]+0.35*Table2[[#This Row],[temperatureHigh]]+0.25*Table2[[#This Row],[apparentTemperatureMin]]+0.15*Table2[[#This Row],[temperatureMin]]</f>
        <v>29.995000000000001</v>
      </c>
      <c r="J130" s="9">
        <f>2.5*0.8^(1.4*Table1[[#This Row],[7 am temp "index"]]+0.8*Table1[[#This Row],[Whole-day temp "index"]]+4)</f>
        <v>7.4940024556990358E-7</v>
      </c>
      <c r="K130" s="21">
        <f>-1/(Table1[[#This Row],[Precip Nastiness]]+Table1[[#This Row],[Temp Nastiness]]+1)+1</f>
        <v>7.4939968408571644E-7</v>
      </c>
      <c r="L130" s="30">
        <f>1-ATAN((1.7^Table1[[#This Row],[Snow Days so Far]]+1.7^Table1[[#This Row],[Consecutive Snow Days Prior]]-2)/450)*2/PI()</f>
        <v>1</v>
      </c>
      <c r="M130" s="27">
        <f>Table1[[#This Row],[Base No School Probability]]*Table1[[#This Row],[Past Closings Modifier]]</f>
        <v>7.4939968408571644E-7</v>
      </c>
      <c r="N130" s="14" t="str">
        <f>IF(Table2[[#This Row],[No School?]]=1,"Yes","No")</f>
        <v>No</v>
      </c>
      <c r="O130" s="8">
        <f>-400*(Table2[[#This Row],[No School?]]-Table1[[#This Row],[No School Probability]])^2+100</f>
        <v>99.999999999775355</v>
      </c>
      <c r="P130" s="25">
        <f>IF(IF(Table1[[#This Row],[No School Probability]]&gt;=0.5,1,0)=Table2[[#This Row],[No School?]],1,0)</f>
        <v>1</v>
      </c>
      <c r="Q130" s="8"/>
    </row>
    <row r="131" spans="1:17" x14ac:dyDescent="0.25">
      <c r="A131" s="3">
        <f>Table2[[#This Row],[Date]]</f>
        <v>43089</v>
      </c>
      <c r="B131" s="5" t="str">
        <f>TEXT(Table1[[#This Row],[Date]],"ddddddddd")</f>
        <v>Wednesday</v>
      </c>
      <c r="C131" s="5">
        <f>Table2[[#This Row],[Consecutive Snow Days Prior]]</f>
        <v>0</v>
      </c>
      <c r="D131" s="17">
        <f>Table2[[#This Row],[Snow Days so Far]]</f>
        <v>0</v>
      </c>
      <c r="E131" s="18">
        <f>((200*Table2[[#This Row],[7 am precipIntensity]]+Table2[[#This Row],[7 am precipProbability]]/10)*Table2[[#This Row],[7 am precipType]])^0.13*3.4</f>
        <v>0</v>
      </c>
      <c r="F131" s="9">
        <f>Table2[[#This Row],[precipType]]*(10*Table2[[#This Row],[precipIntensity]]+Table2[[#This Row],[precipProbability]]/10+Table2[[#This Row],[precipIntensityMax]]+Table2[[#This Row],[precipAccumulation]]*10)</f>
        <v>0</v>
      </c>
      <c r="G131" s="9">
        <f>(Table1[[#This Row],[Whole-day precip nastiness]]^1.9*Table1[[#This Row],[7 am precip nastiness]]^1.5)/260</f>
        <v>0</v>
      </c>
      <c r="H131" s="21">
        <f>0.95*Table2[[#This Row],[7 am apparentTemperature]]+0.05*Table2[[#This Row],[7 am temperature]]</f>
        <v>30.466999999999999</v>
      </c>
      <c r="I131" s="9">
        <f>0.25*Table2[[#This Row],[apparentTemperatureHigh]]+0.35*Table2[[#This Row],[temperatureHigh]]+0.25*Table2[[#This Row],[apparentTemperatureMin]]+0.15*Table2[[#This Row],[temperatureMin]]</f>
        <v>29.430499999999999</v>
      </c>
      <c r="J131" s="9">
        <f>2.5*0.8^(1.4*Table1[[#This Row],[7 am temp "index"]]+0.8*Table1[[#This Row],[Whole-day temp "index"]]+4)</f>
        <v>3.9357865162732513E-7</v>
      </c>
      <c r="K131" s="21">
        <f>-1/(Table1[[#This Row],[Precip Nastiness]]+Table1[[#This Row],[Temp Nastiness]]+1)+1</f>
        <v>3.9357849679344525E-7</v>
      </c>
      <c r="L131" s="30">
        <f>1-ATAN((1.7^Table1[[#This Row],[Snow Days so Far]]+1.7^Table1[[#This Row],[Consecutive Snow Days Prior]]-2)/450)*2/PI()</f>
        <v>1</v>
      </c>
      <c r="M131" s="27">
        <f>Table1[[#This Row],[Base No School Probability]]*Table1[[#This Row],[Past Closings Modifier]]</f>
        <v>3.9357849679344525E-7</v>
      </c>
      <c r="N131" s="14" t="str">
        <f>IF(Table2[[#This Row],[No School?]]=1,"Yes","No")</f>
        <v>No</v>
      </c>
      <c r="O131" s="8">
        <f>-400*(Table2[[#This Row],[No School?]]-Table1[[#This Row],[No School Probability]])^2+100</f>
        <v>99.999999999938041</v>
      </c>
      <c r="P131" s="25">
        <f>IF(IF(Table1[[#This Row],[No School Probability]]&gt;=0.5,1,0)=Table2[[#This Row],[No School?]],1,0)</f>
        <v>1</v>
      </c>
      <c r="Q131" s="8"/>
    </row>
    <row r="132" spans="1:17" x14ac:dyDescent="0.25">
      <c r="A132" s="3">
        <f>Table2[[#This Row],[Date]]</f>
        <v>42725</v>
      </c>
      <c r="B132" s="5" t="str">
        <f>TEXT(Table1[[#This Row],[Date]],"ddddddddd")</f>
        <v>Wednesday</v>
      </c>
      <c r="C132" s="5">
        <f>Table2[[#This Row],[Consecutive Snow Days Prior]]</f>
        <v>0</v>
      </c>
      <c r="D132" s="17">
        <f>Table2[[#This Row],[Snow Days so Far]]</f>
        <v>1</v>
      </c>
      <c r="E132" s="18">
        <f>((200*Table2[[#This Row],[7 am precipIntensity]]+Table2[[#This Row],[7 am precipProbability]]/10)*Table2[[#This Row],[7 am precipType]])^0.13*3.4</f>
        <v>0</v>
      </c>
      <c r="F132" s="9">
        <f>Table2[[#This Row],[precipType]]*(10*Table2[[#This Row],[precipIntensity]]+Table2[[#This Row],[precipProbability]]/10+Table2[[#This Row],[precipIntensityMax]]+Table2[[#This Row],[precipAccumulation]]*10)</f>
        <v>0</v>
      </c>
      <c r="G132" s="9">
        <f>(Table1[[#This Row],[Whole-day precip nastiness]]^1.9*Table1[[#This Row],[7 am precip nastiness]]^1.5)/260</f>
        <v>0</v>
      </c>
      <c r="H132" s="21">
        <f>0.95*Table2[[#This Row],[7 am apparentTemperature]]+0.05*Table2[[#This Row],[7 am temperature]]</f>
        <v>18.698999999999998</v>
      </c>
      <c r="I132" s="9">
        <f>0.25*Table2[[#This Row],[apparentTemperatureHigh]]+0.35*Table2[[#This Row],[temperatureHigh]]+0.25*Table2[[#This Row],[apparentTemperatureMin]]+0.15*Table2[[#This Row],[temperatureMin]]</f>
        <v>27.786499999999997</v>
      </c>
      <c r="J132" s="9">
        <f>2.5*0.8^(1.4*Table1[[#This Row],[7 am temp "index"]]+0.8*Table1[[#This Row],[Whole-day temp "index"]]+4)</f>
        <v>2.0849681686079905E-5</v>
      </c>
      <c r="K132" s="21">
        <f>-1/(Table1[[#This Row],[Precip Nastiness]]+Table1[[#This Row],[Temp Nastiness]]+1)+1</f>
        <v>2.0849246985865655E-5</v>
      </c>
      <c r="L132" s="30">
        <f>1-ATAN((1.7^Table1[[#This Row],[Snow Days so Far]]+1.7^Table1[[#This Row],[Consecutive Snow Days Prior]]-2)/450)*2/PI()</f>
        <v>0.99900970337507433</v>
      </c>
      <c r="M132" s="27">
        <f>Table1[[#This Row],[Base No School Probability]]*Table1[[#This Row],[Past Closings Modifier]]</f>
        <v>2.082860004694331E-5</v>
      </c>
      <c r="N132" s="14" t="str">
        <f>IF(Table2[[#This Row],[No School?]]=1,"Yes","No")</f>
        <v>No</v>
      </c>
      <c r="O132" s="8">
        <f>-400*(Table2[[#This Row],[No School?]]-Table1[[#This Row],[No School Probability]])^2+100</f>
        <v>99.999999826467771</v>
      </c>
      <c r="P132" s="25">
        <f>IF(IF(Table1[[#This Row],[No School Probability]]&gt;=0.5,1,0)=Table2[[#This Row],[No School?]],1,0)</f>
        <v>1</v>
      </c>
      <c r="Q132" s="8"/>
    </row>
    <row r="133" spans="1:17" x14ac:dyDescent="0.25">
      <c r="A133" s="3">
        <f>Table2[[#This Row],[Date]]</f>
        <v>42810</v>
      </c>
      <c r="B133" s="5" t="str">
        <f>TEXT(Table1[[#This Row],[Date]],"ddddddddd")</f>
        <v>Thursday</v>
      </c>
      <c r="C133" s="5">
        <f>Table2[[#This Row],[Consecutive Snow Days Prior]]</f>
        <v>0</v>
      </c>
      <c r="D133" s="17">
        <f>Table2[[#This Row],[Snow Days so Far]]</f>
        <v>3</v>
      </c>
      <c r="E133" s="18">
        <f>((200*Table2[[#This Row],[7 am precipIntensity]]+Table2[[#This Row],[7 am precipProbability]]/10)*Table2[[#This Row],[7 am precipType]])^0.13*3.4</f>
        <v>0</v>
      </c>
      <c r="F133" s="9">
        <f>Table2[[#This Row],[precipType]]*(10*Table2[[#This Row],[precipIntensity]]+Table2[[#This Row],[precipProbability]]/10+Table2[[#This Row],[precipIntensityMax]]+Table2[[#This Row],[precipAccumulation]]*10)</f>
        <v>0.69269999999999998</v>
      </c>
      <c r="G133" s="9">
        <f>(Table1[[#This Row],[Whole-day precip nastiness]]^1.9*Table1[[#This Row],[7 am precip nastiness]]^1.5)/260</f>
        <v>0</v>
      </c>
      <c r="H133" s="21">
        <f>0.95*Table2[[#This Row],[7 am apparentTemperature]]+0.05*Table2[[#This Row],[7 am temperature]]</f>
        <v>15.233999999999998</v>
      </c>
      <c r="I133" s="9">
        <f>0.25*Table2[[#This Row],[apparentTemperatureHigh]]+0.35*Table2[[#This Row],[temperatureHigh]]+0.25*Table2[[#This Row],[apparentTemperatureMin]]+0.15*Table2[[#This Row],[temperatureMin]]</f>
        <v>26.543500000000002</v>
      </c>
      <c r="J133" s="9">
        <f>2.5*0.8^(1.4*Table1[[#This Row],[7 am temp "index"]]+0.8*Table1[[#This Row],[Whole-day temp "index"]]+4)</f>
        <v>7.6838206438965733E-5</v>
      </c>
      <c r="K133" s="21">
        <f>-1/(Table1[[#This Row],[Precip Nastiness]]+Table1[[#This Row],[Temp Nastiness]]+1)+1</f>
        <v>7.6832302782547934E-5</v>
      </c>
      <c r="L133" s="30">
        <f>1-ATAN((1.7^Table1[[#This Row],[Snow Days so Far]]+1.7^Table1[[#This Row],[Consecutive Snow Days Prior]]-2)/450)*2/PI()</f>
        <v>0.99446437691991019</v>
      </c>
      <c r="M133" s="27">
        <f>Table1[[#This Row],[Base No School Probability]]*Table1[[#This Row],[Past Closings Modifier]]</f>
        <v>7.6406988113968414E-5</v>
      </c>
      <c r="N133" s="14" t="str">
        <f>IF(Table2[[#This Row],[No School?]]=1,"Yes","No")</f>
        <v>No</v>
      </c>
      <c r="O133" s="8">
        <f>-400*(Table2[[#This Row],[No School?]]-Table1[[#This Row],[No School Probability]])^2+100</f>
        <v>99.999997664788864</v>
      </c>
      <c r="P133" s="25">
        <f>IF(IF(Table1[[#This Row],[No School Probability]]&gt;=0.5,1,0)=Table2[[#This Row],[No School?]],1,0)</f>
        <v>1</v>
      </c>
      <c r="Q133" s="8"/>
    </row>
    <row r="134" spans="1:17" x14ac:dyDescent="0.25">
      <c r="A134" s="3">
        <f>Table2[[#This Row],[Date]]</f>
        <v>42774</v>
      </c>
      <c r="B134" s="5" t="str">
        <f>TEXT(Table1[[#This Row],[Date]],"ddddddddd")</f>
        <v>Wednesday</v>
      </c>
      <c r="C134" s="5">
        <f>Table2[[#This Row],[Consecutive Snow Days Prior]]</f>
        <v>0</v>
      </c>
      <c r="D134" s="17">
        <f>Table2[[#This Row],[Snow Days so Far]]</f>
        <v>2</v>
      </c>
      <c r="E134" s="18">
        <f>((200*Table2[[#This Row],[7 am precipIntensity]]+Table2[[#This Row],[7 am precipProbability]]/10)*Table2[[#This Row],[7 am precipType]])^0.13*3.4</f>
        <v>0</v>
      </c>
      <c r="F134" s="9">
        <f>Table2[[#This Row],[precipType]]*(10*Table2[[#This Row],[precipIntensity]]+Table2[[#This Row],[precipProbability]]/10+Table2[[#This Row],[precipIntensityMax]]+Table2[[#This Row],[precipAccumulation]]*10)</f>
        <v>3.9623999999999997</v>
      </c>
      <c r="G134" s="9">
        <f>(Table1[[#This Row],[Whole-day precip nastiness]]^1.9*Table1[[#This Row],[7 am precip nastiness]]^1.5)/260</f>
        <v>0</v>
      </c>
      <c r="H134" s="21">
        <f>0.95*Table2[[#This Row],[7 am apparentTemperature]]+0.05*Table2[[#This Row],[7 am temperature]]</f>
        <v>38.196999999999996</v>
      </c>
      <c r="I134" s="9">
        <f>0.25*Table2[[#This Row],[apparentTemperatureHigh]]+0.35*Table2[[#This Row],[temperatureHigh]]+0.25*Table2[[#This Row],[apparentTemperatureMin]]+0.15*Table2[[#This Row],[temperatureMin]]</f>
        <v>28.070499999999996</v>
      </c>
      <c r="J134" s="9">
        <f>2.5*0.8^(1.4*Table1[[#This Row],[7 am temp "index"]]+0.8*Table1[[#This Row],[Whole-day temp "index"]]+4)</f>
        <v>4.4844528990636899E-8</v>
      </c>
      <c r="K134" s="21">
        <f>-1/(Table1[[#This Row],[Precip Nastiness]]+Table1[[#This Row],[Temp Nastiness]]+1)+1</f>
        <v>4.4844526980725163E-8</v>
      </c>
      <c r="L134" s="30">
        <f>1-ATAN((1.7^Table1[[#This Row],[Snow Days so Far]]+1.7^Table1[[#This Row],[Consecutive Snow Days Prior]]-2)/450)*2/PI()</f>
        <v>0.99732621267785171</v>
      </c>
      <c r="M134" s="27">
        <f>Table1[[#This Row],[Base No School Probability]]*Table1[[#This Row],[Past Closings Modifier]]</f>
        <v>4.4724622253016362E-8</v>
      </c>
      <c r="N134" s="14" t="str">
        <f>IF(Table2[[#This Row],[No School?]]=1,"Yes","No")</f>
        <v>No</v>
      </c>
      <c r="O134" s="8">
        <f>-400*(Table2[[#This Row],[No School?]]-Table1[[#This Row],[No School Probability]])^2+100</f>
        <v>99.999999999999204</v>
      </c>
      <c r="P134" s="25">
        <f>IF(IF(Table1[[#This Row],[No School Probability]]&gt;=0.5,1,0)=Table2[[#This Row],[No School?]],1,0)</f>
        <v>1</v>
      </c>
      <c r="Q134" s="8"/>
    </row>
    <row r="135" spans="1:17" hidden="1" x14ac:dyDescent="0.25">
      <c r="A135" s="3">
        <f>Table2[[#This Row],[Date]]</f>
        <v>42033</v>
      </c>
      <c r="B135" s="5" t="str">
        <f>TEXT(Table1[[#This Row],[Date]],"ddddddddd")</f>
        <v>Thursday</v>
      </c>
      <c r="C135" s="5">
        <f>Table2[[#This Row],[Consecutive Snow Days Prior]]</f>
        <v>0</v>
      </c>
      <c r="D135" s="17">
        <f>Table2[[#This Row],[Snow Days so Far]]</f>
        <v>1</v>
      </c>
      <c r="E135" s="18">
        <f>((200*Table2[[#This Row],[7 am precipIntensity]]+Table2[[#This Row],[7 am precipProbability]]/10)*Table2[[#This Row],[7 am precipType]])^0.13*3.4</f>
        <v>0</v>
      </c>
      <c r="F135" s="9">
        <f>Table2[[#This Row],[precipType]]*(10*Table2[[#This Row],[precipIntensity]]+Table2[[#This Row],[precipProbability]]/10+Table2[[#This Row],[precipIntensityMax]]+Table2[[#This Row],[precipAccumulation]]*10)</f>
        <v>1.0402999999999998</v>
      </c>
      <c r="G135" s="9">
        <f>(Table1[[#This Row],[Whole-day precip nastiness]]^1.9*Table1[[#This Row],[7 am precip nastiness]]^1.5)/260</f>
        <v>0</v>
      </c>
      <c r="H135" s="21">
        <f>0.95*Table2[[#This Row],[7 am apparentTemperature]]+0.05*Table2[[#This Row],[7 am temperature]]</f>
        <v>16.305999999999997</v>
      </c>
      <c r="I135" s="9">
        <f>0.25*Table2[[#This Row],[apparentTemperatureHigh]]+0.35*Table2[[#This Row],[temperatureHigh]]+0.25*Table2[[#This Row],[apparentTemperatureMin]]+0.15*Table2[[#This Row],[temperatureMin]]</f>
        <v>27.477999999999998</v>
      </c>
      <c r="J135" s="9">
        <f>2.5*0.8^(1.4*Table1[[#This Row],[7 am temp "index"]]+0.8*Table1[[#This Row],[Whole-day temp "index"]]+4)</f>
        <v>4.6524824732396468E-5</v>
      </c>
      <c r="K135" s="21">
        <f>-1/(Table1[[#This Row],[Precip Nastiness]]+Table1[[#This Row],[Temp Nastiness]]+1)+1</f>
        <v>4.6522660273717875E-5</v>
      </c>
      <c r="L135" s="30">
        <f>1-ATAN((1.7^Table1[[#This Row],[Snow Days so Far]]+1.7^Table1[[#This Row],[Consecutive Snow Days Prior]]-2)/450)*2/PI()</f>
        <v>0.99900970337507433</v>
      </c>
      <c r="M135" s="27">
        <f>Table1[[#This Row],[Base No School Probability]]*Table1[[#This Row],[Past Closings Modifier]]</f>
        <v>4.647658904026625E-5</v>
      </c>
      <c r="N135" s="14" t="str">
        <f>IF(Table2[[#This Row],[No School?]]=1,"Yes","No")</f>
        <v>No</v>
      </c>
      <c r="O135" s="8">
        <f>-400*(Table2[[#This Row],[No School?]]-Table1[[#This Row],[No School Probability]])^2+100</f>
        <v>99.999999135970668</v>
      </c>
      <c r="P135" s="25">
        <f>IF(IF(Table1[[#This Row],[No School Probability]]&gt;=0.5,1,0)=Table2[[#This Row],[No School?]],1,0)</f>
        <v>1</v>
      </c>
      <c r="Q135" s="8"/>
    </row>
    <row r="136" spans="1:17" x14ac:dyDescent="0.25">
      <c r="A136" s="3">
        <f>Table2[[#This Row],[Date]]</f>
        <v>42767</v>
      </c>
      <c r="B136" s="5" t="str">
        <f>TEXT(Table1[[#This Row],[Date]],"ddddddddd")</f>
        <v>Wednesday</v>
      </c>
      <c r="C136" s="5">
        <f>Table2[[#This Row],[Consecutive Snow Days Prior]]</f>
        <v>0</v>
      </c>
      <c r="D136" s="17">
        <f>Table2[[#This Row],[Snow Days so Far]]</f>
        <v>2</v>
      </c>
      <c r="E136" s="18">
        <f>((200*Table2[[#This Row],[7 am precipIntensity]]+Table2[[#This Row],[7 am precipProbability]]/10)*Table2[[#This Row],[7 am precipType]])^0.13*3.4</f>
        <v>0</v>
      </c>
      <c r="F136" s="9">
        <f>Table2[[#This Row],[precipType]]*(10*Table2[[#This Row],[precipIntensity]]+Table2[[#This Row],[precipProbability]]/10+Table2[[#This Row],[precipIntensityMax]]+Table2[[#This Row],[precipAccumulation]]*10)</f>
        <v>0</v>
      </c>
      <c r="G136" s="9">
        <f>(Table1[[#This Row],[Whole-day precip nastiness]]^1.9*Table1[[#This Row],[7 am precip nastiness]]^1.5)/260</f>
        <v>0</v>
      </c>
      <c r="H136" s="21">
        <f>0.95*Table2[[#This Row],[7 am apparentTemperature]]+0.05*Table2[[#This Row],[7 am temperature]]</f>
        <v>27.087999999999997</v>
      </c>
      <c r="I136" s="9">
        <f>0.25*Table2[[#This Row],[apparentTemperatureHigh]]+0.35*Table2[[#This Row],[temperatureHigh]]+0.25*Table2[[#This Row],[apparentTemperatureMin]]+0.15*Table2[[#This Row],[temperatureMin]]</f>
        <v>30.822499999999998</v>
      </c>
      <c r="J136" s="9">
        <f>2.5*0.8^(1.4*Table1[[#This Row],[7 am temp "index"]]+0.8*Table1[[#This Row],[Whole-day temp "index"]]+4)</f>
        <v>8.8217561843567962E-7</v>
      </c>
      <c r="K136" s="21">
        <f>-1/(Table1[[#This Row],[Precip Nastiness]]+Table1[[#This Row],[Temp Nastiness]]+1)+1</f>
        <v>8.8217484006669622E-7</v>
      </c>
      <c r="L136" s="30">
        <f>1-ATAN((1.7^Table1[[#This Row],[Snow Days so Far]]+1.7^Table1[[#This Row],[Consecutive Snow Days Prior]]-2)/450)*2/PI()</f>
        <v>0.99732621267785171</v>
      </c>
      <c r="M136" s="27">
        <f>Table1[[#This Row],[Base No School Probability]]*Table1[[#This Row],[Past Closings Modifier]]</f>
        <v>8.7981609216340765E-7</v>
      </c>
      <c r="N136" s="14" t="str">
        <f>IF(Table2[[#This Row],[No School?]]=1,"Yes","No")</f>
        <v>No</v>
      </c>
      <c r="O136" s="8">
        <f>-400*(Table2[[#This Row],[No School?]]-Table1[[#This Row],[No School Probability]])^2+100</f>
        <v>99.999999999690374</v>
      </c>
      <c r="P136" s="25">
        <f>IF(IF(Table1[[#This Row],[No School Probability]]&gt;=0.5,1,0)=Table2[[#This Row],[No School?]],1,0)</f>
        <v>1</v>
      </c>
      <c r="Q136" s="8"/>
    </row>
    <row r="137" spans="1:17" hidden="1" x14ac:dyDescent="0.25">
      <c r="A137" s="3">
        <f>Table2[[#This Row],[Date]]</f>
        <v>41976</v>
      </c>
      <c r="B137" s="5" t="str">
        <f>TEXT(Table1[[#This Row],[Date]],"ddddddddd")</f>
        <v>Wednesday</v>
      </c>
      <c r="C137" s="5">
        <f>Table2[[#This Row],[Consecutive Snow Days Prior]]</f>
        <v>0</v>
      </c>
      <c r="D137" s="17">
        <f>Table2[[#This Row],[Snow Days so Far]]</f>
        <v>0</v>
      </c>
      <c r="E137" s="18">
        <f>((200*Table2[[#This Row],[7 am precipIntensity]]+Table2[[#This Row],[7 am precipProbability]]/10)*Table2[[#This Row],[7 am precipType]])^0.13*3.4</f>
        <v>0</v>
      </c>
      <c r="F137" s="9">
        <f>Table2[[#This Row],[precipType]]*(10*Table2[[#This Row],[precipIntensity]]+Table2[[#This Row],[precipProbability]]/10+Table2[[#This Row],[precipIntensityMax]]+Table2[[#This Row],[precipAccumulation]]*10)</f>
        <v>0</v>
      </c>
      <c r="G137" s="9">
        <f>(Table1[[#This Row],[Whole-day precip nastiness]]^1.9*Table1[[#This Row],[7 am precip nastiness]]^1.5)/260</f>
        <v>0</v>
      </c>
      <c r="H137" s="21">
        <f>0.95*Table2[[#This Row],[7 am apparentTemperature]]+0.05*Table2[[#This Row],[7 am temperature]]</f>
        <v>27.462999999999997</v>
      </c>
      <c r="I137" s="9">
        <f>0.25*Table2[[#This Row],[apparentTemperatureHigh]]+0.35*Table2[[#This Row],[temperatureHigh]]+0.25*Table2[[#This Row],[apparentTemperatureMin]]+0.15*Table2[[#This Row],[temperatureMin]]</f>
        <v>31.392499999999995</v>
      </c>
      <c r="J137" s="9">
        <f>2.5*0.8^(1.4*Table1[[#This Row],[7 am temp "index"]]+0.8*Table1[[#This Row],[Whole-day temp "index"]]+4)</f>
        <v>7.0873899403265575E-7</v>
      </c>
      <c r="K137" s="21">
        <f>-1/(Table1[[#This Row],[Precip Nastiness]]+Table1[[#This Row],[Temp Nastiness]]+1)+1</f>
        <v>7.0873849167263359E-7</v>
      </c>
      <c r="L137" s="30">
        <f>1-ATAN((1.7^Table1[[#This Row],[Snow Days so Far]]+1.7^Table1[[#This Row],[Consecutive Snow Days Prior]]-2)/450)*2/PI()</f>
        <v>1</v>
      </c>
      <c r="M137" s="27">
        <f>Table1[[#This Row],[Base No School Probability]]*Table1[[#This Row],[Past Closings Modifier]]</f>
        <v>7.0873849167263359E-7</v>
      </c>
      <c r="N137" s="14" t="str">
        <f>IF(Table2[[#This Row],[No School?]]=1,"Yes","No")</f>
        <v>No</v>
      </c>
      <c r="O137" s="8">
        <f>-400*(Table2[[#This Row],[No School?]]-Table1[[#This Row],[No School Probability]])^2+100</f>
        <v>99.999999999799073</v>
      </c>
      <c r="P137" s="25">
        <f>IF(IF(Table1[[#This Row],[No School Probability]]&gt;=0.5,1,0)=Table2[[#This Row],[No School?]],1,0)</f>
        <v>1</v>
      </c>
      <c r="Q137" s="8"/>
    </row>
    <row r="138" spans="1:17" hidden="1" x14ac:dyDescent="0.25">
      <c r="A138" s="3">
        <f>Table2[[#This Row],[Date]]</f>
        <v>42342</v>
      </c>
      <c r="B138" s="5" t="str">
        <f>TEXT(Table1[[#This Row],[Date]],"ddddddddd")</f>
        <v>Friday</v>
      </c>
      <c r="C138" s="5">
        <f>Table2[[#This Row],[Consecutive Snow Days Prior]]</f>
        <v>0</v>
      </c>
      <c r="D138" s="17">
        <f>Table2[[#This Row],[Snow Days so Far]]</f>
        <v>0</v>
      </c>
      <c r="E138" s="19">
        <f>((200*Table2[[#This Row],[7 am precipIntensity]]+Table2[[#This Row],[7 am precipProbability]]/10)*Table2[[#This Row],[7 am precipType]])^0.13*3.4</f>
        <v>0</v>
      </c>
      <c r="F138" s="18">
        <f>Table2[[#This Row],[precipType]]*(10*Table2[[#This Row],[precipIntensity]]+Table2[[#This Row],[precipProbability]]/10+Table2[[#This Row],[precipIntensityMax]]+Table2[[#This Row],[precipAccumulation]]*10)</f>
        <v>0</v>
      </c>
      <c r="G138" s="9">
        <f>(Table1[[#This Row],[Whole-day precip nastiness]]^1.9*Table1[[#This Row],[7 am precip nastiness]]^1.5)/260</f>
        <v>0</v>
      </c>
      <c r="H138" s="23">
        <f>0.95*Table2[[#This Row],[7 am apparentTemperature]]+0.05*Table2[[#This Row],[7 am temperature]]</f>
        <v>30.561999999999998</v>
      </c>
      <c r="I138" s="20">
        <f>0.25*Table2[[#This Row],[apparentTemperatureHigh]]+0.35*Table2[[#This Row],[temperatureHigh]]+0.25*Table2[[#This Row],[apparentTemperatureMin]]+0.15*Table2[[#This Row],[temperatureMin]]</f>
        <v>31.275000000000002</v>
      </c>
      <c r="J138" s="20">
        <f>2.5*0.8^(1.4*Table1[[#This Row],[7 am temp "index"]]+0.8*Table1[[#This Row],[Whole-day temp "index"]]+4)</f>
        <v>2.7487933190922776E-7</v>
      </c>
      <c r="K138" s="23">
        <f>-1/(Table1[[#This Row],[Precip Nastiness]]+Table1[[#This Row],[Temp Nastiness]]+1)+1</f>
        <v>2.7487925635671928E-7</v>
      </c>
      <c r="L138" s="32">
        <f>1-ATAN((1.7^Table1[[#This Row],[Snow Days so Far]]+1.7^Table1[[#This Row],[Consecutive Snow Days Prior]]-2)/450)*2/PI()</f>
        <v>1</v>
      </c>
      <c r="M138" s="28">
        <f>Table1[[#This Row],[Base No School Probability]]*Table1[[#This Row],[Past Closings Modifier]]</f>
        <v>2.7487925635671928E-7</v>
      </c>
      <c r="N138" s="15" t="str">
        <f>IF(Table2[[#This Row],[No School?]]=1,"Yes","No")</f>
        <v>No</v>
      </c>
      <c r="O138" s="8">
        <f>-400*(Table2[[#This Row],[No School?]]-Table1[[#This Row],[No School Probability]])^2+100</f>
        <v>99.999999999969774</v>
      </c>
      <c r="P138" s="25">
        <f>IF(IF(Table1[[#This Row],[No School Probability]]&gt;=0.5,1,0)=Table2[[#This Row],[No School?]],1,0)</f>
        <v>1</v>
      </c>
      <c r="Q138" s="8"/>
    </row>
    <row r="139" spans="1:17" hidden="1" x14ac:dyDescent="0.25">
      <c r="A139" s="3">
        <f>Table2[[#This Row],[Date]]</f>
        <v>42082</v>
      </c>
      <c r="B139" s="6" t="str">
        <f>TEXT(Table1[[#This Row],[Date]],"ddddddddd")</f>
        <v>Thursday</v>
      </c>
      <c r="C139" s="5">
        <f>Table2[[#This Row],[Consecutive Snow Days Prior]]</f>
        <v>0</v>
      </c>
      <c r="D139" s="17">
        <f>Table2[[#This Row],[Snow Days so Far]]</f>
        <v>3</v>
      </c>
      <c r="E139" s="18">
        <f>((200*Table2[[#This Row],[7 am precipIntensity]]+Table2[[#This Row],[7 am precipProbability]]/10)*Table2[[#This Row],[7 am precipType]])^0.13*3.4</f>
        <v>0</v>
      </c>
      <c r="F139" s="9">
        <f>Table2[[#This Row],[precipType]]*(10*Table2[[#This Row],[precipIntensity]]+Table2[[#This Row],[precipProbability]]/10+Table2[[#This Row],[precipIntensityMax]]+Table2[[#This Row],[precipAccumulation]]*10)</f>
        <v>0</v>
      </c>
      <c r="G139" s="9">
        <f>(Table1[[#This Row],[Whole-day precip nastiness]]^1.9*Table1[[#This Row],[7 am precip nastiness]]^1.5)/260</f>
        <v>0</v>
      </c>
      <c r="H139" s="21">
        <f>0.95*Table2[[#This Row],[7 am apparentTemperature]]+0.05*Table2[[#This Row],[7 am temperature]]</f>
        <v>24.728999999999999</v>
      </c>
      <c r="I139" s="9">
        <f>0.25*Table2[[#This Row],[apparentTemperatureHigh]]+0.35*Table2[[#This Row],[temperatureHigh]]+0.25*Table2[[#This Row],[apparentTemperatureMin]]+0.15*Table2[[#This Row],[temperatureMin]]</f>
        <v>29.774500000000003</v>
      </c>
      <c r="J139" s="9">
        <f>2.5*0.8^(1.4*Table1[[#This Row],[7 am temp "index"]]+0.8*Table1[[#This Row],[Whole-day temp "index"]]+4)</f>
        <v>2.222590299037846E-6</v>
      </c>
      <c r="K139" s="21">
        <f>-1/(Table1[[#This Row],[Precip Nastiness]]+Table1[[#This Row],[Temp Nastiness]]+1)+1</f>
        <v>2.2225853592017231E-6</v>
      </c>
      <c r="L139" s="30">
        <f>1-ATAN((1.7^Table1[[#This Row],[Snow Days so Far]]+1.7^Table1[[#This Row],[Consecutive Snow Days Prior]]-2)/450)*2/PI()</f>
        <v>0.99446437691991019</v>
      </c>
      <c r="M139" s="27">
        <f>Table1[[#This Row],[Base No School Probability]]*Table1[[#This Row],[Past Closings Modifier]]</f>
        <v>2.2102819643898563E-6</v>
      </c>
      <c r="N139" s="14" t="str">
        <f>IF(Table2[[#This Row],[No School?]]=1,"Yes","No")</f>
        <v>No</v>
      </c>
      <c r="O139" s="8">
        <f>-400*(Table2[[#This Row],[No School?]]-Table1[[#This Row],[No School Probability]])^2+100</f>
        <v>99.999999998045865</v>
      </c>
      <c r="P139" s="25">
        <f>IF(IF(Table1[[#This Row],[No School Probability]]&gt;=0.5,1,0)=Table2[[#This Row],[No School?]],1,0)</f>
        <v>1</v>
      </c>
      <c r="Q139" s="8"/>
    </row>
    <row r="140" spans="1:17" hidden="1" x14ac:dyDescent="0.25">
      <c r="A140" s="3">
        <f>Table2[[#This Row],[Date]]</f>
        <v>42024</v>
      </c>
      <c r="B140" s="5" t="str">
        <f>TEXT(Table1[[#This Row],[Date]],"ddddddddd")</f>
        <v>Tuesday</v>
      </c>
      <c r="C140" s="5">
        <f>Table2[[#This Row],[Consecutive Snow Days Prior]]</f>
        <v>0</v>
      </c>
      <c r="D140" s="17">
        <f>Table2[[#This Row],[Snow Days so Far]]</f>
        <v>1</v>
      </c>
      <c r="E140" s="18">
        <f>((200*Table2[[#This Row],[7 am precipIntensity]]+Table2[[#This Row],[7 am precipProbability]]/10)*Table2[[#This Row],[7 am precipType]])^0.13*3.4</f>
        <v>0</v>
      </c>
      <c r="F140" s="9">
        <f>Table2[[#This Row],[precipType]]*(10*Table2[[#This Row],[precipIntensity]]+Table2[[#This Row],[precipProbability]]/10+Table2[[#This Row],[precipIntensityMax]]+Table2[[#This Row],[precipAccumulation]]*10)</f>
        <v>0.56490000000000007</v>
      </c>
      <c r="G140" s="9">
        <f>(Table1[[#This Row],[Whole-day precip nastiness]]^1.9*Table1[[#This Row],[7 am precip nastiness]]^1.5)/260</f>
        <v>0</v>
      </c>
      <c r="H140" s="21">
        <f>0.95*Table2[[#This Row],[7 am apparentTemperature]]+0.05*Table2[[#This Row],[7 am temperature]]</f>
        <v>26.605999999999998</v>
      </c>
      <c r="I140" s="9">
        <f>0.25*Table2[[#This Row],[apparentTemperatureHigh]]+0.35*Table2[[#This Row],[temperatureHigh]]+0.25*Table2[[#This Row],[apparentTemperatureMin]]+0.15*Table2[[#This Row],[temperatureMin]]</f>
        <v>27.760999999999996</v>
      </c>
      <c r="J140" s="9">
        <f>2.5*0.8^(1.4*Table1[[#This Row],[7 am temp "index"]]+0.8*Table1[[#This Row],[Whole-day temp "index"]]+4)</f>
        <v>1.7713400054499272E-6</v>
      </c>
      <c r="K140" s="21">
        <f>-1/(Table1[[#This Row],[Precip Nastiness]]+Table1[[#This Row],[Temp Nastiness]]+1)+1</f>
        <v>1.7713368677396701E-6</v>
      </c>
      <c r="L140" s="30">
        <f>1-ATAN((1.7^Table1[[#This Row],[Snow Days so Far]]+1.7^Table1[[#This Row],[Consecutive Snow Days Prior]]-2)/450)*2/PI()</f>
        <v>0.99900970337507433</v>
      </c>
      <c r="M140" s="27">
        <f>Table1[[#This Row],[Base No School Probability]]*Table1[[#This Row],[Past Closings Modifier]]</f>
        <v>1.7695827188179411E-6</v>
      </c>
      <c r="N140" s="14" t="str">
        <f>IF(Table2[[#This Row],[No School?]]=1,"Yes","No")</f>
        <v>No</v>
      </c>
      <c r="O140" s="8">
        <f>-400*(Table2[[#This Row],[No School?]]-Table1[[#This Row],[No School Probability]])^2+100</f>
        <v>99.999999998747427</v>
      </c>
      <c r="P140" s="25">
        <f>IF(IF(Table1[[#This Row],[No School Probability]]&gt;=0.5,1,0)=Table2[[#This Row],[No School?]],1,0)</f>
        <v>1</v>
      </c>
      <c r="Q140" s="8"/>
    </row>
    <row r="141" spans="1:17" x14ac:dyDescent="0.25">
      <c r="A141" s="3">
        <f>Table2[[#This Row],[Date]]</f>
        <v>43075</v>
      </c>
      <c r="B141" s="5" t="str">
        <f>TEXT(Table1[[#This Row],[Date]],"ddddddddd")</f>
        <v>Wednesday</v>
      </c>
      <c r="C141" s="5">
        <f>Table2[[#This Row],[Consecutive Snow Days Prior]]</f>
        <v>0</v>
      </c>
      <c r="D141" s="17">
        <f>Table2[[#This Row],[Snow Days so Far]]</f>
        <v>0</v>
      </c>
      <c r="E141" s="18">
        <f>((200*Table2[[#This Row],[7 am precipIntensity]]+Table2[[#This Row],[7 am precipProbability]]/10)*Table2[[#This Row],[7 am precipType]])^0.13*3.4</f>
        <v>0</v>
      </c>
      <c r="F141" s="9">
        <f>Table2[[#This Row],[precipType]]*(10*Table2[[#This Row],[precipIntensity]]+Table2[[#This Row],[precipProbability]]/10+Table2[[#This Row],[precipIntensityMax]]+Table2[[#This Row],[precipAccumulation]]*10)</f>
        <v>0</v>
      </c>
      <c r="G141" s="9">
        <f>(Table1[[#This Row],[Whole-day precip nastiness]]^1.9*Table1[[#This Row],[7 am precip nastiness]]^1.5)/260</f>
        <v>0</v>
      </c>
      <c r="H141" s="21">
        <f>0.95*Table2[[#This Row],[7 am apparentTemperature]]+0.05*Table2[[#This Row],[7 am temperature]]</f>
        <v>19.223499999999998</v>
      </c>
      <c r="I141" s="9">
        <f>0.25*Table2[[#This Row],[apparentTemperatureHigh]]+0.35*Table2[[#This Row],[temperatureHigh]]+0.25*Table2[[#This Row],[apparentTemperatureMin]]+0.15*Table2[[#This Row],[temperatureMin]]</f>
        <v>30.637999999999995</v>
      </c>
      <c r="J141" s="9">
        <f>2.5*0.8^(1.4*Table1[[#This Row],[7 am temp "index"]]+0.8*Table1[[#This Row],[Whole-day temp "index"]]+4)</f>
        <v>1.0638178783362921E-5</v>
      </c>
      <c r="K141" s="21">
        <f>-1/(Table1[[#This Row],[Precip Nastiness]]+Table1[[#This Row],[Temp Nastiness]]+1)+1</f>
        <v>1.0638065613743919E-5</v>
      </c>
      <c r="L141" s="30">
        <f>1-ATAN((1.7^Table1[[#This Row],[Snow Days so Far]]+1.7^Table1[[#This Row],[Consecutive Snow Days Prior]]-2)/450)*2/PI()</f>
        <v>1</v>
      </c>
      <c r="M141" s="27">
        <f>Table1[[#This Row],[Base No School Probability]]*Table1[[#This Row],[Past Closings Modifier]]</f>
        <v>1.0638065613743919E-5</v>
      </c>
      <c r="N141" s="14" t="str">
        <f>IF(Table2[[#This Row],[No School?]]=1,"Yes","No")</f>
        <v>No</v>
      </c>
      <c r="O141" s="8">
        <f>-400*(Table2[[#This Row],[No School?]]-Table1[[#This Row],[No School Probability]])^2+100</f>
        <v>99.99999995473263</v>
      </c>
      <c r="P141" s="25">
        <f>IF(IF(Table1[[#This Row],[No School Probability]]&gt;=0.5,1,0)=Table2[[#This Row],[No School?]],1,0)</f>
        <v>1</v>
      </c>
      <c r="Q141" s="8"/>
    </row>
    <row r="142" spans="1:17" hidden="1" x14ac:dyDescent="0.25">
      <c r="A142" s="3">
        <f>Table2[[#This Row],[Date]]</f>
        <v>42025</v>
      </c>
      <c r="B142" s="5" t="str">
        <f>TEXT(Table1[[#This Row],[Date]],"ddddddddd")</f>
        <v>Wednesday</v>
      </c>
      <c r="C142" s="5">
        <f>Table2[[#This Row],[Consecutive Snow Days Prior]]</f>
        <v>0</v>
      </c>
      <c r="D142" s="17">
        <f>Table2[[#This Row],[Snow Days so Far]]</f>
        <v>1</v>
      </c>
      <c r="E142" s="18">
        <f>((200*Table2[[#This Row],[7 am precipIntensity]]+Table2[[#This Row],[7 am precipProbability]]/10)*Table2[[#This Row],[7 am precipType]])^0.13*3.4</f>
        <v>0</v>
      </c>
      <c r="F142" s="9">
        <f>Table2[[#This Row],[precipType]]*(10*Table2[[#This Row],[precipIntensity]]+Table2[[#This Row],[precipProbability]]/10+Table2[[#This Row],[precipIntensityMax]]+Table2[[#This Row],[precipAccumulation]]*10)</f>
        <v>6.0549999999999997</v>
      </c>
      <c r="G142" s="9">
        <f>(Table1[[#This Row],[Whole-day precip nastiness]]^1.9*Table1[[#This Row],[7 am precip nastiness]]^1.5)/260</f>
        <v>0</v>
      </c>
      <c r="H142" s="21">
        <f>0.95*Table2[[#This Row],[7 am apparentTemperature]]+0.05*Table2[[#This Row],[7 am temperature]]</f>
        <v>21.309000000000001</v>
      </c>
      <c r="I142" s="9">
        <f>0.25*Table2[[#This Row],[apparentTemperatureHigh]]+0.35*Table2[[#This Row],[temperatureHigh]]+0.25*Table2[[#This Row],[apparentTemperatureMin]]+0.15*Table2[[#This Row],[temperatureMin]]</f>
        <v>27.745999999999999</v>
      </c>
      <c r="J142" s="9">
        <f>2.5*0.8^(1.4*Table1[[#This Row],[7 am temp "index"]]+0.8*Table1[[#This Row],[Whole-day temp "index"]]+4)</f>
        <v>9.2924477079487427E-6</v>
      </c>
      <c r="K142" s="21">
        <f>-1/(Table1[[#This Row],[Precip Nastiness]]+Table1[[#This Row],[Temp Nastiness]]+1)+1</f>
        <v>9.2923613591588961E-6</v>
      </c>
      <c r="L142" s="30">
        <f>1-ATAN((1.7^Table1[[#This Row],[Snow Days so Far]]+1.7^Table1[[#This Row],[Consecutive Snow Days Prior]]-2)/450)*2/PI()</f>
        <v>0.99900970337507433</v>
      </c>
      <c r="M142" s="27">
        <f>Table1[[#This Row],[Base No School Probability]]*Table1[[#This Row],[Past Closings Modifier]]</f>
        <v>9.2831591650673318E-6</v>
      </c>
      <c r="N142" s="14" t="str">
        <f>IF(Table2[[#This Row],[No School?]]=1,"Yes","No")</f>
        <v>No</v>
      </c>
      <c r="O142" s="8">
        <f>-400*(Table2[[#This Row],[No School?]]-Table1[[#This Row],[No School Probability]])^2+100</f>
        <v>99.999999965529184</v>
      </c>
      <c r="P142" s="25">
        <f>IF(IF(Table1[[#This Row],[No School Probability]]&gt;=0.5,1,0)=Table2[[#This Row],[No School?]],1,0)</f>
        <v>1</v>
      </c>
      <c r="Q142" s="8"/>
    </row>
    <row r="143" spans="1:17" hidden="1" x14ac:dyDescent="0.25">
      <c r="A143" s="3">
        <f>Table2[[#This Row],[Date]]</f>
        <v>42066</v>
      </c>
      <c r="B143" s="5" t="str">
        <f>TEXT(Table1[[#This Row],[Date]],"ddddddddd")</f>
        <v>Tuesday</v>
      </c>
      <c r="C143" s="5">
        <f>Table2[[#This Row],[Consecutive Snow Days Prior]]</f>
        <v>0</v>
      </c>
      <c r="D143" s="17">
        <f>Table2[[#This Row],[Snow Days so Far]]</f>
        <v>3</v>
      </c>
      <c r="E143" s="18">
        <f>((200*Table2[[#This Row],[7 am precipIntensity]]+Table2[[#This Row],[7 am precipProbability]]/10)*Table2[[#This Row],[7 am precipType]])^0.13*3.4</f>
        <v>0</v>
      </c>
      <c r="F143" s="9">
        <f>Table2[[#This Row],[precipType]]*(10*Table2[[#This Row],[precipIntensity]]+Table2[[#This Row],[precipProbability]]/10+Table2[[#This Row],[precipIntensityMax]]+Table2[[#This Row],[precipAccumulation]]*10)</f>
        <v>3.9940000000000002</v>
      </c>
      <c r="G143" s="9">
        <f>(Table1[[#This Row],[Whole-day precip nastiness]]^1.9*Table1[[#This Row],[7 am precip nastiness]]^1.5)/260</f>
        <v>0</v>
      </c>
      <c r="H143" s="21">
        <f>0.95*Table2[[#This Row],[7 am apparentTemperature]]+0.05*Table2[[#This Row],[7 am temperature]]</f>
        <v>14.531500000000001</v>
      </c>
      <c r="I143" s="9">
        <f>0.25*Table2[[#This Row],[apparentTemperatureHigh]]+0.35*Table2[[#This Row],[temperatureHigh]]+0.25*Table2[[#This Row],[apparentTemperatureMin]]+0.15*Table2[[#This Row],[temperatureMin]]</f>
        <v>27.354999999999997</v>
      </c>
      <c r="J143" s="9">
        <f>2.5*0.8^(1.4*Table1[[#This Row],[7 am temp "index"]]+0.8*Table1[[#This Row],[Whole-day temp "index"]]+4)</f>
        <v>8.2789304912922015E-5</v>
      </c>
      <c r="K143" s="21">
        <f>-1/(Table1[[#This Row],[Precip Nastiness]]+Table1[[#This Row],[Temp Nastiness]]+1)+1</f>
        <v>8.2782451411245184E-5</v>
      </c>
      <c r="L143" s="30">
        <f>1-ATAN((1.7^Table1[[#This Row],[Snow Days so Far]]+1.7^Table1[[#This Row],[Consecutive Snow Days Prior]]-2)/450)*2/PI()</f>
        <v>0.99446437691991019</v>
      </c>
      <c r="M143" s="27">
        <f>Table1[[#This Row],[Base No School Probability]]*Table1[[#This Row],[Past Closings Modifier]]</f>
        <v>8.2324198962586688E-5</v>
      </c>
      <c r="N143" s="14" t="str">
        <f>IF(Table2[[#This Row],[No School?]]=1,"Yes","No")</f>
        <v>No</v>
      </c>
      <c r="O143" s="8">
        <f>-400*(Table2[[#This Row],[No School?]]-Table1[[#This Row],[No School Probability]])^2+100</f>
        <v>99.999997289090501</v>
      </c>
      <c r="P143" s="25">
        <f>IF(IF(Table1[[#This Row],[No School Probability]]&gt;=0.5,1,0)=Table2[[#This Row],[No School?]],1,0)</f>
        <v>1</v>
      </c>
      <c r="Q143" s="8"/>
    </row>
    <row r="144" spans="1:17" x14ac:dyDescent="0.25">
      <c r="A144" s="3">
        <f>Table2[[#This Row],[Date]]</f>
        <v>42705</v>
      </c>
      <c r="B144" s="6" t="str">
        <f>TEXT(Table1[[#This Row],[Date]],"ddddddddd")</f>
        <v>Thursday</v>
      </c>
      <c r="C144" s="5">
        <f>Table2[[#This Row],[Consecutive Snow Days Prior]]</f>
        <v>0</v>
      </c>
      <c r="D144" s="17">
        <f>Table2[[#This Row],[Snow Days so Far]]</f>
        <v>0</v>
      </c>
      <c r="E144" s="18">
        <f>((200*Table2[[#This Row],[7 am precipIntensity]]+Table2[[#This Row],[7 am precipProbability]]/10)*Table2[[#This Row],[7 am precipType]])^0.13*3.4</f>
        <v>0</v>
      </c>
      <c r="F144" s="9">
        <f>Table2[[#This Row],[precipType]]*(10*Table2[[#This Row],[precipIntensity]]+Table2[[#This Row],[precipProbability]]/10+Table2[[#This Row],[precipIntensityMax]]+Table2[[#This Row],[precipAccumulation]]*10)</f>
        <v>0</v>
      </c>
      <c r="G144" s="9">
        <f>(Table1[[#This Row],[Whole-day precip nastiness]]^1.9*Table1[[#This Row],[7 am precip nastiness]]^1.5)/260</f>
        <v>0</v>
      </c>
      <c r="H144" s="21">
        <f>0.95*Table2[[#This Row],[7 am apparentTemperature]]+0.05*Table2[[#This Row],[7 am temperature]]</f>
        <v>29.842500000000001</v>
      </c>
      <c r="I144" s="9">
        <f>0.25*Table2[[#This Row],[apparentTemperatureHigh]]+0.35*Table2[[#This Row],[temperatureHigh]]+0.25*Table2[[#This Row],[apparentTemperatureMin]]+0.15*Table2[[#This Row],[temperatureMin]]</f>
        <v>34.235999999999997</v>
      </c>
      <c r="J144" s="9">
        <f>2.5*0.8^(1.4*Table1[[#This Row],[7 am temp "index"]]+0.8*Table1[[#This Row],[Whole-day temp "index"]]+4)</f>
        <v>2.0286125312064809E-7</v>
      </c>
      <c r="K144" s="21">
        <f>-1/(Table1[[#This Row],[Precip Nastiness]]+Table1[[#This Row],[Temp Nastiness]]+1)+1</f>
        <v>2.0286121193979767E-7</v>
      </c>
      <c r="L144" s="30">
        <f>1-ATAN((1.7^Table1[[#This Row],[Snow Days so Far]]+1.7^Table1[[#This Row],[Consecutive Snow Days Prior]]-2)/450)*2/PI()</f>
        <v>1</v>
      </c>
      <c r="M144" s="27">
        <f>Table1[[#This Row],[Base No School Probability]]*Table1[[#This Row],[Past Closings Modifier]]</f>
        <v>2.0286121193979767E-7</v>
      </c>
      <c r="N144" s="14" t="str">
        <f>IF(Table2[[#This Row],[No School?]]=1,"Yes","No")</f>
        <v>No</v>
      </c>
      <c r="O144" s="8">
        <f>-400*(Table2[[#This Row],[No School?]]-Table1[[#This Row],[No School Probability]])^2+100</f>
        <v>99.999999999983544</v>
      </c>
      <c r="P144" s="25">
        <f>IF(IF(Table1[[#This Row],[No School Probability]]&gt;=0.5,1,0)=Table2[[#This Row],[No School?]],1,0)</f>
        <v>1</v>
      </c>
      <c r="Q144" s="8"/>
    </row>
    <row r="145" spans="1:17" hidden="1" x14ac:dyDescent="0.25">
      <c r="A145" s="3">
        <f>Table2[[#This Row],[Date]]</f>
        <v>41977</v>
      </c>
      <c r="B145" s="5" t="str">
        <f>TEXT(Table1[[#This Row],[Date]],"ddddddddd")</f>
        <v>Thursday</v>
      </c>
      <c r="C145" s="5">
        <f>Table2[[#This Row],[Consecutive Snow Days Prior]]</f>
        <v>0</v>
      </c>
      <c r="D145" s="17">
        <f>Table2[[#This Row],[Snow Days so Far]]</f>
        <v>0</v>
      </c>
      <c r="E145" s="18">
        <f>((200*Table2[[#This Row],[7 am precipIntensity]]+Table2[[#This Row],[7 am precipProbability]]/10)*Table2[[#This Row],[7 am precipType]])^0.13*3.4</f>
        <v>0</v>
      </c>
      <c r="F145" s="9">
        <f>Table2[[#This Row],[precipType]]*(10*Table2[[#This Row],[precipIntensity]]+Table2[[#This Row],[precipProbability]]/10+Table2[[#This Row],[precipIntensityMax]]+Table2[[#This Row],[precipAccumulation]]*10)</f>
        <v>0</v>
      </c>
      <c r="G145" s="9">
        <f>(Table1[[#This Row],[Whole-day precip nastiness]]^1.9*Table1[[#This Row],[7 am precip nastiness]]^1.5)/260</f>
        <v>0</v>
      </c>
      <c r="H145" s="21">
        <f>0.95*Table2[[#This Row],[7 am apparentTemperature]]+0.05*Table2[[#This Row],[7 am temperature]]</f>
        <v>21.094999999999999</v>
      </c>
      <c r="I145" s="9">
        <f>0.25*Table2[[#This Row],[apparentTemperatureHigh]]+0.35*Table2[[#This Row],[temperatureHigh]]+0.25*Table2[[#This Row],[apparentTemperatureMin]]+0.15*Table2[[#This Row],[temperatureMin]]</f>
        <v>29.187499999999996</v>
      </c>
      <c r="J145" s="9">
        <f>2.5*0.8^(1.4*Table1[[#This Row],[7 am temp "index"]]+0.8*Table1[[#This Row],[Whole-day temp "index"]]+4)</f>
        <v>7.6808226739928774E-6</v>
      </c>
      <c r="K145" s="21">
        <f>-1/(Table1[[#This Row],[Precip Nastiness]]+Table1[[#This Row],[Temp Nastiness]]+1)+1</f>
        <v>7.6807636792963763E-6</v>
      </c>
      <c r="L145" s="30">
        <f>1-ATAN((1.7^Table1[[#This Row],[Snow Days so Far]]+1.7^Table1[[#This Row],[Consecutive Snow Days Prior]]-2)/450)*2/PI()</f>
        <v>1</v>
      </c>
      <c r="M145" s="27">
        <f>Table1[[#This Row],[Base No School Probability]]*Table1[[#This Row],[Past Closings Modifier]]</f>
        <v>7.6807636792963763E-6</v>
      </c>
      <c r="N145" s="14" t="str">
        <f>IF(Table2[[#This Row],[No School?]]=1,"Yes","No")</f>
        <v>No</v>
      </c>
      <c r="O145" s="8">
        <f>-400*(Table2[[#This Row],[No School?]]-Table1[[#This Row],[No School Probability]])^2+100</f>
        <v>99.99999997640235</v>
      </c>
      <c r="P145" s="25">
        <f>IF(IF(Table1[[#This Row],[No School Probability]]&gt;=0.5,1,0)=Table2[[#This Row],[No School?]],1,0)</f>
        <v>1</v>
      </c>
      <c r="Q145" s="8"/>
    </row>
    <row r="146" spans="1:17" x14ac:dyDescent="0.25">
      <c r="A146" s="3">
        <f>Table2[[#This Row],[Date]]</f>
        <v>42422</v>
      </c>
      <c r="B146" s="5" t="str">
        <f>TEXT(Table1[[#This Row],[Date]],"ddddddddd")</f>
        <v>Monday</v>
      </c>
      <c r="C146" s="5">
        <f>Table2[[#This Row],[Consecutive Snow Days Prior]]</f>
        <v>0</v>
      </c>
      <c r="D146" s="17">
        <f>Table2[[#This Row],[Snow Days so Far]]</f>
        <v>0</v>
      </c>
      <c r="E146" s="18">
        <f>((200*Table2[[#This Row],[7 am precipIntensity]]+Table2[[#This Row],[7 am precipProbability]]/10)*Table2[[#This Row],[7 am precipType]])^0.13*3.4</f>
        <v>0</v>
      </c>
      <c r="F146" s="9">
        <f>Table2[[#This Row],[precipType]]*(10*Table2[[#This Row],[precipIntensity]]+Table2[[#This Row],[precipProbability]]/10+Table2[[#This Row],[precipIntensityMax]]+Table2[[#This Row],[precipAccumulation]]*10)</f>
        <v>0</v>
      </c>
      <c r="G146" s="9">
        <f>(Table1[[#This Row],[Whole-day precip nastiness]]^1.9*Table1[[#This Row],[7 am precip nastiness]]^1.5)/260</f>
        <v>0</v>
      </c>
      <c r="H146" s="21">
        <f>0.95*Table2[[#This Row],[7 am apparentTemperature]]+0.05*Table2[[#This Row],[7 am temperature]]</f>
        <v>24.835000000000001</v>
      </c>
      <c r="I146" s="9">
        <f>0.25*Table2[[#This Row],[apparentTemperatureHigh]]+0.35*Table2[[#This Row],[temperatureHigh]]+0.25*Table2[[#This Row],[apparentTemperatureMin]]+0.15*Table2[[#This Row],[temperatureMin]]</f>
        <v>31.1205</v>
      </c>
      <c r="J146" s="9">
        <f>2.5*0.8^(1.4*Table1[[#This Row],[7 am temp "index"]]+0.8*Table1[[#This Row],[Whole-day temp "index"]]+4)</f>
        <v>1.6909285873351263E-6</v>
      </c>
      <c r="K146" s="21">
        <f>-1/(Table1[[#This Row],[Precip Nastiness]]+Table1[[#This Row],[Temp Nastiness]]+1)+1</f>
        <v>1.6909257281039203E-6</v>
      </c>
      <c r="L146" s="30">
        <f>1-ATAN((1.7^Table1[[#This Row],[Snow Days so Far]]+1.7^Table1[[#This Row],[Consecutive Snow Days Prior]]-2)/450)*2/PI()</f>
        <v>1</v>
      </c>
      <c r="M146" s="27">
        <f>Table1[[#This Row],[Base No School Probability]]*Table1[[#This Row],[Past Closings Modifier]]</f>
        <v>1.6909257281039203E-6</v>
      </c>
      <c r="N146" s="14" t="str">
        <f>IF(Table2[[#This Row],[No School?]]=1,"Yes","No")</f>
        <v>No</v>
      </c>
      <c r="O146" s="8">
        <f>-400*(Table2[[#This Row],[No School?]]-Table1[[#This Row],[No School Probability]])^2+100</f>
        <v>99.99999999885631</v>
      </c>
      <c r="P146" s="25">
        <f>IF(IF(Table1[[#This Row],[No School Probability]]&gt;=0.5,1,0)=Table2[[#This Row],[No School?]],1,0)</f>
        <v>1</v>
      </c>
      <c r="Q146" s="8"/>
    </row>
    <row r="147" spans="1:17" x14ac:dyDescent="0.25">
      <c r="A147" s="3">
        <f>Table2[[#This Row],[Date]]</f>
        <v>42759</v>
      </c>
      <c r="B147" s="5" t="str">
        <f>TEXT(Table1[[#This Row],[Date]],"ddddddddd")</f>
        <v>Tuesday</v>
      </c>
      <c r="C147" s="5">
        <f>Table2[[#This Row],[Consecutive Snow Days Prior]]</f>
        <v>0</v>
      </c>
      <c r="D147" s="17">
        <f>Table2[[#This Row],[Snow Days so Far]]</f>
        <v>1</v>
      </c>
      <c r="E147" s="18">
        <f>((200*Table2[[#This Row],[7 am precipIntensity]]+Table2[[#This Row],[7 am precipProbability]]/10)*Table2[[#This Row],[7 am precipType]])^0.13*3.4</f>
        <v>0</v>
      </c>
      <c r="F147" s="9">
        <f>Table2[[#This Row],[precipType]]*(10*Table2[[#This Row],[precipIntensity]]+Table2[[#This Row],[precipProbability]]/10+Table2[[#This Row],[precipIntensityMax]]+Table2[[#This Row],[precipAccumulation]]*10)</f>
        <v>0</v>
      </c>
      <c r="G147" s="9">
        <f>(Table1[[#This Row],[Whole-day precip nastiness]]^1.9*Table1[[#This Row],[7 am precip nastiness]]^1.5)/260</f>
        <v>0</v>
      </c>
      <c r="H147" s="21">
        <f>0.95*Table2[[#This Row],[7 am apparentTemperature]]+0.05*Table2[[#This Row],[7 am temperature]]</f>
        <v>30.753</v>
      </c>
      <c r="I147" s="9">
        <f>0.25*Table2[[#This Row],[apparentTemperatureHigh]]+0.35*Table2[[#This Row],[temperatureHigh]]+0.25*Table2[[#This Row],[apparentTemperatureMin]]+0.15*Table2[[#This Row],[temperatureMin]]</f>
        <v>34.011499999999998</v>
      </c>
      <c r="J147" s="9">
        <f>2.5*0.8^(1.4*Table1[[#This Row],[7 am temp "index"]]+0.8*Table1[[#This Row],[Whole-day temp "index"]]+4)</f>
        <v>1.5888135999574561E-7</v>
      </c>
      <c r="K147" s="21">
        <f>-1/(Table1[[#This Row],[Precip Nastiness]]+Table1[[#This Row],[Temp Nastiness]]+1)+1</f>
        <v>1.5888133486630096E-7</v>
      </c>
      <c r="L147" s="30">
        <f>1-ATAN((1.7^Table1[[#This Row],[Snow Days so Far]]+1.7^Table1[[#This Row],[Consecutive Snow Days Prior]]-2)/450)*2/PI()</f>
        <v>0.99900970337507433</v>
      </c>
      <c r="M147" s="27">
        <f>Table1[[#This Row],[Base No School Probability]]*Table1[[#This Row],[Past Closings Modifier]]</f>
        <v>1.5872399521661917E-7</v>
      </c>
      <c r="N147" s="14" t="str">
        <f>IF(Table2[[#This Row],[No School?]]=1,"Yes","No")</f>
        <v>No</v>
      </c>
      <c r="O147" s="8">
        <f>-400*(Table2[[#This Row],[No School?]]-Table1[[#This Row],[No School Probability]])^2+100</f>
        <v>99.999999999989925</v>
      </c>
      <c r="P147" s="25">
        <f>IF(IF(Table1[[#This Row],[No School Probability]]&gt;=0.5,1,0)=Table2[[#This Row],[No School?]],1,0)</f>
        <v>1</v>
      </c>
      <c r="Q147" s="8"/>
    </row>
    <row r="148" spans="1:17" hidden="1" x14ac:dyDescent="0.25">
      <c r="A148" s="3">
        <f>Table2[[#This Row],[Date]]</f>
        <v>42080</v>
      </c>
      <c r="B148" s="5" t="str">
        <f>TEXT(Table1[[#This Row],[Date]],"ddddddddd")</f>
        <v>Tuesday</v>
      </c>
      <c r="C148" s="5">
        <f>Table2[[#This Row],[Consecutive Snow Days Prior]]</f>
        <v>0</v>
      </c>
      <c r="D148" s="17">
        <f>Table2[[#This Row],[Snow Days so Far]]</f>
        <v>3</v>
      </c>
      <c r="E148" s="18">
        <f>((200*Table2[[#This Row],[7 am precipIntensity]]+Table2[[#This Row],[7 am precipProbability]]/10)*Table2[[#This Row],[7 am precipType]])^0.13*3.4</f>
        <v>0</v>
      </c>
      <c r="F148" s="9">
        <f>Table2[[#This Row],[precipType]]*(10*Table2[[#This Row],[precipIntensity]]+Table2[[#This Row],[precipProbability]]/10+Table2[[#This Row],[precipIntensityMax]]+Table2[[#This Row],[precipAccumulation]]*10)</f>
        <v>0</v>
      </c>
      <c r="G148" s="9">
        <f>(Table1[[#This Row],[Whole-day precip nastiness]]^1.9*Table1[[#This Row],[7 am precip nastiness]]^1.5)/260</f>
        <v>0</v>
      </c>
      <c r="H148" s="21">
        <f>0.95*Table2[[#This Row],[7 am apparentTemperature]]+0.05*Table2[[#This Row],[7 am temperature]]</f>
        <v>54.14</v>
      </c>
      <c r="I148" s="9">
        <f>0.25*Table2[[#This Row],[apparentTemperatureHigh]]+0.35*Table2[[#This Row],[temperatureHigh]]+0.25*Table2[[#This Row],[apparentTemperatureMin]]+0.15*Table2[[#This Row],[temperatureMin]]</f>
        <v>31.791500000000003</v>
      </c>
      <c r="J148" s="9">
        <f>2.5*0.8^(1.4*Table1[[#This Row],[7 am temp "index"]]+0.8*Table1[[#This Row],[Whole-day temp "index"]]+4)</f>
        <v>1.5855387768338156E-10</v>
      </c>
      <c r="K148" s="21">
        <f>-1/(Table1[[#This Row],[Precip Nastiness]]+Table1[[#This Row],[Temp Nastiness]]+1)+1</f>
        <v>1.5855383672658263E-10</v>
      </c>
      <c r="L148" s="30">
        <f>1-ATAN((1.7^Table1[[#This Row],[Snow Days so Far]]+1.7^Table1[[#This Row],[Consecutive Snow Days Prior]]-2)/450)*2/PI()</f>
        <v>0.99446437691991019</v>
      </c>
      <c r="M148" s="27">
        <f>Table1[[#This Row],[Base No School Probability]]*Table1[[#This Row],[Past Closings Modifier]]</f>
        <v>1.5767614244856216E-10</v>
      </c>
      <c r="N148" s="14" t="str">
        <f>IF(Table2[[#This Row],[No School?]]=1,"Yes","No")</f>
        <v>No</v>
      </c>
      <c r="O148" s="8">
        <f>-400*(Table2[[#This Row],[No School?]]-Table1[[#This Row],[No School Probability]])^2+100</f>
        <v>100</v>
      </c>
      <c r="P148" s="25">
        <f>IF(IF(Table1[[#This Row],[No School Probability]]&gt;=0.5,1,0)=Table2[[#This Row],[No School?]],1,0)</f>
        <v>1</v>
      </c>
      <c r="Q148" s="8"/>
    </row>
    <row r="149" spans="1:17" x14ac:dyDescent="0.25">
      <c r="A149" s="3">
        <f>Table2[[#This Row],[Date]]</f>
        <v>42706</v>
      </c>
      <c r="B149" s="5" t="str">
        <f>TEXT(Table1[[#This Row],[Date]],"ddddddddd")</f>
        <v>Friday</v>
      </c>
      <c r="C149" s="5">
        <f>Table2[[#This Row],[Consecutive Snow Days Prior]]</f>
        <v>0</v>
      </c>
      <c r="D149" s="17">
        <f>Table2[[#This Row],[Snow Days so Far]]</f>
        <v>0</v>
      </c>
      <c r="E149" s="18">
        <f>((200*Table2[[#This Row],[7 am precipIntensity]]+Table2[[#This Row],[7 am precipProbability]]/10)*Table2[[#This Row],[7 am precipType]])^0.13*3.4</f>
        <v>0</v>
      </c>
      <c r="F149" s="9">
        <f>Table2[[#This Row],[precipType]]*(10*Table2[[#This Row],[precipIntensity]]+Table2[[#This Row],[precipProbability]]/10+Table2[[#This Row],[precipIntensityMax]]+Table2[[#This Row],[precipAccumulation]]*10)</f>
        <v>0</v>
      </c>
      <c r="G149" s="9">
        <f>(Table1[[#This Row],[Whole-day precip nastiness]]^1.9*Table1[[#This Row],[7 am precip nastiness]]^1.5)/260</f>
        <v>0</v>
      </c>
      <c r="H149" s="21">
        <f>0.95*Table2[[#This Row],[7 am apparentTemperature]]+0.05*Table2[[#This Row],[7 am temperature]]</f>
        <v>30.311999999999998</v>
      </c>
      <c r="I149" s="9">
        <f>0.25*Table2[[#This Row],[apparentTemperatureHigh]]+0.35*Table2[[#This Row],[temperatureHigh]]+0.25*Table2[[#This Row],[apparentTemperatureMin]]+0.15*Table2[[#This Row],[temperatureMin]]</f>
        <v>34.478499999999997</v>
      </c>
      <c r="J149" s="9">
        <f>2.5*0.8^(1.4*Table1[[#This Row],[7 am temp "index"]]+0.8*Table1[[#This Row],[Whole-day temp "index"]]+4)</f>
        <v>1.6776432346067864E-7</v>
      </c>
      <c r="K149" s="21">
        <f>-1/(Table1[[#This Row],[Precip Nastiness]]+Table1[[#This Row],[Temp Nastiness]]+1)+1</f>
        <v>1.677642953445968E-7</v>
      </c>
      <c r="L149" s="30">
        <f>1-ATAN((1.7^Table1[[#This Row],[Snow Days so Far]]+1.7^Table1[[#This Row],[Consecutive Snow Days Prior]]-2)/450)*2/PI()</f>
        <v>1</v>
      </c>
      <c r="M149" s="27">
        <f>Table1[[#This Row],[Base No School Probability]]*Table1[[#This Row],[Past Closings Modifier]]</f>
        <v>1.677642953445968E-7</v>
      </c>
      <c r="N149" s="14" t="str">
        <f>IF(Table2[[#This Row],[No School?]]=1,"Yes","No")</f>
        <v>No</v>
      </c>
      <c r="O149" s="8">
        <f>-400*(Table2[[#This Row],[No School?]]-Table1[[#This Row],[No School Probability]])^2+100</f>
        <v>99.999999999988745</v>
      </c>
      <c r="P149" s="25">
        <f>IF(IF(Table1[[#This Row],[No School Probability]]&gt;=0.5,1,0)=Table2[[#This Row],[No School?]],1,0)</f>
        <v>1</v>
      </c>
      <c r="Q149" s="8"/>
    </row>
    <row r="150" spans="1:17" x14ac:dyDescent="0.25">
      <c r="A150" s="3">
        <f>Table2[[#This Row],[Date]]</f>
        <v>42405</v>
      </c>
      <c r="B150" s="5" t="str">
        <f>TEXT(Table1[[#This Row],[Date]],"ddddddddd")</f>
        <v>Friday</v>
      </c>
      <c r="C150" s="5">
        <f>Table2[[#This Row],[Consecutive Snow Days Prior]]</f>
        <v>0</v>
      </c>
      <c r="D150" s="17">
        <f>Table2[[#This Row],[Snow Days so Far]]</f>
        <v>0</v>
      </c>
      <c r="E150" s="18">
        <f>((200*Table2[[#This Row],[7 am precipIntensity]]+Table2[[#This Row],[7 am precipProbability]]/10)*Table2[[#This Row],[7 am precipType]])^0.13*3.4</f>
        <v>0</v>
      </c>
      <c r="F150" s="9">
        <f>Table2[[#This Row],[precipType]]*(10*Table2[[#This Row],[precipIntensity]]+Table2[[#This Row],[precipProbability]]/10+Table2[[#This Row],[precipIntensityMax]]+Table2[[#This Row],[precipAccumulation]]*10)</f>
        <v>0</v>
      </c>
      <c r="G150" s="9">
        <f>(Table1[[#This Row],[Whole-day precip nastiness]]^1.9*Table1[[#This Row],[7 am precip nastiness]]^1.5)/260</f>
        <v>0</v>
      </c>
      <c r="H150" s="21">
        <f>0.95*Table2[[#This Row],[7 am apparentTemperature]]+0.05*Table2[[#This Row],[7 am temperature]]</f>
        <v>16.523499999999999</v>
      </c>
      <c r="I150" s="9">
        <f>0.25*Table2[[#This Row],[apparentTemperatureHigh]]+0.35*Table2[[#This Row],[temperatureHigh]]+0.25*Table2[[#This Row],[apparentTemperatureMin]]+0.15*Table2[[#This Row],[temperatureMin]]</f>
        <v>27.999499999999998</v>
      </c>
      <c r="J150" s="9">
        <f>2.5*0.8^(1.4*Table1[[#This Row],[7 am temp "index"]]+0.8*Table1[[#This Row],[Whole-day temp "index"]]+4)</f>
        <v>3.9604523216140487E-5</v>
      </c>
      <c r="K150" s="21">
        <f>-1/(Table1[[#This Row],[Precip Nastiness]]+Table1[[#This Row],[Temp Nastiness]]+1)+1</f>
        <v>3.9602954759909714E-5</v>
      </c>
      <c r="L150" s="30">
        <f>1-ATAN((1.7^Table1[[#This Row],[Snow Days so Far]]+1.7^Table1[[#This Row],[Consecutive Snow Days Prior]]-2)/450)*2/PI()</f>
        <v>1</v>
      </c>
      <c r="M150" s="27">
        <f>Table1[[#This Row],[Base No School Probability]]*Table1[[#This Row],[Past Closings Modifier]]</f>
        <v>3.9602954759909714E-5</v>
      </c>
      <c r="N150" s="14" t="str">
        <f>IF(Table2[[#This Row],[No School?]]=1,"Yes","No")</f>
        <v>No</v>
      </c>
      <c r="O150" s="8">
        <f>-400*(Table2[[#This Row],[No School?]]-Table1[[#This Row],[No School Probability]])^2+100</f>
        <v>99.999999372642392</v>
      </c>
      <c r="P150" s="25">
        <f>IF(IF(Table1[[#This Row],[No School Probability]]&gt;=0.5,1,0)=Table2[[#This Row],[No School?]],1,0)</f>
        <v>1</v>
      </c>
      <c r="Q150" s="8"/>
    </row>
    <row r="151" spans="1:17" x14ac:dyDescent="0.25">
      <c r="A151" s="3">
        <f>Table2[[#This Row],[Date]]</f>
        <v>42779</v>
      </c>
      <c r="B151" s="5" t="str">
        <f>TEXT(Table1[[#This Row],[Date]],"ddddddddd")</f>
        <v>Monday</v>
      </c>
      <c r="C151" s="5">
        <f>Table2[[#This Row],[Consecutive Snow Days Prior]]</f>
        <v>0</v>
      </c>
      <c r="D151" s="17">
        <f>Table2[[#This Row],[Snow Days so Far]]</f>
        <v>2</v>
      </c>
      <c r="E151" s="18">
        <f>((200*Table2[[#This Row],[7 am precipIntensity]]+Table2[[#This Row],[7 am precipProbability]]/10)*Table2[[#This Row],[7 am precipType]])^0.13*3.4</f>
        <v>0</v>
      </c>
      <c r="F151" s="9">
        <f>Table2[[#This Row],[precipType]]*(10*Table2[[#This Row],[precipIntensity]]+Table2[[#This Row],[precipProbability]]/10+Table2[[#This Row],[precipIntensityMax]]+Table2[[#This Row],[precipAccumulation]]*10)</f>
        <v>0</v>
      </c>
      <c r="G151" s="9">
        <f>(Table1[[#This Row],[Whole-day precip nastiness]]^1.9*Table1[[#This Row],[7 am precip nastiness]]^1.5)/260</f>
        <v>0</v>
      </c>
      <c r="H151" s="21">
        <f>0.95*Table2[[#This Row],[7 am apparentTemperature]]+0.05*Table2[[#This Row],[7 am temperature]]</f>
        <v>21.044</v>
      </c>
      <c r="I151" s="9">
        <f>0.25*Table2[[#This Row],[apparentTemperatureHigh]]+0.35*Table2[[#This Row],[temperatureHigh]]+0.25*Table2[[#This Row],[apparentTemperatureMin]]+0.15*Table2[[#This Row],[temperatureMin]]</f>
        <v>30.713999999999999</v>
      </c>
      <c r="J151" s="9">
        <f>2.5*0.8^(1.4*Table1[[#This Row],[7 am temp "index"]]+0.8*Table1[[#This Row],[Whole-day temp "index"]]+4)</f>
        <v>5.9426561999459993E-6</v>
      </c>
      <c r="K151" s="21">
        <f>-1/(Table1[[#This Row],[Precip Nastiness]]+Table1[[#This Row],[Temp Nastiness]]+1)+1</f>
        <v>5.9426208850466011E-6</v>
      </c>
      <c r="L151" s="30">
        <f>1-ATAN((1.7^Table1[[#This Row],[Snow Days so Far]]+1.7^Table1[[#This Row],[Consecutive Snow Days Prior]]-2)/450)*2/PI()</f>
        <v>0.99732621267785171</v>
      </c>
      <c r="M151" s="27">
        <f>Table1[[#This Row],[Base No School Probability]]*Table1[[#This Row],[Past Closings Modifier]]</f>
        <v>5.92673158066383E-6</v>
      </c>
      <c r="N151" s="14" t="str">
        <f>IF(Table2[[#This Row],[No School?]]=1,"Yes","No")</f>
        <v>No</v>
      </c>
      <c r="O151" s="8">
        <f>-400*(Table2[[#This Row],[No School?]]-Table1[[#This Row],[No School Probability]])^2+100</f>
        <v>99.999999985949543</v>
      </c>
      <c r="P151" s="25">
        <f>IF(IF(Table1[[#This Row],[No School Probability]]&gt;=0.5,1,0)=Table2[[#This Row],[No School?]],1,0)</f>
        <v>1</v>
      </c>
      <c r="Q151" s="8"/>
    </row>
    <row r="152" spans="1:17" x14ac:dyDescent="0.25">
      <c r="A152" s="3">
        <f>Table2[[#This Row],[Date]]</f>
        <v>42423</v>
      </c>
      <c r="B152" s="2" t="str">
        <f>TEXT(Table1[[#This Row],[Date]],"ddddddddd")</f>
        <v>Tuesday</v>
      </c>
      <c r="C152" s="5">
        <f>Table2[[#This Row],[Consecutive Snow Days Prior]]</f>
        <v>0</v>
      </c>
      <c r="D152" s="17">
        <f>Table2[[#This Row],[Snow Days so Far]]</f>
        <v>0</v>
      </c>
      <c r="E152" s="18">
        <f>((200*Table2[[#This Row],[7 am precipIntensity]]+Table2[[#This Row],[7 am precipProbability]]/10)*Table2[[#This Row],[7 am precipType]])^0.13*3.4</f>
        <v>0</v>
      </c>
      <c r="F152" s="18">
        <f>Table2[[#This Row],[precipType]]*(10*Table2[[#This Row],[precipIntensity]]+Table2[[#This Row],[precipProbability]]/10+Table2[[#This Row],[precipIntensityMax]]+Table2[[#This Row],[precipAccumulation]]*10)</f>
        <v>0</v>
      </c>
      <c r="G152" s="9">
        <f>(Table1[[#This Row],[Whole-day precip nastiness]]^1.9*Table1[[#This Row],[7 am precip nastiness]]^1.5)/260</f>
        <v>0</v>
      </c>
      <c r="H152" s="22">
        <f>0.95*Table2[[#This Row],[7 am apparentTemperature]]+0.05*Table2[[#This Row],[7 am temperature]]</f>
        <v>21.849</v>
      </c>
      <c r="I152" s="18">
        <f>0.25*Table2[[#This Row],[apparentTemperatureHigh]]+0.35*Table2[[#This Row],[temperatureHigh]]+0.25*Table2[[#This Row],[apparentTemperatureMin]]+0.15*Table2[[#This Row],[temperatureMin]]</f>
        <v>31.446999999999996</v>
      </c>
      <c r="J152" s="18">
        <f>2.5*0.8^(1.4*Table1[[#This Row],[7 am temp "index"]]+0.8*Table1[[#This Row],[Whole-day temp "index"]]+4)</f>
        <v>4.0544783851407165E-6</v>
      </c>
      <c r="K152" s="22">
        <f>-1/(Table1[[#This Row],[Precip Nastiness]]+Table1[[#This Row],[Temp Nastiness]]+1)+1</f>
        <v>4.0544619465121556E-6</v>
      </c>
      <c r="L152" s="31">
        <f>1-ATAN((1.7^Table1[[#This Row],[Snow Days so Far]]+1.7^Table1[[#This Row],[Consecutive Snow Days Prior]]-2)/450)*2/PI()</f>
        <v>1</v>
      </c>
      <c r="M152" s="27">
        <f>Table1[[#This Row],[Base No School Probability]]*Table1[[#This Row],[Past Closings Modifier]]</f>
        <v>4.0544619465121556E-6</v>
      </c>
      <c r="N152" s="14" t="str">
        <f>IF(Table2[[#This Row],[No School?]]=1,"Yes","No")</f>
        <v>No</v>
      </c>
      <c r="O152" s="8">
        <f>-400*(Table2[[#This Row],[No School?]]-Table1[[#This Row],[No School Probability]])^2+100</f>
        <v>99.999999993424538</v>
      </c>
      <c r="P152" s="25">
        <f>IF(IF(Table1[[#This Row],[No School Probability]]&gt;=0.5,1,0)=Table2[[#This Row],[No School?]],1,0)</f>
        <v>1</v>
      </c>
      <c r="Q152" s="8"/>
    </row>
    <row r="153" spans="1:17" x14ac:dyDescent="0.25">
      <c r="A153" s="3">
        <f>Table2[[#This Row],[Date]]</f>
        <v>42753</v>
      </c>
      <c r="B153" s="5" t="str">
        <f>TEXT(Table1[[#This Row],[Date]],"ddddddddd")</f>
        <v>Wednesday</v>
      </c>
      <c r="C153" s="5">
        <f>Table2[[#This Row],[Consecutive Snow Days Prior]]</f>
        <v>0</v>
      </c>
      <c r="D153" s="17">
        <f>Table2[[#This Row],[Snow Days so Far]]</f>
        <v>1</v>
      </c>
      <c r="E153" s="18">
        <f>((200*Table2[[#This Row],[7 am precipIntensity]]+Table2[[#This Row],[7 am precipProbability]]/10)*Table2[[#This Row],[7 am precipType]])^0.13*3.4</f>
        <v>0</v>
      </c>
      <c r="F153" s="9">
        <f>Table2[[#This Row],[precipType]]*(10*Table2[[#This Row],[precipIntensity]]+Table2[[#This Row],[precipProbability]]/10+Table2[[#This Row],[precipIntensityMax]]+Table2[[#This Row],[precipAccumulation]]*10)</f>
        <v>0</v>
      </c>
      <c r="G153" s="9">
        <f>(Table1[[#This Row],[Whole-day precip nastiness]]^1.9*Table1[[#This Row],[7 am precip nastiness]]^1.5)/260</f>
        <v>0</v>
      </c>
      <c r="H153" s="21">
        <f>0.95*Table2[[#This Row],[7 am apparentTemperature]]+0.05*Table2[[#This Row],[7 am temperature]]</f>
        <v>33.775999999999996</v>
      </c>
      <c r="I153" s="9">
        <f>0.25*Table2[[#This Row],[apparentTemperatureHigh]]+0.35*Table2[[#This Row],[temperatureHigh]]+0.25*Table2[[#This Row],[apparentTemperatureMin]]+0.15*Table2[[#This Row],[temperatureMin]]</f>
        <v>34.353999999999999</v>
      </c>
      <c r="J153" s="9">
        <f>2.5*0.8^(1.4*Table1[[#This Row],[7 am temp "index"]]+0.8*Table1[[#This Row],[Whole-day temp "index"]]+4)</f>
        <v>5.8126884751890638E-8</v>
      </c>
      <c r="K153" s="21">
        <f>-1/(Table1[[#This Row],[Precip Nastiness]]+Table1[[#This Row],[Temp Nastiness]]+1)+1</f>
        <v>5.8126881530284891E-8</v>
      </c>
      <c r="L153" s="30">
        <f>1-ATAN((1.7^Table1[[#This Row],[Snow Days so Far]]+1.7^Table1[[#This Row],[Consecutive Snow Days Prior]]-2)/450)*2/PI()</f>
        <v>0.99900970337507433</v>
      </c>
      <c r="M153" s="27">
        <f>Table1[[#This Row],[Base No School Probability]]*Table1[[#This Row],[Past Closings Modifier]]</f>
        <v>5.8069318675687993E-8</v>
      </c>
      <c r="N153" s="14" t="str">
        <f>IF(Table2[[#This Row],[No School?]]=1,"Yes","No")</f>
        <v>No</v>
      </c>
      <c r="O153" s="8">
        <f>-400*(Table2[[#This Row],[No School?]]-Table1[[#This Row],[No School Probability]])^2+100</f>
        <v>99.99999999999865</v>
      </c>
      <c r="P153" s="25">
        <f>IF(IF(Table1[[#This Row],[No School Probability]]&gt;=0.5,1,0)=Table2[[#This Row],[No School?]],1,0)</f>
        <v>1</v>
      </c>
      <c r="Q153" s="8"/>
    </row>
    <row r="154" spans="1:17" x14ac:dyDescent="0.25">
      <c r="A154" s="3">
        <f>Table2[[#This Row],[Date]]</f>
        <v>43109</v>
      </c>
      <c r="B154" s="5" t="str">
        <f>TEXT(Table1[[#This Row],[Date]],"ddddddddd")</f>
        <v>Tuesday</v>
      </c>
      <c r="C154" s="5">
        <f>Table2[[#This Row],[Consecutive Snow Days Prior]]</f>
        <v>4</v>
      </c>
      <c r="D154" s="17">
        <f>Table2[[#This Row],[Snow Days so Far]]</f>
        <v>4</v>
      </c>
      <c r="E154" s="18">
        <f>((200*Table2[[#This Row],[7 am precipIntensity]]+Table2[[#This Row],[7 am precipProbability]]/10)*Table2[[#This Row],[7 am precipType]])^0.13*3.4</f>
        <v>0</v>
      </c>
      <c r="F154" s="9">
        <f>Table2[[#This Row],[precipType]]*(10*Table2[[#This Row],[precipIntensity]]+Table2[[#This Row],[precipProbability]]/10+Table2[[#This Row],[precipIntensityMax]]+Table2[[#This Row],[precipAccumulation]]*10)</f>
        <v>0</v>
      </c>
      <c r="G154" s="9">
        <f>(Table1[[#This Row],[Whole-day precip nastiness]]^1.9*Table1[[#This Row],[7 am precip nastiness]]^1.5)/260</f>
        <v>0</v>
      </c>
      <c r="H154" s="21">
        <f>0.95*Table2[[#This Row],[7 am apparentTemperature]]+0.05*Table2[[#This Row],[7 am temperature]]</f>
        <v>21.593</v>
      </c>
      <c r="I154" s="9">
        <f>0.25*Table2[[#This Row],[apparentTemperatureHigh]]+0.35*Table2[[#This Row],[temperatureHigh]]+0.25*Table2[[#This Row],[apparentTemperatureMin]]+0.15*Table2[[#This Row],[temperatureMin]]</f>
        <v>28.526999999999997</v>
      </c>
      <c r="J154" s="9">
        <f>2.5*0.8^(1.4*Table1[[#This Row],[7 am temp "index"]]+0.8*Table1[[#This Row],[Whole-day temp "index"]]+4)</f>
        <v>7.3968928653253082E-6</v>
      </c>
      <c r="K154" s="21">
        <f>-1/(Table1[[#This Row],[Precip Nastiness]]+Table1[[#This Row],[Temp Nastiness]]+1)+1</f>
        <v>7.3968381517630633E-6</v>
      </c>
      <c r="L154" s="30">
        <f>1-ATAN((1.7^Table1[[#This Row],[Snow Days so Far]]+1.7^Table1[[#This Row],[Consecutive Snow Days Prior]]-2)/450)*2/PI()</f>
        <v>0.9792052112227605</v>
      </c>
      <c r="M154" s="27">
        <f>Table1[[#This Row],[Base No School Probability]]*Table1[[#This Row],[Past Closings Modifier]]</f>
        <v>7.2430224647777237E-6</v>
      </c>
      <c r="N154" s="14" t="str">
        <f>IF(Table2[[#This Row],[No School?]]=1,"Yes","No")</f>
        <v>No</v>
      </c>
      <c r="O154" s="8">
        <f>-400*(Table2[[#This Row],[No School?]]-Table1[[#This Row],[No School Probability]])^2+100</f>
        <v>99.999999979015456</v>
      </c>
      <c r="P154" s="25">
        <f>IF(IF(Table1[[#This Row],[No School Probability]]&gt;=0.5,1,0)=Table2[[#This Row],[No School?]],1,0)</f>
        <v>1</v>
      </c>
      <c r="Q154" s="8"/>
    </row>
    <row r="155" spans="1:17" x14ac:dyDescent="0.25">
      <c r="A155" s="3">
        <f>Table2[[#This Row],[Date]]</f>
        <v>42375</v>
      </c>
      <c r="B155" s="5" t="str">
        <f>TEXT(Table1[[#This Row],[Date]],"ddddddddd")</f>
        <v>Wednesday</v>
      </c>
      <c r="C155" s="5">
        <f>Table2[[#This Row],[Consecutive Snow Days Prior]]</f>
        <v>0</v>
      </c>
      <c r="D155" s="17">
        <f>Table2[[#This Row],[Snow Days so Far]]</f>
        <v>0</v>
      </c>
      <c r="E155" s="18">
        <f>((200*Table2[[#This Row],[7 am precipIntensity]]+Table2[[#This Row],[7 am precipProbability]]/10)*Table2[[#This Row],[7 am precipType]])^0.13*3.4</f>
        <v>0</v>
      </c>
      <c r="F155" s="9">
        <f>Table2[[#This Row],[precipType]]*(10*Table2[[#This Row],[precipIntensity]]+Table2[[#This Row],[precipProbability]]/10+Table2[[#This Row],[precipIntensityMax]]+Table2[[#This Row],[precipAccumulation]]*10)</f>
        <v>0</v>
      </c>
      <c r="G155" s="9">
        <f>(Table1[[#This Row],[Whole-day precip nastiness]]^1.9*Table1[[#This Row],[7 am precip nastiness]]^1.5)/260</f>
        <v>0</v>
      </c>
      <c r="H155" s="21">
        <f>0.95*Table2[[#This Row],[7 am apparentTemperature]]+0.05*Table2[[#This Row],[7 am temperature]]</f>
        <v>12.142499999999998</v>
      </c>
      <c r="I155" s="9">
        <f>0.25*Table2[[#This Row],[apparentTemperatureHigh]]+0.35*Table2[[#This Row],[temperatureHigh]]+0.25*Table2[[#This Row],[apparentTemperatureMin]]+0.15*Table2[[#This Row],[temperatureMin]]</f>
        <v>27.182000000000002</v>
      </c>
      <c r="J155" s="9">
        <f>2.5*0.8^(1.4*Table1[[#This Row],[7 am temp "index"]]+0.8*Table1[[#This Row],[Whole-day temp "index"]]+4)</f>
        <v>1.8009921159155208E-4</v>
      </c>
      <c r="K155" s="21">
        <f>-1/(Table1[[#This Row],[Precip Nastiness]]+Table1[[#This Row],[Temp Nastiness]]+1)+1</f>
        <v>1.8006678170601198E-4</v>
      </c>
      <c r="L155" s="30">
        <f>1-ATAN((1.7^Table1[[#This Row],[Snow Days so Far]]+1.7^Table1[[#This Row],[Consecutive Snow Days Prior]]-2)/450)*2/PI()</f>
        <v>1</v>
      </c>
      <c r="M155" s="27">
        <f>Table1[[#This Row],[Base No School Probability]]*Table1[[#This Row],[Past Closings Modifier]]</f>
        <v>1.8006678170601198E-4</v>
      </c>
      <c r="N155" s="14" t="str">
        <f>IF(Table2[[#This Row],[No School?]]=1,"Yes","No")</f>
        <v>No</v>
      </c>
      <c r="O155" s="8">
        <f>-400*(Table2[[#This Row],[No School?]]-Table1[[#This Row],[No School Probability]])^2+100</f>
        <v>99.999987030381646</v>
      </c>
      <c r="P155" s="25">
        <f>IF(IF(Table1[[#This Row],[No School Probability]]&gt;=0.5,1,0)=Table2[[#This Row],[No School?]],1,0)</f>
        <v>1</v>
      </c>
      <c r="Q155" s="8"/>
    </row>
    <row r="156" spans="1:17" x14ac:dyDescent="0.25">
      <c r="A156" s="3">
        <f>Table2[[#This Row],[Date]]</f>
        <v>42709</v>
      </c>
      <c r="B156" s="5" t="str">
        <f>TEXT(Table1[[#This Row],[Date]],"ddddddddd")</f>
        <v>Monday</v>
      </c>
      <c r="C156" s="5">
        <f>Table2[[#This Row],[Consecutive Snow Days Prior]]</f>
        <v>0</v>
      </c>
      <c r="D156" s="17">
        <f>Table2[[#This Row],[Snow Days so Far]]</f>
        <v>0</v>
      </c>
      <c r="E156" s="18">
        <f>((200*Table2[[#This Row],[7 am precipIntensity]]+Table2[[#This Row],[7 am precipProbability]]/10)*Table2[[#This Row],[7 am precipType]])^0.13*3.4</f>
        <v>0</v>
      </c>
      <c r="F156" s="9">
        <f>Table2[[#This Row],[precipType]]*(10*Table2[[#This Row],[precipIntensity]]+Table2[[#This Row],[precipProbability]]/10+Table2[[#This Row],[precipIntensityMax]]+Table2[[#This Row],[precipAccumulation]]*10)</f>
        <v>0</v>
      </c>
      <c r="G156" s="9">
        <f>(Table1[[#This Row],[Whole-day precip nastiness]]^1.9*Table1[[#This Row],[7 am precip nastiness]]^1.5)/260</f>
        <v>0</v>
      </c>
      <c r="H156" s="21">
        <f>0.95*Table2[[#This Row],[7 am apparentTemperature]]+0.05*Table2[[#This Row],[7 am temperature]]</f>
        <v>30.810500000000001</v>
      </c>
      <c r="I156" s="9">
        <f>0.25*Table2[[#This Row],[apparentTemperatureHigh]]+0.35*Table2[[#This Row],[temperatureHigh]]+0.25*Table2[[#This Row],[apparentTemperatureMin]]+0.15*Table2[[#This Row],[temperatureMin]]</f>
        <v>32.832499999999996</v>
      </c>
      <c r="J156" s="9">
        <f>2.5*0.8^(1.4*Table1[[#This Row],[7 am temp "index"]]+0.8*Table1[[#This Row],[Whole-day temp "index"]]+4)</f>
        <v>1.9260928402672402E-7</v>
      </c>
      <c r="K156" s="21">
        <f>-1/(Table1[[#This Row],[Precip Nastiness]]+Table1[[#This Row],[Temp Nastiness]]+1)+1</f>
        <v>1.92609246996156E-7</v>
      </c>
      <c r="L156" s="30">
        <f>1-ATAN((1.7^Table1[[#This Row],[Snow Days so Far]]+1.7^Table1[[#This Row],[Consecutive Snow Days Prior]]-2)/450)*2/PI()</f>
        <v>1</v>
      </c>
      <c r="M156" s="27">
        <f>Table1[[#This Row],[Base No School Probability]]*Table1[[#This Row],[Past Closings Modifier]]</f>
        <v>1.92609246996156E-7</v>
      </c>
      <c r="N156" s="14" t="str">
        <f>IF(Table2[[#This Row],[No School?]]=1,"Yes","No")</f>
        <v>No</v>
      </c>
      <c r="O156" s="8">
        <f>-400*(Table2[[#This Row],[No School?]]-Table1[[#This Row],[No School Probability]])^2+100</f>
        <v>99.999999999985164</v>
      </c>
      <c r="P156" s="25">
        <f>IF(IF(Table1[[#This Row],[No School Probability]]&gt;=0.5,1,0)=Table2[[#This Row],[No School?]],1,0)</f>
        <v>1</v>
      </c>
      <c r="Q156" s="8"/>
    </row>
    <row r="157" spans="1:17" x14ac:dyDescent="0.25">
      <c r="A157" s="3">
        <f>Table2[[#This Row],[Date]]</f>
        <v>42811</v>
      </c>
      <c r="B157" s="5" t="str">
        <f>TEXT(Table1[[#This Row],[Date]],"ddddddddd")</f>
        <v>Friday</v>
      </c>
      <c r="C157" s="5">
        <f>Table2[[#This Row],[Consecutive Snow Days Prior]]</f>
        <v>0</v>
      </c>
      <c r="D157" s="17">
        <f>Table2[[#This Row],[Snow Days so Far]]</f>
        <v>3</v>
      </c>
      <c r="E157" s="18">
        <f>((200*Table2[[#This Row],[7 am precipIntensity]]+Table2[[#This Row],[7 am precipProbability]]/10)*Table2[[#This Row],[7 am precipType]])^0.13*3.4</f>
        <v>0</v>
      </c>
      <c r="F157" s="9">
        <f>Table2[[#This Row],[precipType]]*(10*Table2[[#This Row],[precipIntensity]]+Table2[[#This Row],[precipProbability]]/10+Table2[[#This Row],[precipIntensityMax]]+Table2[[#This Row],[precipAccumulation]]*10)</f>
        <v>4.117</v>
      </c>
      <c r="G157" s="9">
        <f>(Table1[[#This Row],[Whole-day precip nastiness]]^1.9*Table1[[#This Row],[7 am precip nastiness]]^1.5)/260</f>
        <v>0</v>
      </c>
      <c r="H157" s="21">
        <f>0.95*Table2[[#This Row],[7 am apparentTemperature]]+0.05*Table2[[#This Row],[7 am temperature]]</f>
        <v>20.802999999999997</v>
      </c>
      <c r="I157" s="9">
        <f>0.25*Table2[[#This Row],[apparentTemperatureHigh]]+0.35*Table2[[#This Row],[temperatureHigh]]+0.25*Table2[[#This Row],[apparentTemperatureMin]]+0.15*Table2[[#This Row],[temperatureMin]]</f>
        <v>29.808</v>
      </c>
      <c r="J157" s="9">
        <f>2.5*0.8^(1.4*Table1[[#This Row],[7 am temp "index"]]+0.8*Table1[[#This Row],[Whole-day temp "index"]]+4)</f>
        <v>7.5321406579652727E-6</v>
      </c>
      <c r="K157" s="21">
        <f>-1/(Table1[[#This Row],[Precip Nastiness]]+Table1[[#This Row],[Temp Nastiness]]+1)+1</f>
        <v>7.5320839253434357E-6</v>
      </c>
      <c r="L157" s="30">
        <f>1-ATAN((1.7^Table1[[#This Row],[Snow Days so Far]]+1.7^Table1[[#This Row],[Consecutive Snow Days Prior]]-2)/450)*2/PI()</f>
        <v>0.99446437691991019</v>
      </c>
      <c r="M157" s="27">
        <f>Table1[[#This Row],[Base No School Probability]]*Table1[[#This Row],[Past Closings Modifier]]</f>
        <v>7.4903891477251314E-6</v>
      </c>
      <c r="N157" s="14" t="str">
        <f>IF(Table2[[#This Row],[No School?]]=1,"Yes","No")</f>
        <v>No</v>
      </c>
      <c r="O157" s="8">
        <f>-400*(Table2[[#This Row],[No School?]]-Table1[[#This Row],[No School Probability]])^2+100</f>
        <v>99.999999977557621</v>
      </c>
      <c r="P157" s="25">
        <f>IF(IF(Table1[[#This Row],[No School Probability]]&gt;=0.5,1,0)=Table2[[#This Row],[No School?]],1,0)</f>
        <v>1</v>
      </c>
      <c r="Q157" s="8"/>
    </row>
    <row r="158" spans="1:17" x14ac:dyDescent="0.25">
      <c r="A158" s="3">
        <f>Table2[[#This Row],[Date]]</f>
        <v>42397</v>
      </c>
      <c r="B158" s="5" t="str">
        <f>TEXT(Table1[[#This Row],[Date]],"ddddddddd")</f>
        <v>Thursday</v>
      </c>
      <c r="C158" s="5">
        <f>Table2[[#This Row],[Consecutive Snow Days Prior]]</f>
        <v>0</v>
      </c>
      <c r="D158" s="17">
        <f>Table2[[#This Row],[Snow Days so Far]]</f>
        <v>0</v>
      </c>
      <c r="E158" s="18">
        <f>((200*Table2[[#This Row],[7 am precipIntensity]]+Table2[[#This Row],[7 am precipProbability]]/10)*Table2[[#This Row],[7 am precipType]])^0.13*3.4</f>
        <v>0</v>
      </c>
      <c r="F158" s="9">
        <f>Table2[[#This Row],[precipType]]*(10*Table2[[#This Row],[precipIntensity]]+Table2[[#This Row],[precipProbability]]/10+Table2[[#This Row],[precipIntensityMax]]+Table2[[#This Row],[precipAccumulation]]*10)</f>
        <v>0</v>
      </c>
      <c r="G158" s="9">
        <f>(Table1[[#This Row],[Whole-day precip nastiness]]^1.9*Table1[[#This Row],[7 am precip nastiness]]^1.5)/260</f>
        <v>0</v>
      </c>
      <c r="H158" s="21">
        <f>0.95*Table2[[#This Row],[7 am apparentTemperature]]+0.05*Table2[[#This Row],[7 am temperature]]</f>
        <v>16.233999999999998</v>
      </c>
      <c r="I158" s="9">
        <f>0.25*Table2[[#This Row],[apparentTemperatureHigh]]+0.35*Table2[[#This Row],[temperatureHigh]]+0.25*Table2[[#This Row],[apparentTemperatureMin]]+0.15*Table2[[#This Row],[temperatureMin]]</f>
        <v>30.722999999999995</v>
      </c>
      <c r="J158" s="9">
        <f>2.5*0.8^(1.4*Table1[[#This Row],[7 am temp "index"]]+0.8*Table1[[#This Row],[Whole-day temp "index"]]+4)</f>
        <v>2.6660904625432393E-5</v>
      </c>
      <c r="K158" s="21">
        <f>-1/(Table1[[#This Row],[Precip Nastiness]]+Table1[[#This Row],[Temp Nastiness]]+1)+1</f>
        <v>2.6660193840455371E-5</v>
      </c>
      <c r="L158" s="30">
        <f>1-ATAN((1.7^Table1[[#This Row],[Snow Days so Far]]+1.7^Table1[[#This Row],[Consecutive Snow Days Prior]]-2)/450)*2/PI()</f>
        <v>1</v>
      </c>
      <c r="M158" s="27">
        <f>Table1[[#This Row],[Base No School Probability]]*Table1[[#This Row],[Past Closings Modifier]]</f>
        <v>2.6660193840455371E-5</v>
      </c>
      <c r="N158" s="14" t="str">
        <f>IF(Table2[[#This Row],[No School?]]=1,"Yes","No")</f>
        <v>No</v>
      </c>
      <c r="O158" s="8">
        <f>-400*(Table2[[#This Row],[No School?]]-Table1[[#This Row],[No School Probability]])^2+100</f>
        <v>99.999999715693619</v>
      </c>
      <c r="P158" s="25">
        <f>IF(IF(Table1[[#This Row],[No School Probability]]&gt;=0.5,1,0)=Table2[[#This Row],[No School?]],1,0)</f>
        <v>1</v>
      </c>
      <c r="Q158" s="8"/>
    </row>
    <row r="159" spans="1:17" hidden="1" x14ac:dyDescent="0.25">
      <c r="A159" s="3">
        <f>Table2[[#This Row],[Date]]</f>
        <v>42341</v>
      </c>
      <c r="B159" s="5" t="str">
        <f>TEXT(Table1[[#This Row],[Date]],"ddddddddd")</f>
        <v>Thursday</v>
      </c>
      <c r="C159" s="5">
        <f>Table2[[#This Row],[Consecutive Snow Days Prior]]</f>
        <v>0</v>
      </c>
      <c r="D159" s="17">
        <f>Table2[[#This Row],[Snow Days so Far]]</f>
        <v>0</v>
      </c>
      <c r="E159" s="18">
        <f>((200*Table2[[#This Row],[7 am precipIntensity]]+Table2[[#This Row],[7 am precipProbability]]/10)*Table2[[#This Row],[7 am precipType]])^0.13*3.4</f>
        <v>3.4139509547176292</v>
      </c>
      <c r="F159" s="9">
        <f>Table2[[#This Row],[precipType]]*(10*Table2[[#This Row],[precipIntensity]]+Table2[[#This Row],[precipProbability]]/10+Table2[[#This Row],[precipIntensityMax]]+Table2[[#This Row],[precipAccumulation]]*10)</f>
        <v>0</v>
      </c>
      <c r="G159" s="9">
        <f>(Table1[[#This Row],[Whole-day precip nastiness]]^1.9*Table1[[#This Row],[7 am precip nastiness]]^1.5)/260</f>
        <v>0</v>
      </c>
      <c r="H159" s="21">
        <f>0.95*Table2[[#This Row],[7 am apparentTemperature]]+0.05*Table2[[#This Row],[7 am temperature]]</f>
        <v>23.922999999999998</v>
      </c>
      <c r="I159" s="9">
        <f>0.25*Table2[[#This Row],[apparentTemperatureHigh]]+0.35*Table2[[#This Row],[temperatureHigh]]+0.25*Table2[[#This Row],[apparentTemperatureMin]]+0.15*Table2[[#This Row],[temperatureMin]]</f>
        <v>33.426000000000002</v>
      </c>
      <c r="J159" s="9">
        <f>2.5*0.8^(1.4*Table1[[#This Row],[7 am temp "index"]]+0.8*Table1[[#This Row],[Whole-day temp "index"]]+4)</f>
        <v>1.4897697208866114E-6</v>
      </c>
      <c r="K159" s="21">
        <f>-1/(Table1[[#This Row],[Precip Nastiness]]+Table1[[#This Row],[Temp Nastiness]]+1)+1</f>
        <v>1.4897675014724499E-6</v>
      </c>
      <c r="L159" s="30">
        <f>1-ATAN((1.7^Table1[[#This Row],[Snow Days so Far]]+1.7^Table1[[#This Row],[Consecutive Snow Days Prior]]-2)/450)*2/PI()</f>
        <v>1</v>
      </c>
      <c r="M159" s="27">
        <f>Table1[[#This Row],[Base No School Probability]]*Table1[[#This Row],[Past Closings Modifier]]</f>
        <v>1.4897675014724499E-6</v>
      </c>
      <c r="N159" s="14" t="str">
        <f>IF(Table2[[#This Row],[No School?]]=1,"Yes","No")</f>
        <v>No</v>
      </c>
      <c r="O159" s="8">
        <f>-400*(Table2[[#This Row],[No School?]]-Table1[[#This Row],[No School Probability]])^2+100</f>
        <v>99.999999999112234</v>
      </c>
      <c r="P159" s="25">
        <f>IF(IF(Table1[[#This Row],[No School Probability]]&gt;=0.5,1,0)=Table2[[#This Row],[No School?]],1,0)</f>
        <v>1</v>
      </c>
      <c r="Q159" s="8"/>
    </row>
    <row r="160" spans="1:17" x14ac:dyDescent="0.25">
      <c r="A160" s="3">
        <f>Table2[[#This Row],[Date]]</f>
        <v>43135</v>
      </c>
      <c r="B160" s="5" t="str">
        <f>TEXT(Table1[[#This Row],[Date]],"ddddddddd")</f>
        <v>Sunday</v>
      </c>
      <c r="C160" s="5">
        <f>Table2[[#This Row],[Consecutive Snow Days Prior]]</f>
        <v>0</v>
      </c>
      <c r="D160" s="17">
        <f>Table2[[#This Row],[Snow Days so Far]]</f>
        <v>4</v>
      </c>
      <c r="E160" s="18">
        <f>((200*Table2[[#This Row],[7 am precipIntensity]]+Table2[[#This Row],[7 am precipProbability]]/10)*Table2[[#This Row],[7 am precipType]])^0.13*3.4</f>
        <v>0</v>
      </c>
      <c r="F160" s="9">
        <f>Table2[[#This Row],[precipType]]*(10*Table2[[#This Row],[precipIntensity]]+Table2[[#This Row],[precipProbability]]/10+Table2[[#This Row],[precipIntensityMax]]+Table2[[#This Row],[precipAccumulation]]*10)</f>
        <v>12.052099999999999</v>
      </c>
      <c r="G160" s="9">
        <f>(Table1[[#This Row],[Whole-day precip nastiness]]^1.9*Table1[[#This Row],[7 am precip nastiness]]^1.5)/260</f>
        <v>0</v>
      </c>
      <c r="H160" s="21">
        <f>0.95*Table2[[#This Row],[7 am apparentTemperature]]+0.05*Table2[[#This Row],[7 am temperature]]</f>
        <v>32.283999999999999</v>
      </c>
      <c r="I160" s="9">
        <f>0.25*Table2[[#This Row],[apparentTemperatureHigh]]+0.35*Table2[[#This Row],[temperatureHigh]]+0.25*Table2[[#This Row],[apparentTemperatureMin]]+0.15*Table2[[#This Row],[temperatureMin]]</f>
        <v>26.961499999999997</v>
      </c>
      <c r="J160" s="9">
        <f>2.5*0.8^(1.4*Table1[[#This Row],[7 am temp "index"]]+0.8*Table1[[#This Row],[Whole-day temp "index"]]+4)</f>
        <v>3.4667977029407098E-7</v>
      </c>
      <c r="K160" s="21">
        <f>-1/(Table1[[#This Row],[Precip Nastiness]]+Table1[[#This Row],[Temp Nastiness]]+1)+1</f>
        <v>3.4667964998735812E-7</v>
      </c>
      <c r="L160" s="30">
        <f>1-ATAN((1.7^Table1[[#This Row],[Snow Days so Far]]+1.7^Table1[[#This Row],[Consecutive Snow Days Prior]]-2)/450)*2/PI()</f>
        <v>0.98959983146637309</v>
      </c>
      <c r="M160" s="27">
        <f>Table1[[#This Row],[Base No School Probability]]*Table1[[#This Row],[Past Closings Modifier]]</f>
        <v>3.4307412320031079E-7</v>
      </c>
      <c r="N160" s="14" t="str">
        <f>IF(Table2[[#This Row],[No School?]]=1,"Yes","No")</f>
        <v>No</v>
      </c>
      <c r="O160" s="8">
        <f>-400*(Table2[[#This Row],[No School?]]-Table1[[#This Row],[No School Probability]])^2+100</f>
        <v>99.999999999952919</v>
      </c>
      <c r="P160" s="25">
        <f>IF(IF(Table1[[#This Row],[No School Probability]]&gt;=0.5,1,0)=Table2[[#This Row],[No School?]],1,0)</f>
        <v>1</v>
      </c>
      <c r="Q160" s="8"/>
    </row>
    <row r="161" spans="1:17" x14ac:dyDescent="0.25">
      <c r="A161" s="3">
        <f>Table2[[#This Row],[Date]]</f>
        <v>42758</v>
      </c>
      <c r="B161" s="5" t="str">
        <f>TEXT(Table1[[#This Row],[Date]],"ddddddddd")</f>
        <v>Monday</v>
      </c>
      <c r="C161" s="5">
        <f>Table2[[#This Row],[Consecutive Snow Days Prior]]</f>
        <v>0</v>
      </c>
      <c r="D161" s="17">
        <f>Table2[[#This Row],[Snow Days so Far]]</f>
        <v>1</v>
      </c>
      <c r="E161" s="18">
        <f>((200*Table2[[#This Row],[7 am precipIntensity]]+Table2[[#This Row],[7 am precipProbability]]/10)*Table2[[#This Row],[7 am precipType]])^0.13*3.4</f>
        <v>0</v>
      </c>
      <c r="F161" s="9">
        <f>Table2[[#This Row],[precipType]]*(10*Table2[[#This Row],[precipIntensity]]+Table2[[#This Row],[precipProbability]]/10+Table2[[#This Row],[precipIntensityMax]]+Table2[[#This Row],[precipAccumulation]]*10)</f>
        <v>0</v>
      </c>
      <c r="G161" s="9">
        <f>(Table1[[#This Row],[Whole-day precip nastiness]]^1.9*Table1[[#This Row],[7 am precip nastiness]]^1.5)/260</f>
        <v>0</v>
      </c>
      <c r="H161" s="21">
        <f>0.95*Table2[[#This Row],[7 am apparentTemperature]]+0.05*Table2[[#This Row],[7 am temperature]]</f>
        <v>33.473499999999994</v>
      </c>
      <c r="I161" s="9">
        <f>0.25*Table2[[#This Row],[apparentTemperatureHigh]]+0.35*Table2[[#This Row],[temperatureHigh]]+0.25*Table2[[#This Row],[apparentTemperatureMin]]+0.15*Table2[[#This Row],[temperatureMin]]</f>
        <v>36.1235</v>
      </c>
      <c r="J161" s="9">
        <f>2.5*0.8^(1.4*Table1[[#This Row],[7 am temp "index"]]+0.8*Table1[[#This Row],[Whole-day temp "index"]]+4)</f>
        <v>4.6583554539236215E-8</v>
      </c>
      <c r="K161" s="21">
        <f>-1/(Table1[[#This Row],[Precip Nastiness]]+Table1[[#This Row],[Temp Nastiness]]+1)+1</f>
        <v>4.6583552348877788E-8</v>
      </c>
      <c r="L161" s="30">
        <f>1-ATAN((1.7^Table1[[#This Row],[Snow Days so Far]]+1.7^Table1[[#This Row],[Consecutive Snow Days Prior]]-2)/450)*2/PI()</f>
        <v>0.99900970337507433</v>
      </c>
      <c r="M161" s="27">
        <f>Table1[[#This Row],[Base No School Probability]]*Table1[[#This Row],[Past Closings Modifier]]</f>
        <v>4.6537420814209643E-8</v>
      </c>
      <c r="N161" s="14" t="str">
        <f>IF(Table2[[#This Row],[No School?]]=1,"Yes","No")</f>
        <v>No</v>
      </c>
      <c r="O161" s="8">
        <f>-400*(Table2[[#This Row],[No School?]]-Table1[[#This Row],[No School Probability]])^2+100</f>
        <v>99.999999999999133</v>
      </c>
      <c r="P161" s="25">
        <f>IF(IF(Table1[[#This Row],[No School Probability]]&gt;=0.5,1,0)=Table2[[#This Row],[No School?]],1,0)</f>
        <v>1</v>
      </c>
      <c r="Q161" s="8"/>
    </row>
    <row r="162" spans="1:17" x14ac:dyDescent="0.25">
      <c r="A162" s="3">
        <f>Table2[[#This Row],[Date]]</f>
        <v>42383</v>
      </c>
      <c r="B162" s="5" t="str">
        <f>TEXT(Table1[[#This Row],[Date]],"ddddddddd")</f>
        <v>Thursday</v>
      </c>
      <c r="C162" s="5">
        <f>Table2[[#This Row],[Consecutive Snow Days Prior]]</f>
        <v>0</v>
      </c>
      <c r="D162" s="17">
        <f>Table2[[#This Row],[Snow Days so Far]]</f>
        <v>0</v>
      </c>
      <c r="E162" s="18">
        <f>((200*Table2[[#This Row],[7 am precipIntensity]]+Table2[[#This Row],[7 am precipProbability]]/10)*Table2[[#This Row],[7 am precipType]])^0.13*3.4</f>
        <v>0</v>
      </c>
      <c r="F162" s="9">
        <f>Table2[[#This Row],[precipType]]*(10*Table2[[#This Row],[precipIntensity]]+Table2[[#This Row],[precipProbability]]/10+Table2[[#This Row],[precipIntensityMax]]+Table2[[#This Row],[precipAccumulation]]*10)</f>
        <v>0.91669999999999985</v>
      </c>
      <c r="G162" s="9">
        <f>(Table1[[#This Row],[Whole-day precip nastiness]]^1.9*Table1[[#This Row],[7 am precip nastiness]]^1.5)/260</f>
        <v>0</v>
      </c>
      <c r="H162" s="21">
        <f>0.95*Table2[[#This Row],[7 am apparentTemperature]]+0.05*Table2[[#This Row],[7 am temperature]]</f>
        <v>13.442500000000001</v>
      </c>
      <c r="I162" s="9">
        <f>0.25*Table2[[#This Row],[apparentTemperatureHigh]]+0.35*Table2[[#This Row],[temperatureHigh]]+0.25*Table2[[#This Row],[apparentTemperatureMin]]+0.15*Table2[[#This Row],[temperatureMin]]</f>
        <v>27.585999999999999</v>
      </c>
      <c r="J162" s="9">
        <f>2.5*0.8^(1.4*Table1[[#This Row],[7 am temp "index"]]+0.8*Table1[[#This Row],[Whole-day temp "index"]]+4)</f>
        <v>1.1163857176653815E-4</v>
      </c>
      <c r="K162" s="21">
        <f>-1/(Table1[[#This Row],[Precip Nastiness]]+Table1[[#This Row],[Temp Nastiness]]+1)+1</f>
        <v>1.116261099870508E-4</v>
      </c>
      <c r="L162" s="30">
        <f>1-ATAN((1.7^Table1[[#This Row],[Snow Days so Far]]+1.7^Table1[[#This Row],[Consecutive Snow Days Prior]]-2)/450)*2/PI()</f>
        <v>1</v>
      </c>
      <c r="M162" s="27">
        <f>Table1[[#This Row],[Base No School Probability]]*Table1[[#This Row],[Past Closings Modifier]]</f>
        <v>1.116261099870508E-4</v>
      </c>
      <c r="N162" s="14" t="str">
        <f>IF(Table2[[#This Row],[No School?]]=1,"Yes","No")</f>
        <v>No</v>
      </c>
      <c r="O162" s="8">
        <f>-400*(Table2[[#This Row],[No School?]]-Table1[[#This Row],[No School Probability]])^2+100</f>
        <v>99.999995015844632</v>
      </c>
      <c r="P162" s="25">
        <f>IF(IF(Table1[[#This Row],[No School Probability]]&gt;=0.5,1,0)=Table2[[#This Row],[No School?]],1,0)</f>
        <v>1</v>
      </c>
      <c r="Q162" s="8"/>
    </row>
    <row r="163" spans="1:17" x14ac:dyDescent="0.25">
      <c r="A163" s="3">
        <f>Table2[[#This Row],[Date]]</f>
        <v>42408</v>
      </c>
      <c r="B163" s="5" t="str">
        <f>TEXT(Table1[[#This Row],[Date]],"ddddddddd")</f>
        <v>Monday</v>
      </c>
      <c r="C163" s="5">
        <f>Table2[[#This Row],[Consecutive Snow Days Prior]]</f>
        <v>0</v>
      </c>
      <c r="D163" s="17">
        <f>Table2[[#This Row],[Snow Days so Far]]</f>
        <v>0</v>
      </c>
      <c r="E163" s="18">
        <f>((200*Table2[[#This Row],[7 am precipIntensity]]+Table2[[#This Row],[7 am precipProbability]]/10)*Table2[[#This Row],[7 am precipType]])^0.13*3.4</f>
        <v>0</v>
      </c>
      <c r="F163" s="9">
        <f>Table2[[#This Row],[precipType]]*(10*Table2[[#This Row],[precipIntensity]]+Table2[[#This Row],[precipProbability]]/10+Table2[[#This Row],[precipIntensityMax]]+Table2[[#This Row],[precipAccumulation]]*10)</f>
        <v>11.810799999999999</v>
      </c>
      <c r="G163" s="9">
        <f>(Table1[[#This Row],[Whole-day precip nastiness]]^1.9*Table1[[#This Row],[7 am precip nastiness]]^1.5)/260</f>
        <v>0</v>
      </c>
      <c r="H163" s="21">
        <f>0.95*Table2[[#This Row],[7 am apparentTemperature]]+0.05*Table2[[#This Row],[7 am temperature]]</f>
        <v>39.025499999999994</v>
      </c>
      <c r="I163" s="9">
        <f>0.25*Table2[[#This Row],[apparentTemperatureHigh]]+0.35*Table2[[#This Row],[temperatureHigh]]+0.25*Table2[[#This Row],[apparentTemperatureMin]]+0.15*Table2[[#This Row],[temperatureMin]]</f>
        <v>33.350500000000004</v>
      </c>
      <c r="J163" s="9">
        <f>2.5*0.8^(1.4*Table1[[#This Row],[7 am temp "index"]]+0.8*Table1[[#This Row],[Whole-day temp "index"]]+4)</f>
        <v>1.3488251274107196E-8</v>
      </c>
      <c r="K163" s="21">
        <f>-1/(Table1[[#This Row],[Precip Nastiness]]+Table1[[#This Row],[Temp Nastiness]]+1)+1</f>
        <v>1.3488250960591586E-8</v>
      </c>
      <c r="L163" s="30">
        <f>1-ATAN((1.7^Table1[[#This Row],[Snow Days so Far]]+1.7^Table1[[#This Row],[Consecutive Snow Days Prior]]-2)/450)*2/PI()</f>
        <v>1</v>
      </c>
      <c r="M163" s="27">
        <f>Table1[[#This Row],[Base No School Probability]]*Table1[[#This Row],[Past Closings Modifier]]</f>
        <v>1.3488250960591586E-8</v>
      </c>
      <c r="N163" s="14" t="str">
        <f>IF(Table2[[#This Row],[No School?]]=1,"Yes","No")</f>
        <v>No</v>
      </c>
      <c r="O163" s="8">
        <f>-400*(Table2[[#This Row],[No School?]]-Table1[[#This Row],[No School Probability]])^2+100</f>
        <v>99.999999999999929</v>
      </c>
      <c r="P163" s="25">
        <f>IF(IF(Table1[[#This Row],[No School Probability]]&gt;=0.5,1,0)=Table2[[#This Row],[No School?]],1,0)</f>
        <v>1</v>
      </c>
      <c r="Q163" s="8"/>
    </row>
    <row r="164" spans="1:17" hidden="1" x14ac:dyDescent="0.25">
      <c r="A164" s="3">
        <f>Table2[[#This Row],[Date]]</f>
        <v>42089</v>
      </c>
      <c r="B164" s="5" t="str">
        <f>TEXT(Table1[[#This Row],[Date]],"ddddddddd")</f>
        <v>Thursday</v>
      </c>
      <c r="C164" s="5">
        <f>Table2[[#This Row],[Consecutive Snow Days Prior]]</f>
        <v>0</v>
      </c>
      <c r="D164" s="17">
        <f>Table2[[#This Row],[Snow Days so Far]]</f>
        <v>3</v>
      </c>
      <c r="E164" s="18">
        <f>((200*Table2[[#This Row],[7 am precipIntensity]]+Table2[[#This Row],[7 am precipProbability]]/10)*Table2[[#This Row],[7 am precipType]])^0.13*3.4</f>
        <v>0</v>
      </c>
      <c r="F164" s="9">
        <f>Table2[[#This Row],[precipType]]*(10*Table2[[#This Row],[precipIntensity]]+Table2[[#This Row],[precipProbability]]/10+Table2[[#This Row],[precipIntensityMax]]+Table2[[#This Row],[precipAccumulation]]*10)</f>
        <v>0</v>
      </c>
      <c r="G164" s="9">
        <f>(Table1[[#This Row],[Whole-day precip nastiness]]^1.9*Table1[[#This Row],[7 am precip nastiness]]^1.5)/260</f>
        <v>0</v>
      </c>
      <c r="H164" s="21">
        <f>0.95*Table2[[#This Row],[7 am apparentTemperature]]+0.05*Table2[[#This Row],[7 am temperature]]</f>
        <v>38.085499999999996</v>
      </c>
      <c r="I164" s="9">
        <f>0.25*Table2[[#This Row],[apparentTemperatureHigh]]+0.35*Table2[[#This Row],[temperatureHigh]]+0.25*Table2[[#This Row],[apparentTemperatureMin]]+0.15*Table2[[#This Row],[temperatureMin]]</f>
        <v>34.49</v>
      </c>
      <c r="J164" s="9">
        <f>2.5*0.8^(1.4*Table1[[#This Row],[7 am temp "index"]]+0.8*Table1[[#This Row],[Whole-day temp "index"]]+4)</f>
        <v>1.4762029101037231E-8</v>
      </c>
      <c r="K164" s="21">
        <f>-1/(Table1[[#This Row],[Precip Nastiness]]+Table1[[#This Row],[Temp Nastiness]]+1)+1</f>
        <v>1.4762028932580051E-8</v>
      </c>
      <c r="L164" s="30">
        <f>1-ATAN((1.7^Table1[[#This Row],[Snow Days so Far]]+1.7^Table1[[#This Row],[Consecutive Snow Days Prior]]-2)/450)*2/PI()</f>
        <v>0.99446437691991019</v>
      </c>
      <c r="M164" s="27">
        <f>Table1[[#This Row],[Base No School Probability]]*Table1[[#This Row],[Past Closings Modifier]]</f>
        <v>1.4680311904511908E-8</v>
      </c>
      <c r="N164" s="14" t="str">
        <f>IF(Table2[[#This Row],[No School?]]=1,"Yes","No")</f>
        <v>No</v>
      </c>
      <c r="O164" s="8">
        <f>-400*(Table2[[#This Row],[No School?]]-Table1[[#This Row],[No School Probability]])^2+100</f>
        <v>99.999999999999915</v>
      </c>
      <c r="P164" s="25">
        <f>IF(IF(Table1[[#This Row],[No School Probability]]&gt;=0.5,1,0)=Table2[[#This Row],[No School?]],1,0)</f>
        <v>1</v>
      </c>
      <c r="Q164" s="8"/>
    </row>
    <row r="165" spans="1:17" hidden="1" x14ac:dyDescent="0.25">
      <c r="A165" s="3">
        <f>Table2[[#This Row],[Date]]</f>
        <v>42081</v>
      </c>
      <c r="B165" s="5" t="str">
        <f>TEXT(Table1[[#This Row],[Date]],"ddddddddd")</f>
        <v>Wednesday</v>
      </c>
      <c r="C165" s="5">
        <f>Table2[[#This Row],[Consecutive Snow Days Prior]]</f>
        <v>0</v>
      </c>
      <c r="D165" s="17">
        <f>Table2[[#This Row],[Snow Days so Far]]</f>
        <v>3</v>
      </c>
      <c r="E165" s="18">
        <f>((200*Table2[[#This Row],[7 am precipIntensity]]+Table2[[#This Row],[7 am precipProbability]]/10)*Table2[[#This Row],[7 am precipType]])^0.13*3.4</f>
        <v>0</v>
      </c>
      <c r="F165" s="9">
        <f>Table2[[#This Row],[precipType]]*(10*Table2[[#This Row],[precipIntensity]]+Table2[[#This Row],[precipProbability]]/10+Table2[[#This Row],[precipIntensityMax]]+Table2[[#This Row],[precipAccumulation]]*10)</f>
        <v>0</v>
      </c>
      <c r="G165" s="9">
        <f>(Table1[[#This Row],[Whole-day precip nastiness]]^1.9*Table1[[#This Row],[7 am precip nastiness]]^1.5)/260</f>
        <v>0</v>
      </c>
      <c r="H165" s="21">
        <f>0.95*Table2[[#This Row],[7 am apparentTemperature]]+0.05*Table2[[#This Row],[7 am temperature]]</f>
        <v>22.257499999999997</v>
      </c>
      <c r="I165" s="9">
        <f>0.25*Table2[[#This Row],[apparentTemperatureHigh]]+0.35*Table2[[#This Row],[temperatureHigh]]+0.25*Table2[[#This Row],[apparentTemperatureMin]]+0.15*Table2[[#This Row],[temperatureMin]]</f>
        <v>31.942999999999998</v>
      </c>
      <c r="J165" s="9">
        <f>2.5*0.8^(1.4*Table1[[#This Row],[7 am temp "index"]]+0.8*Table1[[#This Row],[Whole-day temp "index"]]+4)</f>
        <v>3.266316463306618E-6</v>
      </c>
      <c r="K165" s="21">
        <f>-1/(Table1[[#This Row],[Precip Nastiness]]+Table1[[#This Row],[Temp Nastiness]]+1)+1</f>
        <v>3.2663057945025997E-6</v>
      </c>
      <c r="L165" s="30">
        <f>1-ATAN((1.7^Table1[[#This Row],[Snow Days so Far]]+1.7^Table1[[#This Row],[Consecutive Snow Days Prior]]-2)/450)*2/PI()</f>
        <v>0.99446437691991019</v>
      </c>
      <c r="M165" s="27">
        <f>Table1[[#This Row],[Base No School Probability]]*Table1[[#This Row],[Past Closings Modifier]]</f>
        <v>3.2482247567599199E-6</v>
      </c>
      <c r="N165" s="14" t="str">
        <f>IF(Table2[[#This Row],[No School?]]=1,"Yes","No")</f>
        <v>No</v>
      </c>
      <c r="O165" s="8">
        <f>-400*(Table2[[#This Row],[No School?]]-Table1[[#This Row],[No School Probability]])^2+100</f>
        <v>99.999999995779618</v>
      </c>
      <c r="P165" s="25">
        <f>IF(IF(Table1[[#This Row],[No School Probability]]&gt;=0.5,1,0)=Table2[[#This Row],[No School?]],1,0)</f>
        <v>1</v>
      </c>
      <c r="Q165" s="8"/>
    </row>
    <row r="166" spans="1:17" x14ac:dyDescent="0.25">
      <c r="A166" s="3">
        <f>Table2[[#This Row],[Date]]</f>
        <v>43129</v>
      </c>
      <c r="B166" s="5" t="str">
        <f>TEXT(Table1[[#This Row],[Date]],"ddddddddd")</f>
        <v>Monday</v>
      </c>
      <c r="C166" s="5">
        <f>Table2[[#This Row],[Consecutive Snow Days Prior]]</f>
        <v>0</v>
      </c>
      <c r="D166" s="17">
        <f>Table2[[#This Row],[Snow Days so Far]]</f>
        <v>4</v>
      </c>
      <c r="E166" s="18">
        <f>((200*Table2[[#This Row],[7 am precipIntensity]]+Table2[[#This Row],[7 am precipProbability]]/10)*Table2[[#This Row],[7 am precipType]])^0.13*3.4</f>
        <v>0</v>
      </c>
      <c r="F166" s="9">
        <f>Table2[[#This Row],[precipType]]*(10*Table2[[#This Row],[precipIntensity]]+Table2[[#This Row],[precipProbability]]/10+Table2[[#This Row],[precipIntensityMax]]+Table2[[#This Row],[precipAccumulation]]*10)</f>
        <v>17.317200000000003</v>
      </c>
      <c r="G166" s="9">
        <f>(Table1[[#This Row],[Whole-day precip nastiness]]^1.9*Table1[[#This Row],[7 am precip nastiness]]^1.5)/260</f>
        <v>0</v>
      </c>
      <c r="H166" s="21">
        <f>0.95*Table2[[#This Row],[7 am apparentTemperature]]+0.05*Table2[[#This Row],[7 am temperature]]</f>
        <v>31.37</v>
      </c>
      <c r="I166" s="9">
        <f>0.25*Table2[[#This Row],[apparentTemperatureHigh]]+0.35*Table2[[#This Row],[temperatureHigh]]+0.25*Table2[[#This Row],[apparentTemperatureMin]]+0.15*Table2[[#This Row],[temperatureMin]]</f>
        <v>28.100999999999999</v>
      </c>
      <c r="J166" s="9">
        <f>2.5*0.8^(1.4*Table1[[#This Row],[7 am temp "index"]]+0.8*Table1[[#This Row],[Whole-day temp "index"]]+4)</f>
        <v>3.7634953599131083E-7</v>
      </c>
      <c r="K166" s="21">
        <f>-1/(Table1[[#This Row],[Precip Nastiness]]+Table1[[#This Row],[Temp Nastiness]]+1)+1</f>
        <v>3.763493943154117E-7</v>
      </c>
      <c r="L166" s="30">
        <f>1-ATAN((1.7^Table1[[#This Row],[Snow Days so Far]]+1.7^Table1[[#This Row],[Consecutive Snow Days Prior]]-2)/450)*2/PI()</f>
        <v>0.98959983146637309</v>
      </c>
      <c r="M166" s="27">
        <f>Table1[[#This Row],[Base No School Probability]]*Table1[[#This Row],[Past Closings Modifier]]</f>
        <v>3.7243529718700302E-7</v>
      </c>
      <c r="N166" s="14" t="str">
        <f>IF(Table2[[#This Row],[No School?]]=1,"Yes","No")</f>
        <v>No</v>
      </c>
      <c r="O166" s="8">
        <f>-400*(Table2[[#This Row],[No School?]]-Table1[[#This Row],[No School Probability]])^2+100</f>
        <v>99.999999999944521</v>
      </c>
      <c r="P166" s="25">
        <f>IF(IF(Table1[[#This Row],[No School Probability]]&gt;=0.5,1,0)=Table2[[#This Row],[No School?]],1,0)</f>
        <v>1</v>
      </c>
      <c r="Q166" s="8"/>
    </row>
    <row r="167" spans="1:17" x14ac:dyDescent="0.25">
      <c r="A167" s="3">
        <f>Table2[[#This Row],[Date]]</f>
        <v>43087</v>
      </c>
      <c r="B167" s="5" t="str">
        <f>TEXT(Table1[[#This Row],[Date]],"ddddddddd")</f>
        <v>Monday</v>
      </c>
      <c r="C167" s="5">
        <f>Table2[[#This Row],[Consecutive Snow Days Prior]]</f>
        <v>0</v>
      </c>
      <c r="D167" s="17">
        <f>Table2[[#This Row],[Snow Days so Far]]</f>
        <v>0</v>
      </c>
      <c r="E167" s="18">
        <f>((200*Table2[[#This Row],[7 am precipIntensity]]+Table2[[#This Row],[7 am precipProbability]]/10)*Table2[[#This Row],[7 am precipType]])^0.13*3.4</f>
        <v>0</v>
      </c>
      <c r="F167" s="9">
        <f>Table2[[#This Row],[precipType]]*(10*Table2[[#This Row],[precipIntensity]]+Table2[[#This Row],[precipProbability]]/10+Table2[[#This Row],[precipIntensityMax]]+Table2[[#This Row],[precipAccumulation]]*10)</f>
        <v>0</v>
      </c>
      <c r="G167" s="9">
        <f>(Table1[[#This Row],[Whole-day precip nastiness]]^1.9*Table1[[#This Row],[7 am precip nastiness]]^1.5)/260</f>
        <v>0</v>
      </c>
      <c r="H167" s="21">
        <f>0.95*Table2[[#This Row],[7 am apparentTemperature]]+0.05*Table2[[#This Row],[7 am temperature]]</f>
        <v>32.287500000000001</v>
      </c>
      <c r="I167" s="9">
        <f>0.25*Table2[[#This Row],[apparentTemperatureHigh]]+0.35*Table2[[#This Row],[temperatureHigh]]+0.25*Table2[[#This Row],[apparentTemperatureMin]]+0.15*Table2[[#This Row],[temperatureMin]]</f>
        <v>37.488500000000002</v>
      </c>
      <c r="J167" s="9">
        <f>2.5*0.8^(1.4*Table1[[#This Row],[7 am temp "index"]]+0.8*Table1[[#This Row],[Whole-day temp "index"]]+4)</f>
        <v>5.2883023288136166E-8</v>
      </c>
      <c r="K167" s="21">
        <f>-1/(Table1[[#This Row],[Precip Nastiness]]+Table1[[#This Row],[Temp Nastiness]]+1)+1</f>
        <v>5.2883020518201818E-8</v>
      </c>
      <c r="L167" s="30">
        <f>1-ATAN((1.7^Table1[[#This Row],[Snow Days so Far]]+1.7^Table1[[#This Row],[Consecutive Snow Days Prior]]-2)/450)*2/PI()</f>
        <v>1</v>
      </c>
      <c r="M167" s="27">
        <f>Table1[[#This Row],[Base No School Probability]]*Table1[[#This Row],[Past Closings Modifier]]</f>
        <v>5.2883020518201818E-8</v>
      </c>
      <c r="N167" s="14" t="str">
        <f>IF(Table2[[#This Row],[No School?]]=1,"Yes","No")</f>
        <v>No</v>
      </c>
      <c r="O167" s="8">
        <f>-400*(Table2[[#This Row],[No School?]]-Table1[[#This Row],[No School Probability]])^2+100</f>
        <v>99.999999999998877</v>
      </c>
      <c r="P167" s="25">
        <f>IF(IF(Table1[[#This Row],[No School Probability]]&gt;=0.5,1,0)=Table2[[#This Row],[No School?]],1,0)</f>
        <v>1</v>
      </c>
      <c r="Q167" s="8"/>
    </row>
    <row r="168" spans="1:17" hidden="1" x14ac:dyDescent="0.25">
      <c r="A168" s="3">
        <f>Table2[[#This Row],[Date]]</f>
        <v>42355</v>
      </c>
      <c r="B168" s="5" t="str">
        <f>TEXT(Table1[[#This Row],[Date]],"ddddddddd")</f>
        <v>Thursday</v>
      </c>
      <c r="C168" s="5">
        <f>Table2[[#This Row],[Consecutive Snow Days Prior]]</f>
        <v>0</v>
      </c>
      <c r="D168" s="17">
        <f>Table2[[#This Row],[Snow Days so Far]]</f>
        <v>0</v>
      </c>
      <c r="E168" s="18">
        <f>((200*Table2[[#This Row],[7 am precipIntensity]]+Table2[[#This Row],[7 am precipProbability]]/10)*Table2[[#This Row],[7 am precipType]])^0.13*3.4</f>
        <v>0</v>
      </c>
      <c r="F168" s="9">
        <f>Table2[[#This Row],[precipType]]*(10*Table2[[#This Row],[precipIntensity]]+Table2[[#This Row],[precipProbability]]/10+Table2[[#This Row],[precipIntensityMax]]+Table2[[#This Row],[precipAccumulation]]*10)</f>
        <v>0</v>
      </c>
      <c r="G168" s="9">
        <f>(Table1[[#This Row],[Whole-day precip nastiness]]^1.9*Table1[[#This Row],[7 am precip nastiness]]^1.5)/260</f>
        <v>0</v>
      </c>
      <c r="H168" s="21">
        <f>0.95*Table2[[#This Row],[7 am apparentTemperature]]+0.05*Table2[[#This Row],[7 am temperature]]</f>
        <v>55.22999999999999</v>
      </c>
      <c r="I168" s="9">
        <f>0.25*Table2[[#This Row],[apparentTemperatureHigh]]+0.35*Table2[[#This Row],[temperatureHigh]]+0.25*Table2[[#This Row],[apparentTemperatureMin]]+0.15*Table2[[#This Row],[temperatureMin]]</f>
        <v>36.006999999999998</v>
      </c>
      <c r="J168" s="9">
        <f>2.5*0.8^(1.4*Table1[[#This Row],[7 am temp "index"]]+0.8*Table1[[#This Row],[Whole-day temp "index"]]+4)</f>
        <v>5.3146278636591261E-11</v>
      </c>
      <c r="K168" s="21">
        <f>-1/(Table1[[#This Row],[Precip Nastiness]]+Table1[[#This Row],[Temp Nastiness]]+1)+1</f>
        <v>5.3146376188806244E-11</v>
      </c>
      <c r="L168" s="30">
        <f>1-ATAN((1.7^Table1[[#This Row],[Snow Days so Far]]+1.7^Table1[[#This Row],[Consecutive Snow Days Prior]]-2)/450)*2/PI()</f>
        <v>1</v>
      </c>
      <c r="M168" s="27">
        <f>Table1[[#This Row],[Base No School Probability]]*Table1[[#This Row],[Past Closings Modifier]]</f>
        <v>5.3146376188806244E-11</v>
      </c>
      <c r="N168" s="14" t="str">
        <f>IF(Table2[[#This Row],[No School?]]=1,"Yes","No")</f>
        <v>No</v>
      </c>
      <c r="O168" s="8">
        <f>-400*(Table2[[#This Row],[No School?]]-Table1[[#This Row],[No School Probability]])^2+100</f>
        <v>100</v>
      </c>
      <c r="P168" s="25">
        <f>IF(IF(Table1[[#This Row],[No School Probability]]&gt;=0.5,1,0)=Table2[[#This Row],[No School?]],1,0)</f>
        <v>1</v>
      </c>
      <c r="Q168" s="8"/>
    </row>
    <row r="169" spans="1:17" x14ac:dyDescent="0.25">
      <c r="A169" s="3">
        <f>Table2[[#This Row],[Date]]</f>
        <v>42450</v>
      </c>
      <c r="B169" s="5" t="str">
        <f>TEXT(Table1[[#This Row],[Date]],"ddddddddd")</f>
        <v>Monday</v>
      </c>
      <c r="C169" s="5">
        <f>Table2[[#This Row],[Consecutive Snow Days Prior]]</f>
        <v>0</v>
      </c>
      <c r="D169" s="17">
        <f>Table2[[#This Row],[Snow Days so Far]]</f>
        <v>0</v>
      </c>
      <c r="E169" s="18">
        <f>((200*Table2[[#This Row],[7 am precipIntensity]]+Table2[[#This Row],[7 am precipProbability]]/10)*Table2[[#This Row],[7 am precipType]])^0.13*3.4</f>
        <v>0</v>
      </c>
      <c r="F169" s="9">
        <f>Table2[[#This Row],[precipType]]*(10*Table2[[#This Row],[precipIntensity]]+Table2[[#This Row],[precipProbability]]/10+Table2[[#This Row],[precipIntensityMax]]+Table2[[#This Row],[precipAccumulation]]*10)</f>
        <v>0</v>
      </c>
      <c r="G169" s="9">
        <f>(Table1[[#This Row],[Whole-day precip nastiness]]^1.9*Table1[[#This Row],[7 am precip nastiness]]^1.5)/260</f>
        <v>0</v>
      </c>
      <c r="H169" s="21">
        <f>0.95*Table2[[#This Row],[7 am apparentTemperature]]+0.05*Table2[[#This Row],[7 am temperature]]</f>
        <v>23.222499999999997</v>
      </c>
      <c r="I169" s="9">
        <f>0.25*Table2[[#This Row],[apparentTemperatureHigh]]+0.35*Table2[[#This Row],[temperatureHigh]]+0.25*Table2[[#This Row],[apparentTemperatureMin]]+0.15*Table2[[#This Row],[temperatureMin]]</f>
        <v>32.591999999999999</v>
      </c>
      <c r="J169" s="9">
        <f>2.5*0.8^(1.4*Table1[[#This Row],[7 am temp "index"]]+0.8*Table1[[#This Row],[Whole-day temp "index"]]+4)</f>
        <v>2.1518755624417406E-6</v>
      </c>
      <c r="K169" s="21">
        <f>-1/(Table1[[#This Row],[Precip Nastiness]]+Table1[[#This Row],[Temp Nastiness]]+1)+1</f>
        <v>2.1518709318879559E-6</v>
      </c>
      <c r="L169" s="30">
        <f>1-ATAN((1.7^Table1[[#This Row],[Snow Days so Far]]+1.7^Table1[[#This Row],[Consecutive Snow Days Prior]]-2)/450)*2/PI()</f>
        <v>1</v>
      </c>
      <c r="M169" s="27">
        <f>Table1[[#This Row],[Base No School Probability]]*Table1[[#This Row],[Past Closings Modifier]]</f>
        <v>2.1518709318879559E-6</v>
      </c>
      <c r="N169" s="14" t="str">
        <f>IF(Table2[[#This Row],[No School?]]=1,"Yes","No")</f>
        <v>No</v>
      </c>
      <c r="O169" s="8">
        <f>-400*(Table2[[#This Row],[No School?]]-Table1[[#This Row],[No School Probability]])^2+100</f>
        <v>99.999999998147786</v>
      </c>
      <c r="P169" s="25">
        <f>IF(IF(Table1[[#This Row],[No School Probability]]&gt;=0.5,1,0)=Table2[[#This Row],[No School?]],1,0)</f>
        <v>1</v>
      </c>
      <c r="Q169" s="8"/>
    </row>
    <row r="170" spans="1:17" x14ac:dyDescent="0.25">
      <c r="A170" s="3">
        <f>Table2[[#This Row],[Date]]</f>
        <v>42401</v>
      </c>
      <c r="B170" s="5" t="str">
        <f>TEXT(Table1[[#This Row],[Date]],"ddddddddd")</f>
        <v>Monday</v>
      </c>
      <c r="C170" s="5">
        <f>Table2[[#This Row],[Consecutive Snow Days Prior]]</f>
        <v>0</v>
      </c>
      <c r="D170" s="17">
        <f>Table2[[#This Row],[Snow Days so Far]]</f>
        <v>0</v>
      </c>
      <c r="E170" s="18">
        <f>((200*Table2[[#This Row],[7 am precipIntensity]]+Table2[[#This Row],[7 am precipProbability]]/10)*Table2[[#This Row],[7 am precipType]])^0.13*3.4</f>
        <v>0</v>
      </c>
      <c r="F170" s="9">
        <f>Table2[[#This Row],[precipType]]*(10*Table2[[#This Row],[precipIntensity]]+Table2[[#This Row],[precipProbability]]/10+Table2[[#This Row],[precipIntensityMax]]+Table2[[#This Row],[precipAccumulation]]*10)</f>
        <v>0</v>
      </c>
      <c r="G170" s="9">
        <f>(Table1[[#This Row],[Whole-day precip nastiness]]^1.9*Table1[[#This Row],[7 am precip nastiness]]^1.5)/260</f>
        <v>0</v>
      </c>
      <c r="H170" s="21">
        <f>0.95*Table2[[#This Row],[7 am apparentTemperature]]+0.05*Table2[[#This Row],[7 am temperature]]</f>
        <v>36.971000000000004</v>
      </c>
      <c r="I170" s="9">
        <f>0.25*Table2[[#This Row],[apparentTemperatureHigh]]+0.35*Table2[[#This Row],[temperatureHigh]]+0.25*Table2[[#This Row],[apparentTemperatureMin]]+0.15*Table2[[#This Row],[temperatureMin]]</f>
        <v>33.945999999999998</v>
      </c>
      <c r="J170" s="9">
        <f>2.5*0.8^(1.4*Table1[[#This Row],[7 am temp "index"]]+0.8*Table1[[#This Row],[Whole-day temp "index"]]+4)</f>
        <v>2.3042520794842704E-8</v>
      </c>
      <c r="K170" s="21">
        <f>-1/(Table1[[#This Row],[Precip Nastiness]]+Table1[[#This Row],[Temp Nastiness]]+1)+1</f>
        <v>2.3042520225224905E-8</v>
      </c>
      <c r="L170" s="30">
        <f>1-ATAN((1.7^Table1[[#This Row],[Snow Days so Far]]+1.7^Table1[[#This Row],[Consecutive Snow Days Prior]]-2)/450)*2/PI()</f>
        <v>1</v>
      </c>
      <c r="M170" s="27">
        <f>Table1[[#This Row],[Base No School Probability]]*Table1[[#This Row],[Past Closings Modifier]]</f>
        <v>2.3042520225224905E-8</v>
      </c>
      <c r="N170" s="14" t="str">
        <f>IF(Table2[[#This Row],[No School?]]=1,"Yes","No")</f>
        <v>No</v>
      </c>
      <c r="O170" s="8">
        <f>-400*(Table2[[#This Row],[No School?]]-Table1[[#This Row],[No School Probability]])^2+100</f>
        <v>99.999999999999787</v>
      </c>
      <c r="P170" s="25">
        <f>IF(IF(Table1[[#This Row],[No School Probability]]&gt;=0.5,1,0)=Table2[[#This Row],[No School?]],1,0)</f>
        <v>1</v>
      </c>
      <c r="Q170" s="8"/>
    </row>
    <row r="171" spans="1:17" x14ac:dyDescent="0.25">
      <c r="A171" s="3">
        <f>Table2[[#This Row],[Date]]</f>
        <v>43123</v>
      </c>
      <c r="B171" s="5" t="str">
        <f>TEXT(Table1[[#This Row],[Date]],"ddddddddd")</f>
        <v>Tuesday</v>
      </c>
      <c r="C171" s="5">
        <f>Table2[[#This Row],[Consecutive Snow Days Prior]]</f>
        <v>0</v>
      </c>
      <c r="D171" s="17">
        <f>Table2[[#This Row],[Snow Days so Far]]</f>
        <v>4</v>
      </c>
      <c r="E171" s="18">
        <f>((200*Table2[[#This Row],[7 am precipIntensity]]+Table2[[#This Row],[7 am precipProbability]]/10)*Table2[[#This Row],[7 am precipType]])^0.13*3.4</f>
        <v>0</v>
      </c>
      <c r="F171" s="9">
        <f>Table2[[#This Row],[precipType]]*(10*Table2[[#This Row],[precipIntensity]]+Table2[[#This Row],[precipProbability]]/10+Table2[[#This Row],[precipIntensityMax]]+Table2[[#This Row],[precipAccumulation]]*10)</f>
        <v>0</v>
      </c>
      <c r="G171" s="9">
        <f>(Table1[[#This Row],[Whole-day precip nastiness]]^1.9*Table1[[#This Row],[7 am precip nastiness]]^1.5)/260</f>
        <v>0</v>
      </c>
      <c r="H171" s="21">
        <f>0.95*Table2[[#This Row],[7 am apparentTemperature]]+0.05*Table2[[#This Row],[7 am temperature]]</f>
        <v>45.213000000000001</v>
      </c>
      <c r="I171" s="9">
        <f>0.25*Table2[[#This Row],[apparentTemperatureHigh]]+0.35*Table2[[#This Row],[temperatureHigh]]+0.25*Table2[[#This Row],[apparentTemperatureMin]]+0.15*Table2[[#This Row],[temperatureMin]]</f>
        <v>33.8735</v>
      </c>
      <c r="J171" s="9">
        <f>2.5*0.8^(1.4*Table1[[#This Row],[7 am temp "index"]]+0.8*Table1[[#This Row],[Whole-day temp "index"]]+4)</f>
        <v>1.777974429559326E-9</v>
      </c>
      <c r="K171" s="21">
        <f>-1/(Table1[[#This Row],[Precip Nastiness]]+Table1[[#This Row],[Temp Nastiness]]+1)+1</f>
        <v>1.7779744343471293E-9</v>
      </c>
      <c r="L171" s="30">
        <f>1-ATAN((1.7^Table1[[#This Row],[Snow Days so Far]]+1.7^Table1[[#This Row],[Consecutive Snow Days Prior]]-2)/450)*2/PI()</f>
        <v>0.98959983146637309</v>
      </c>
      <c r="M171" s="27">
        <f>Table1[[#This Row],[Base No School Probability]]*Table1[[#This Row],[Past Closings Modifier]]</f>
        <v>1.7594832005814391E-9</v>
      </c>
      <c r="N171" s="14" t="str">
        <f>IF(Table2[[#This Row],[No School?]]=1,"Yes","No")</f>
        <v>No</v>
      </c>
      <c r="O171" s="8">
        <f>-400*(Table2[[#This Row],[No School?]]-Table1[[#This Row],[No School Probability]])^2+100</f>
        <v>100</v>
      </c>
      <c r="P171" s="25">
        <f>IF(IF(Table1[[#This Row],[No School Probability]]&gt;=0.5,1,0)=Table2[[#This Row],[No School?]],1,0)</f>
        <v>1</v>
      </c>
      <c r="Q171" s="8"/>
    </row>
    <row r="172" spans="1:17" x14ac:dyDescent="0.25">
      <c r="A172" s="3">
        <f>Table2[[#This Row],[Date]]</f>
        <v>42754</v>
      </c>
      <c r="B172" s="5" t="str">
        <f>TEXT(Table1[[#This Row],[Date]],"ddddddddd")</f>
        <v>Thursday</v>
      </c>
      <c r="C172" s="5">
        <f>Table2[[#This Row],[Consecutive Snow Days Prior]]</f>
        <v>0</v>
      </c>
      <c r="D172" s="17">
        <f>Table2[[#This Row],[Snow Days so Far]]</f>
        <v>1</v>
      </c>
      <c r="E172" s="18">
        <f>((200*Table2[[#This Row],[7 am precipIntensity]]+Table2[[#This Row],[7 am precipProbability]]/10)*Table2[[#This Row],[7 am precipType]])^0.13*3.4</f>
        <v>0</v>
      </c>
      <c r="F172" s="9">
        <f>Table2[[#This Row],[precipType]]*(10*Table2[[#This Row],[precipIntensity]]+Table2[[#This Row],[precipProbability]]/10+Table2[[#This Row],[precipIntensityMax]]+Table2[[#This Row],[precipAccumulation]]*10)</f>
        <v>0</v>
      </c>
      <c r="G172" s="9">
        <f>(Table1[[#This Row],[Whole-day precip nastiness]]^1.9*Table1[[#This Row],[7 am precip nastiness]]^1.5)/260</f>
        <v>0</v>
      </c>
      <c r="H172" s="21">
        <f>0.95*Table2[[#This Row],[7 am apparentTemperature]]+0.05*Table2[[#This Row],[7 am temperature]]</f>
        <v>29.672499999999996</v>
      </c>
      <c r="I172" s="9">
        <f>0.25*Table2[[#This Row],[apparentTemperatureHigh]]+0.35*Table2[[#This Row],[temperatureHigh]]+0.25*Table2[[#This Row],[apparentTemperatureMin]]+0.15*Table2[[#This Row],[temperatureMin]]</f>
        <v>36.223999999999997</v>
      </c>
      <c r="J172" s="9">
        <f>2.5*0.8^(1.4*Table1[[#This Row],[7 am temp "index"]]+0.8*Table1[[#This Row],[Whole-day temp "index"]]+4)</f>
        <v>1.5001614541437485E-7</v>
      </c>
      <c r="K172" s="21">
        <f>-1/(Table1[[#This Row],[Precip Nastiness]]+Table1[[#This Row],[Temp Nastiness]]+1)+1</f>
        <v>1.5001612296838829E-7</v>
      </c>
      <c r="L172" s="30">
        <f>1-ATAN((1.7^Table1[[#This Row],[Snow Days so Far]]+1.7^Table1[[#This Row],[Consecutive Snow Days Prior]]-2)/450)*2/PI()</f>
        <v>0.99900970337507433</v>
      </c>
      <c r="M172" s="27">
        <f>Table1[[#This Row],[Base No School Probability]]*Table1[[#This Row],[Past Closings Modifier]]</f>
        <v>1.4986756250812826E-7</v>
      </c>
      <c r="N172" s="14" t="str">
        <f>IF(Table2[[#This Row],[No School?]]=1,"Yes","No")</f>
        <v>No</v>
      </c>
      <c r="O172" s="8">
        <f>-400*(Table2[[#This Row],[No School?]]-Table1[[#This Row],[No School Probability]])^2+100</f>
        <v>99.999999999991019</v>
      </c>
      <c r="P172" s="25">
        <f>IF(IF(Table1[[#This Row],[No School Probability]]&gt;=0.5,1,0)=Table2[[#This Row],[No School?]],1,0)</f>
        <v>1</v>
      </c>
      <c r="Q172" s="8"/>
    </row>
    <row r="173" spans="1:17" hidden="1" x14ac:dyDescent="0.25">
      <c r="A173" s="3">
        <f>Table2[[#This Row],[Date]]</f>
        <v>41981</v>
      </c>
      <c r="B173" s="5" t="str">
        <f>TEXT(Table1[[#This Row],[Date]],"ddddddddd")</f>
        <v>Monday</v>
      </c>
      <c r="C173" s="5">
        <f>Table2[[#This Row],[Consecutive Snow Days Prior]]</f>
        <v>0</v>
      </c>
      <c r="D173" s="17">
        <f>Table2[[#This Row],[Snow Days so Far]]</f>
        <v>0</v>
      </c>
      <c r="E173" s="18">
        <f>((200*Table2[[#This Row],[7 am precipIntensity]]+Table2[[#This Row],[7 am precipProbability]]/10)*Table2[[#This Row],[7 am precipType]])^0.13*3.4</f>
        <v>0</v>
      </c>
      <c r="F173" s="9">
        <f>Table2[[#This Row],[precipType]]*(10*Table2[[#This Row],[precipIntensity]]+Table2[[#This Row],[precipProbability]]/10+Table2[[#This Row],[precipIntensityMax]]+Table2[[#This Row],[precipAccumulation]]*10)</f>
        <v>0</v>
      </c>
      <c r="G173" s="9">
        <f>(Table1[[#This Row],[Whole-day precip nastiness]]^1.9*Table1[[#This Row],[7 am precip nastiness]]^1.5)/260</f>
        <v>0</v>
      </c>
      <c r="H173" s="21">
        <f>0.95*Table2[[#This Row],[7 am apparentTemperature]]+0.05*Table2[[#This Row],[7 am temperature]]</f>
        <v>27.826499999999996</v>
      </c>
      <c r="I173" s="9">
        <f>0.25*Table2[[#This Row],[apparentTemperatureHigh]]+0.35*Table2[[#This Row],[temperatureHigh]]+0.25*Table2[[#This Row],[apparentTemperatureMin]]+0.15*Table2[[#This Row],[temperatureMin]]</f>
        <v>36.36</v>
      </c>
      <c r="J173" s="9">
        <f>2.5*0.8^(1.4*Table1[[#This Row],[7 am temp "index"]]+0.8*Table1[[#This Row],[Whole-day temp "index"]]+4)</f>
        <v>2.6064441923543956E-7</v>
      </c>
      <c r="K173" s="21">
        <f>-1/(Table1[[#This Row],[Precip Nastiness]]+Table1[[#This Row],[Temp Nastiness]]+1)+1</f>
        <v>2.6064435121320173E-7</v>
      </c>
      <c r="L173" s="30">
        <f>1-ATAN((1.7^Table1[[#This Row],[Snow Days so Far]]+1.7^Table1[[#This Row],[Consecutive Snow Days Prior]]-2)/450)*2/PI()</f>
        <v>1</v>
      </c>
      <c r="M173" s="27">
        <f>Table1[[#This Row],[Base No School Probability]]*Table1[[#This Row],[Past Closings Modifier]]</f>
        <v>2.6064435121320173E-7</v>
      </c>
      <c r="N173" s="14" t="str">
        <f>IF(Table2[[#This Row],[No School?]]=1,"Yes","No")</f>
        <v>No</v>
      </c>
      <c r="O173" s="8">
        <f>-400*(Table2[[#This Row],[No School?]]-Table1[[#This Row],[No School Probability]])^2+100</f>
        <v>99.999999999972829</v>
      </c>
      <c r="P173" s="25">
        <f>IF(IF(Table1[[#This Row],[No School Probability]]&gt;=0.5,1,0)=Table2[[#This Row],[No School?]],1,0)</f>
        <v>1</v>
      </c>
      <c r="Q173" s="8"/>
    </row>
    <row r="174" spans="1:17" x14ac:dyDescent="0.25">
      <c r="A174" s="3">
        <f>Table2[[#This Row],[Date]]</f>
        <v>42395</v>
      </c>
      <c r="B174" s="5" t="str">
        <f>TEXT(Table1[[#This Row],[Date]],"ddddddddd")</f>
        <v>Tuesday</v>
      </c>
      <c r="C174" s="5">
        <f>Table2[[#This Row],[Consecutive Snow Days Prior]]</f>
        <v>0</v>
      </c>
      <c r="D174" s="17">
        <f>Table2[[#This Row],[Snow Days so Far]]</f>
        <v>0</v>
      </c>
      <c r="E174" s="18">
        <f>((200*Table2[[#This Row],[7 am precipIntensity]]+Table2[[#This Row],[7 am precipProbability]]/10)*Table2[[#This Row],[7 am precipType]])^0.13*3.4</f>
        <v>0</v>
      </c>
      <c r="F174" s="9">
        <f>Table2[[#This Row],[precipType]]*(10*Table2[[#This Row],[precipIntensity]]+Table2[[#This Row],[precipProbability]]/10+Table2[[#This Row],[precipIntensityMax]]+Table2[[#This Row],[precipAccumulation]]*10)</f>
        <v>0</v>
      </c>
      <c r="G174" s="9">
        <f>(Table1[[#This Row],[Whole-day precip nastiness]]^1.9*Table1[[#This Row],[7 am precip nastiness]]^1.5)/260</f>
        <v>0</v>
      </c>
      <c r="H174" s="21">
        <f>0.95*Table2[[#This Row],[7 am apparentTemperature]]+0.05*Table2[[#This Row],[7 am temperature]]</f>
        <v>38.836500000000001</v>
      </c>
      <c r="I174" s="9">
        <f>0.25*Table2[[#This Row],[apparentTemperatureHigh]]+0.35*Table2[[#This Row],[temperatureHigh]]+0.25*Table2[[#This Row],[apparentTemperatureMin]]+0.15*Table2[[#This Row],[temperatureMin]]</f>
        <v>35.808999999999997</v>
      </c>
      <c r="J174" s="9">
        <f>2.5*0.8^(1.4*Table1[[#This Row],[7 am temp "index"]]+0.8*Table1[[#This Row],[Whole-day temp "index"]]+4)</f>
        <v>9.2256170584576162E-9</v>
      </c>
      <c r="K174" s="21">
        <f>-1/(Table1[[#This Row],[Precip Nastiness]]+Table1[[#This Row],[Temp Nastiness]]+1)+1</f>
        <v>9.2256170480808919E-9</v>
      </c>
      <c r="L174" s="30">
        <f>1-ATAN((1.7^Table1[[#This Row],[Snow Days so Far]]+1.7^Table1[[#This Row],[Consecutive Snow Days Prior]]-2)/450)*2/PI()</f>
        <v>1</v>
      </c>
      <c r="M174" s="27">
        <f>Table1[[#This Row],[Base No School Probability]]*Table1[[#This Row],[Past Closings Modifier]]</f>
        <v>9.2256170480808919E-9</v>
      </c>
      <c r="N174" s="14" t="str">
        <f>IF(Table2[[#This Row],[No School?]]=1,"Yes","No")</f>
        <v>No</v>
      </c>
      <c r="O174" s="8">
        <f>-400*(Table2[[#This Row],[No School?]]-Table1[[#This Row],[No School Probability]])^2+100</f>
        <v>99.999999999999972</v>
      </c>
      <c r="P174" s="25">
        <f>IF(IF(Table1[[#This Row],[No School Probability]]&gt;=0.5,1,0)=Table2[[#This Row],[No School?]],1,0)</f>
        <v>1</v>
      </c>
      <c r="Q174" s="8"/>
    </row>
    <row r="175" spans="1:17" hidden="1" x14ac:dyDescent="0.25">
      <c r="A175" s="3">
        <f>Table2[[#This Row],[Date]]</f>
        <v>42075</v>
      </c>
      <c r="B175" s="5" t="str">
        <f>TEXT(Table1[[#This Row],[Date]],"ddddddddd")</f>
        <v>Thursday</v>
      </c>
      <c r="C175" s="5">
        <f>Table2[[#This Row],[Consecutive Snow Days Prior]]</f>
        <v>0</v>
      </c>
      <c r="D175" s="17">
        <f>Table2[[#This Row],[Snow Days so Far]]</f>
        <v>3</v>
      </c>
      <c r="E175" s="18">
        <f>((200*Table2[[#This Row],[7 am precipIntensity]]+Table2[[#This Row],[7 am precipProbability]]/10)*Table2[[#This Row],[7 am precipType]])^0.13*3.4</f>
        <v>0</v>
      </c>
      <c r="F175" s="9">
        <f>Table2[[#This Row],[precipType]]*(10*Table2[[#This Row],[precipIntensity]]+Table2[[#This Row],[precipProbability]]/10+Table2[[#This Row],[precipIntensityMax]]+Table2[[#This Row],[precipAccumulation]]*10)</f>
        <v>0</v>
      </c>
      <c r="G175" s="9">
        <f>(Table1[[#This Row],[Whole-day precip nastiness]]^1.9*Table1[[#This Row],[7 am precip nastiness]]^1.5)/260</f>
        <v>0</v>
      </c>
      <c r="H175" s="21">
        <f>0.95*Table2[[#This Row],[7 am apparentTemperature]]+0.05*Table2[[#This Row],[7 am temperature]]</f>
        <v>27.151499999999995</v>
      </c>
      <c r="I175" s="9">
        <f>0.25*Table2[[#This Row],[apparentTemperatureHigh]]+0.35*Table2[[#This Row],[temperatureHigh]]+0.25*Table2[[#This Row],[apparentTemperatureMin]]+0.15*Table2[[#This Row],[temperatureMin]]</f>
        <v>33.927499999999995</v>
      </c>
      <c r="J175" s="9">
        <f>2.5*0.8^(1.4*Table1[[#This Row],[7 am temp "index"]]+0.8*Table1[[#This Row],[Whole-day temp "index"]]+4)</f>
        <v>4.9683854138254167E-7</v>
      </c>
      <c r="K175" s="21">
        <f>-1/(Table1[[#This Row],[Precip Nastiness]]+Table1[[#This Row],[Temp Nastiness]]+1)+1</f>
        <v>4.9683829461688589E-7</v>
      </c>
      <c r="L175" s="30">
        <f>1-ATAN((1.7^Table1[[#This Row],[Snow Days so Far]]+1.7^Table1[[#This Row],[Consecutive Snow Days Prior]]-2)/450)*2/PI()</f>
        <v>0.99446437691991019</v>
      </c>
      <c r="M175" s="27">
        <f>Table1[[#This Row],[Base No School Probability]]*Table1[[#This Row],[Past Closings Modifier]]</f>
        <v>4.9408798508613223E-7</v>
      </c>
      <c r="N175" s="14" t="str">
        <f>IF(Table2[[#This Row],[No School?]]=1,"Yes","No")</f>
        <v>No</v>
      </c>
      <c r="O175" s="8">
        <f>-400*(Table2[[#This Row],[No School?]]-Table1[[#This Row],[No School Probability]])^2+100</f>
        <v>99.999999999902357</v>
      </c>
      <c r="P175" s="25">
        <f>IF(IF(Table1[[#This Row],[No School Probability]]&gt;=0.5,1,0)=Table2[[#This Row],[No School?]],1,0)</f>
        <v>1</v>
      </c>
      <c r="Q175" s="8"/>
    </row>
    <row r="176" spans="1:17" x14ac:dyDescent="0.25">
      <c r="A176" s="3">
        <f>Table2[[#This Row],[Date]]</f>
        <v>42394</v>
      </c>
      <c r="B176" s="5" t="str">
        <f>TEXT(Table1[[#This Row],[Date]],"ddddddddd")</f>
        <v>Monday</v>
      </c>
      <c r="C176" s="5">
        <f>Table2[[#This Row],[Consecutive Snow Days Prior]]</f>
        <v>0</v>
      </c>
      <c r="D176" s="17">
        <f>Table2[[#This Row],[Snow Days so Far]]</f>
        <v>0</v>
      </c>
      <c r="E176" s="18">
        <f>((200*Table2[[#This Row],[7 am precipIntensity]]+Table2[[#This Row],[7 am precipProbability]]/10)*Table2[[#This Row],[7 am precipType]])^0.13*3.4</f>
        <v>0</v>
      </c>
      <c r="F176" s="9">
        <f>Table2[[#This Row],[precipType]]*(10*Table2[[#This Row],[precipIntensity]]+Table2[[#This Row],[precipProbability]]/10+Table2[[#This Row],[precipIntensityMax]]+Table2[[#This Row],[precipAccumulation]]*10)</f>
        <v>0</v>
      </c>
      <c r="G176" s="9">
        <f>(Table1[[#This Row],[Whole-day precip nastiness]]^1.9*Table1[[#This Row],[7 am precip nastiness]]^1.5)/260</f>
        <v>0</v>
      </c>
      <c r="H176" s="21">
        <f>0.95*Table2[[#This Row],[7 am apparentTemperature]]+0.05*Table2[[#This Row],[7 am temperature]]</f>
        <v>20.614000000000001</v>
      </c>
      <c r="I176" s="9">
        <f>0.25*Table2[[#This Row],[apparentTemperatureHigh]]+0.35*Table2[[#This Row],[temperatureHigh]]+0.25*Table2[[#This Row],[apparentTemperatureMin]]+0.15*Table2[[#This Row],[temperatureMin]]</f>
        <v>33.841500000000003</v>
      </c>
      <c r="J176" s="9">
        <f>2.5*0.8^(1.4*Table1[[#This Row],[7 am temp "index"]]+0.8*Table1[[#This Row],[Whole-day temp "index"]]+4)</f>
        <v>3.8891221260866038E-6</v>
      </c>
      <c r="K176" s="21">
        <f>-1/(Table1[[#This Row],[Precip Nastiness]]+Table1[[#This Row],[Temp Nastiness]]+1)+1</f>
        <v>3.889107000887293E-6</v>
      </c>
      <c r="L176" s="30">
        <f>1-ATAN((1.7^Table1[[#This Row],[Snow Days so Far]]+1.7^Table1[[#This Row],[Consecutive Snow Days Prior]]-2)/450)*2/PI()</f>
        <v>1</v>
      </c>
      <c r="M176" s="27">
        <f>Table1[[#This Row],[Base No School Probability]]*Table1[[#This Row],[Past Closings Modifier]]</f>
        <v>3.889107000887293E-6</v>
      </c>
      <c r="N176" s="14" t="str">
        <f>IF(Table2[[#This Row],[No School?]]=1,"Yes","No")</f>
        <v>No</v>
      </c>
      <c r="O176" s="8">
        <f>-400*(Table2[[#This Row],[No School?]]-Table1[[#This Row],[No School Probability]])^2+100</f>
        <v>99.999999993949942</v>
      </c>
      <c r="P176" s="25">
        <f>IF(IF(Table1[[#This Row],[No School Probability]]&gt;=0.5,1,0)=Table2[[#This Row],[No School?]],1,0)</f>
        <v>1</v>
      </c>
      <c r="Q176" s="8"/>
    </row>
    <row r="177" spans="1:17" hidden="1" x14ac:dyDescent="0.25">
      <c r="A177" s="3">
        <f>Table2[[#This Row],[Date]]</f>
        <v>41982</v>
      </c>
      <c r="B177" s="5" t="str">
        <f>TEXT(Table1[[#This Row],[Date]],"ddddddddd")</f>
        <v>Tuesday</v>
      </c>
      <c r="C177" s="5">
        <f>Table2[[#This Row],[Consecutive Snow Days Prior]]</f>
        <v>0</v>
      </c>
      <c r="D177" s="17">
        <f>Table2[[#This Row],[Snow Days so Far]]</f>
        <v>0</v>
      </c>
      <c r="E177" s="18">
        <f>((200*Table2[[#This Row],[7 am precipIntensity]]+Table2[[#This Row],[7 am precipProbability]]/10)*Table2[[#This Row],[7 am precipType]])^0.13*3.4</f>
        <v>0</v>
      </c>
      <c r="F177" s="9">
        <f>Table2[[#This Row],[precipType]]*(10*Table2[[#This Row],[precipIntensity]]+Table2[[#This Row],[precipProbability]]/10+Table2[[#This Row],[precipIntensityMax]]+Table2[[#This Row],[precipAccumulation]]*10)</f>
        <v>0</v>
      </c>
      <c r="G177" s="9">
        <f>(Table1[[#This Row],[Whole-day precip nastiness]]^1.9*Table1[[#This Row],[7 am precip nastiness]]^1.5)/260</f>
        <v>0</v>
      </c>
      <c r="H177" s="21">
        <f>0.95*Table2[[#This Row],[7 am apparentTemperature]]+0.05*Table2[[#This Row],[7 am temperature]]</f>
        <v>31.092999999999996</v>
      </c>
      <c r="I177" s="9">
        <f>0.25*Table2[[#This Row],[apparentTemperatureHigh]]+0.35*Table2[[#This Row],[temperatureHigh]]+0.25*Table2[[#This Row],[apparentTemperatureMin]]+0.15*Table2[[#This Row],[temperatureMin]]</f>
        <v>35.8095</v>
      </c>
      <c r="J177" s="9">
        <f>2.5*0.8^(1.4*Table1[[#This Row],[7 am temp "index"]]+0.8*Table1[[#This Row],[Whole-day temp "index"]]+4)</f>
        <v>1.0364501524260376E-7</v>
      </c>
      <c r="K177" s="21">
        <f>-1/(Table1[[#This Row],[Precip Nastiness]]+Table1[[#This Row],[Temp Nastiness]]+1)+1</f>
        <v>1.0364500446780056E-7</v>
      </c>
      <c r="L177" s="30">
        <f>1-ATAN((1.7^Table1[[#This Row],[Snow Days so Far]]+1.7^Table1[[#This Row],[Consecutive Snow Days Prior]]-2)/450)*2/PI()</f>
        <v>1</v>
      </c>
      <c r="M177" s="27">
        <f>Table1[[#This Row],[Base No School Probability]]*Table1[[#This Row],[Past Closings Modifier]]</f>
        <v>1.0364500446780056E-7</v>
      </c>
      <c r="N177" s="14" t="str">
        <f>IF(Table2[[#This Row],[No School?]]=1,"Yes","No")</f>
        <v>No</v>
      </c>
      <c r="O177" s="8">
        <f>-400*(Table2[[#This Row],[No School?]]-Table1[[#This Row],[No School Probability]])^2+100</f>
        <v>99.999999999995708</v>
      </c>
      <c r="P177" s="25">
        <f>IF(IF(Table1[[#This Row],[No School Probability]]&gt;=0.5,1,0)=Table2[[#This Row],[No School?]],1,0)</f>
        <v>1</v>
      </c>
      <c r="Q177" s="8"/>
    </row>
    <row r="178" spans="1:17" x14ac:dyDescent="0.25">
      <c r="A178" s="3">
        <f>Table2[[#This Row],[Date]]</f>
        <v>42377</v>
      </c>
      <c r="B178" s="5" t="str">
        <f>TEXT(Table1[[#This Row],[Date]],"ddddddddd")</f>
        <v>Friday</v>
      </c>
      <c r="C178" s="5">
        <f>Table2[[#This Row],[Consecutive Snow Days Prior]]</f>
        <v>0</v>
      </c>
      <c r="D178" s="17">
        <f>Table2[[#This Row],[Snow Days so Far]]</f>
        <v>0</v>
      </c>
      <c r="E178" s="18">
        <f>((200*Table2[[#This Row],[7 am precipIntensity]]+Table2[[#This Row],[7 am precipProbability]]/10)*Table2[[#This Row],[7 am precipType]])^0.13*3.4</f>
        <v>0</v>
      </c>
      <c r="F178" s="9">
        <f>Table2[[#This Row],[precipType]]*(10*Table2[[#This Row],[precipIntensity]]+Table2[[#This Row],[precipProbability]]/10+Table2[[#This Row],[precipIntensityMax]]+Table2[[#This Row],[precipAccumulation]]*10)</f>
        <v>0</v>
      </c>
      <c r="G178" s="9">
        <f>(Table1[[#This Row],[Whole-day precip nastiness]]^1.9*Table1[[#This Row],[7 am precip nastiness]]^1.5)/260</f>
        <v>0</v>
      </c>
      <c r="H178" s="21">
        <f>0.95*Table2[[#This Row],[7 am apparentTemperature]]+0.05*Table2[[#This Row],[7 am temperature]]</f>
        <v>23.146000000000001</v>
      </c>
      <c r="I178" s="9">
        <f>0.25*Table2[[#This Row],[apparentTemperatureHigh]]+0.35*Table2[[#This Row],[temperatureHigh]]+0.25*Table2[[#This Row],[apparentTemperatureMin]]+0.15*Table2[[#This Row],[temperatureMin]]</f>
        <v>34.185999999999993</v>
      </c>
      <c r="J178" s="9">
        <f>2.5*0.8^(1.4*Table1[[#This Row],[7 am temp "index"]]+0.8*Table1[[#This Row],[Whole-day temp "index"]]+4)</f>
        <v>1.6581223275747128E-6</v>
      </c>
      <c r="K178" s="21">
        <f>-1/(Table1[[#This Row],[Precip Nastiness]]+Table1[[#This Row],[Temp Nastiness]]+1)+1</f>
        <v>1.6581195783071934E-6</v>
      </c>
      <c r="L178" s="30">
        <f>1-ATAN((1.7^Table1[[#This Row],[Snow Days so Far]]+1.7^Table1[[#This Row],[Consecutive Snow Days Prior]]-2)/450)*2/PI()</f>
        <v>1</v>
      </c>
      <c r="M178" s="27">
        <f>Table1[[#This Row],[Base No School Probability]]*Table1[[#This Row],[Past Closings Modifier]]</f>
        <v>1.6581195783071934E-6</v>
      </c>
      <c r="N178" s="14" t="str">
        <f>IF(Table2[[#This Row],[No School?]]=1,"Yes","No")</f>
        <v>No</v>
      </c>
      <c r="O178" s="8">
        <f>-400*(Table2[[#This Row],[No School?]]-Table1[[#This Row],[No School Probability]])^2+100</f>
        <v>99.99999999890025</v>
      </c>
      <c r="P178" s="25">
        <f>IF(IF(Table1[[#This Row],[No School Probability]]&gt;=0.5,1,0)=Table2[[#This Row],[No School?]],1,0)</f>
        <v>1</v>
      </c>
      <c r="Q178" s="8"/>
    </row>
    <row r="179" spans="1:17" x14ac:dyDescent="0.25">
      <c r="A179" s="3">
        <f>Table2[[#This Row],[Date]]</f>
        <v>42710</v>
      </c>
      <c r="B179" s="5" t="str">
        <f>TEXT(Table1[[#This Row],[Date]],"ddddddddd")</f>
        <v>Tuesday</v>
      </c>
      <c r="C179" s="5">
        <f>Table2[[#This Row],[Consecutive Snow Days Prior]]</f>
        <v>0</v>
      </c>
      <c r="D179" s="17">
        <f>Table2[[#This Row],[Snow Days so Far]]</f>
        <v>0</v>
      </c>
      <c r="E179" s="18">
        <f>((200*Table2[[#This Row],[7 am precipIntensity]]+Table2[[#This Row],[7 am precipProbability]]/10)*Table2[[#This Row],[7 am precipType]])^0.13*3.4</f>
        <v>0</v>
      </c>
      <c r="F179" s="9">
        <f>Table2[[#This Row],[precipType]]*(10*Table2[[#This Row],[precipIntensity]]+Table2[[#This Row],[precipProbability]]/10+Table2[[#This Row],[precipIntensityMax]]+Table2[[#This Row],[precipAccumulation]]*10)</f>
        <v>0</v>
      </c>
      <c r="G179" s="9">
        <f>(Table1[[#This Row],[Whole-day precip nastiness]]^1.9*Table1[[#This Row],[7 am precip nastiness]]^1.5)/260</f>
        <v>0</v>
      </c>
      <c r="H179" s="21">
        <f>0.95*Table2[[#This Row],[7 am apparentTemperature]]+0.05*Table2[[#This Row],[7 am temperature]]</f>
        <v>25.54</v>
      </c>
      <c r="I179" s="9">
        <f>0.25*Table2[[#This Row],[apparentTemperatureHigh]]+0.35*Table2[[#This Row],[temperatureHigh]]+0.25*Table2[[#This Row],[apparentTemperatureMin]]+0.15*Table2[[#This Row],[temperatureMin]]</f>
        <v>34.3675</v>
      </c>
      <c r="J179" s="9">
        <f>2.5*0.8^(1.4*Table1[[#This Row],[7 am temp "index"]]+0.8*Table1[[#This Row],[Whole-day temp "index"]]+4)</f>
        <v>7.5987408577295889E-7</v>
      </c>
      <c r="K179" s="21">
        <f>-1/(Table1[[#This Row],[Precip Nastiness]]+Table1[[#This Row],[Temp Nastiness]]+1)+1</f>
        <v>7.5987350844908264E-7</v>
      </c>
      <c r="L179" s="30">
        <f>1-ATAN((1.7^Table1[[#This Row],[Snow Days so Far]]+1.7^Table1[[#This Row],[Consecutive Snow Days Prior]]-2)/450)*2/PI()</f>
        <v>1</v>
      </c>
      <c r="M179" s="27">
        <f>Table1[[#This Row],[Base No School Probability]]*Table1[[#This Row],[Past Closings Modifier]]</f>
        <v>7.5987350844908264E-7</v>
      </c>
      <c r="N179" s="14" t="str">
        <f>IF(Table2[[#This Row],[No School?]]=1,"Yes","No")</f>
        <v>No</v>
      </c>
      <c r="O179" s="8">
        <f>-400*(Table2[[#This Row],[No School?]]-Table1[[#This Row],[No School Probability]])^2+100</f>
        <v>99.999999999769031</v>
      </c>
      <c r="P179" s="25">
        <f>IF(IF(Table1[[#This Row],[No School Probability]]&gt;=0.5,1,0)=Table2[[#This Row],[No School?]],1,0)</f>
        <v>1</v>
      </c>
      <c r="Q179" s="8"/>
    </row>
    <row r="180" spans="1:17" x14ac:dyDescent="0.25">
      <c r="A180" s="3">
        <f>Table2[[#This Row],[Date]]</f>
        <v>43132</v>
      </c>
      <c r="B180" s="5" t="str">
        <f>TEXT(Table1[[#This Row],[Date]],"ddddddddd")</f>
        <v>Thursday</v>
      </c>
      <c r="C180" s="5">
        <f>Table2[[#This Row],[Consecutive Snow Days Prior]]</f>
        <v>0</v>
      </c>
      <c r="D180" s="17">
        <f>Table2[[#This Row],[Snow Days so Far]]</f>
        <v>4</v>
      </c>
      <c r="E180" s="18">
        <f>((200*Table2[[#This Row],[7 am precipIntensity]]+Table2[[#This Row],[7 am precipProbability]]/10)*Table2[[#This Row],[7 am precipType]])^0.13*3.4</f>
        <v>0</v>
      </c>
      <c r="F180" s="9">
        <f>Table2[[#This Row],[precipType]]*(10*Table2[[#This Row],[precipIntensity]]+Table2[[#This Row],[precipProbability]]/10+Table2[[#This Row],[precipIntensityMax]]+Table2[[#This Row],[precipAccumulation]]*10)</f>
        <v>0</v>
      </c>
      <c r="G180" s="9">
        <f>(Table1[[#This Row],[Whole-day precip nastiness]]^1.9*Table1[[#This Row],[7 am precip nastiness]]^1.5)/260</f>
        <v>0</v>
      </c>
      <c r="H180" s="21">
        <f>0.95*Table2[[#This Row],[7 am apparentTemperature]]+0.05*Table2[[#This Row],[7 am temperature]]</f>
        <v>39.44</v>
      </c>
      <c r="I180" s="9">
        <f>0.25*Table2[[#This Row],[apparentTemperatureHigh]]+0.35*Table2[[#This Row],[temperatureHigh]]+0.25*Table2[[#This Row],[apparentTemperatureMin]]+0.15*Table2[[#This Row],[temperatureMin]]</f>
        <v>30.3565</v>
      </c>
      <c r="J180" s="9">
        <f>2.5*0.8^(1.4*Table1[[#This Row],[7 am temp "index"]]+0.8*Table1[[#This Row],[Whole-day temp "index"]]+4)</f>
        <v>2.0222629746206909E-8</v>
      </c>
      <c r="K180" s="21">
        <f>-1/(Table1[[#This Row],[Precip Nastiness]]+Table1[[#This Row],[Temp Nastiness]]+1)+1</f>
        <v>2.0222629348864984E-8</v>
      </c>
      <c r="L180" s="30">
        <f>1-ATAN((1.7^Table1[[#This Row],[Snow Days so Far]]+1.7^Table1[[#This Row],[Consecutive Snow Days Prior]]-2)/450)*2/PI()</f>
        <v>0.98959983146637309</v>
      </c>
      <c r="M180" s="27">
        <f>Table1[[#This Row],[Base No School Probability]]*Table1[[#This Row],[Past Closings Modifier]]</f>
        <v>2.0012310595443718E-8</v>
      </c>
      <c r="N180" s="14" t="str">
        <f>IF(Table2[[#This Row],[No School?]]=1,"Yes","No")</f>
        <v>No</v>
      </c>
      <c r="O180" s="8">
        <f>-400*(Table2[[#This Row],[No School?]]-Table1[[#This Row],[No School Probability]])^2+100</f>
        <v>99.999999999999844</v>
      </c>
      <c r="P180" s="25">
        <f>IF(IF(Table1[[#This Row],[No School Probability]]&gt;=0.5,1,0)=Table2[[#This Row],[No School?]],1,0)</f>
        <v>1</v>
      </c>
      <c r="Q180" s="8"/>
    </row>
    <row r="181" spans="1:17" x14ac:dyDescent="0.25">
      <c r="A181" s="3">
        <f>Table2[[#This Row],[Date]]</f>
        <v>42745</v>
      </c>
      <c r="B181" s="5" t="str">
        <f>TEXT(Table1[[#This Row],[Date]],"ddddddddd")</f>
        <v>Tuesday</v>
      </c>
      <c r="C181" s="5">
        <f>Table2[[#This Row],[Consecutive Snow Days Prior]]</f>
        <v>0</v>
      </c>
      <c r="D181" s="17">
        <f>Table2[[#This Row],[Snow Days so Far]]</f>
        <v>1</v>
      </c>
      <c r="E181" s="18">
        <f>((200*Table2[[#This Row],[7 am precipIntensity]]+Table2[[#This Row],[7 am precipProbability]]/10)*Table2[[#This Row],[7 am precipType]])^0.13*3.4</f>
        <v>3.0567219364750011</v>
      </c>
      <c r="F181" s="9">
        <f>Table2[[#This Row],[precipType]]*(10*Table2[[#This Row],[precipIntensity]]+Table2[[#This Row],[precipProbability]]/10+Table2[[#This Row],[precipIntensityMax]]+Table2[[#This Row],[precipAccumulation]]*10)</f>
        <v>5.8016000000000005</v>
      </c>
      <c r="G181" s="9">
        <f>(Table1[[#This Row],[Whole-day precip nastiness]]^1.9*Table1[[#This Row],[7 am precip nastiness]]^1.5)/260</f>
        <v>0.58029835456910406</v>
      </c>
      <c r="H181" s="21">
        <f>0.95*Table2[[#This Row],[7 am apparentTemperature]]+0.05*Table2[[#This Row],[7 am temperature]]</f>
        <v>19.635999999999996</v>
      </c>
      <c r="I181" s="9">
        <f>0.25*Table2[[#This Row],[apparentTemperatureHigh]]+0.35*Table2[[#This Row],[temperatureHigh]]+0.25*Table2[[#This Row],[apparentTemperatureMin]]+0.15*Table2[[#This Row],[temperatureMin]]</f>
        <v>35.393999999999998</v>
      </c>
      <c r="J181" s="9">
        <f>2.5*0.8^(1.4*Table1[[#This Row],[7 am temp "index"]]+0.8*Table1[[#This Row],[Whole-day temp "index"]]+4)</f>
        <v>4.001091973989532E-6</v>
      </c>
      <c r="K181" s="21">
        <f>-1/(Table1[[#This Row],[Precip Nastiness]]+Table1[[#This Row],[Temp Nastiness]]+1)+1</f>
        <v>0.36720970109439832</v>
      </c>
      <c r="L181" s="30">
        <f>1-ATAN((1.7^Table1[[#This Row],[Snow Days so Far]]+1.7^Table1[[#This Row],[Consecutive Snow Days Prior]]-2)/450)*2/PI()</f>
        <v>0.99900970337507433</v>
      </c>
      <c r="M181" s="27">
        <f>Table1[[#This Row],[Base No School Probability]]*Table1[[#This Row],[Past Closings Modifier]]</f>
        <v>0.36684605456676456</v>
      </c>
      <c r="N181" s="14" t="str">
        <f>IF(Table2[[#This Row],[No School?]]=1,"Yes","No")</f>
        <v>No</v>
      </c>
      <c r="O181" s="8">
        <f>-400*(Table2[[#This Row],[No School?]]-Table1[[#This Row],[No School Probability]])^2+100</f>
        <v>46.169588899519368</v>
      </c>
      <c r="P181" s="25">
        <f>IF(IF(Table1[[#This Row],[No School Probability]]&gt;=0.5,1,0)=Table2[[#This Row],[No School?]],1,0)</f>
        <v>1</v>
      </c>
      <c r="Q181" s="8"/>
    </row>
    <row r="182" spans="1:17" x14ac:dyDescent="0.25">
      <c r="A182" s="3">
        <f>Table2[[#This Row],[Date]]</f>
        <v>43131</v>
      </c>
      <c r="B182" s="5" t="str">
        <f>TEXT(Table1[[#This Row],[Date]],"ddddddddd")</f>
        <v>Wednesday</v>
      </c>
      <c r="C182" s="5">
        <f>Table2[[#This Row],[Consecutive Snow Days Prior]]</f>
        <v>0</v>
      </c>
      <c r="D182" s="17">
        <f>Table2[[#This Row],[Snow Days so Far]]</f>
        <v>4</v>
      </c>
      <c r="E182" s="18">
        <f>((200*Table2[[#This Row],[7 am precipIntensity]]+Table2[[#This Row],[7 am precipProbability]]/10)*Table2[[#This Row],[7 am precipType]])^0.13*3.4</f>
        <v>0</v>
      </c>
      <c r="F182" s="9">
        <f>Table2[[#This Row],[precipType]]*(10*Table2[[#This Row],[precipIntensity]]+Table2[[#This Row],[precipProbability]]/10+Table2[[#This Row],[precipIntensityMax]]+Table2[[#This Row],[precipAccumulation]]*10)</f>
        <v>0</v>
      </c>
      <c r="G182" s="9">
        <f>(Table1[[#This Row],[Whole-day precip nastiness]]^1.9*Table1[[#This Row],[7 am precip nastiness]]^1.5)/260</f>
        <v>0</v>
      </c>
      <c r="H182" s="21">
        <f>0.95*Table2[[#This Row],[7 am apparentTemperature]]+0.05*Table2[[#This Row],[7 am temperature]]</f>
        <v>11.614999999999998</v>
      </c>
      <c r="I182" s="9">
        <f>0.25*Table2[[#This Row],[apparentTemperatureHigh]]+0.35*Table2[[#This Row],[temperatureHigh]]+0.25*Table2[[#This Row],[apparentTemperatureMin]]+0.15*Table2[[#This Row],[temperatureMin]]</f>
        <v>30.180999999999994</v>
      </c>
      <c r="J182" s="9">
        <f>2.5*0.8^(1.4*Table1[[#This Row],[7 am temp "index"]]+0.8*Table1[[#This Row],[Whole-day temp "index"]]+4)</f>
        <v>1.2432926122401657E-4</v>
      </c>
      <c r="K182" s="21">
        <f>-1/(Table1[[#This Row],[Precip Nastiness]]+Table1[[#This Row],[Temp Nastiness]]+1)+1</f>
        <v>1.2431380538047154E-4</v>
      </c>
      <c r="L182" s="30">
        <f>1-ATAN((1.7^Table1[[#This Row],[Snow Days so Far]]+1.7^Table1[[#This Row],[Consecutive Snow Days Prior]]-2)/450)*2/PI()</f>
        <v>0.98959983146637309</v>
      </c>
      <c r="M182" s="27">
        <f>Table1[[#This Row],[Base No School Probability]]*Table1[[#This Row],[Past Closings Modifier]]</f>
        <v>1.2302092085345815E-4</v>
      </c>
      <c r="N182" s="14" t="str">
        <f>IF(Table2[[#This Row],[No School?]]=1,"Yes","No")</f>
        <v>No</v>
      </c>
      <c r="O182" s="8">
        <f>-400*(Table2[[#This Row],[No School?]]-Table1[[#This Row],[No School Probability]])^2+100</f>
        <v>99.999993946341206</v>
      </c>
      <c r="P182" s="25">
        <f>IF(IF(Table1[[#This Row],[No School Probability]]&gt;=0.5,1,0)=Table2[[#This Row],[No School?]],1,0)</f>
        <v>1</v>
      </c>
      <c r="Q182" s="8"/>
    </row>
    <row r="183" spans="1:17" x14ac:dyDescent="0.25">
      <c r="A183" s="3">
        <f>Table2[[#This Row],[Date]]</f>
        <v>42822</v>
      </c>
      <c r="B183" s="5" t="str">
        <f>TEXT(Table1[[#This Row],[Date]],"ddddddddd")</f>
        <v>Tuesday</v>
      </c>
      <c r="C183" s="5">
        <f>Table2[[#This Row],[Consecutive Snow Days Prior]]</f>
        <v>0</v>
      </c>
      <c r="D183" s="17">
        <f>Table2[[#This Row],[Snow Days so Far]]</f>
        <v>3</v>
      </c>
      <c r="E183" s="18">
        <f>((200*Table2[[#This Row],[7 am precipIntensity]]+Table2[[#This Row],[7 am precipProbability]]/10)*Table2[[#This Row],[7 am precipType]])^0.13*3.4</f>
        <v>0</v>
      </c>
      <c r="F183" s="9">
        <f>Table2[[#This Row],[precipType]]*(10*Table2[[#This Row],[precipIntensity]]+Table2[[#This Row],[precipProbability]]/10+Table2[[#This Row],[precipIntensityMax]]+Table2[[#This Row],[precipAccumulation]]*10)</f>
        <v>0</v>
      </c>
      <c r="G183" s="9">
        <f>(Table1[[#This Row],[Whole-day precip nastiness]]^1.9*Table1[[#This Row],[7 am precip nastiness]]^1.5)/260</f>
        <v>0</v>
      </c>
      <c r="H183" s="21">
        <f>0.95*Table2[[#This Row],[7 am apparentTemperature]]+0.05*Table2[[#This Row],[7 am temperature]]</f>
        <v>50.819999999999993</v>
      </c>
      <c r="I183" s="9">
        <f>0.25*Table2[[#This Row],[apparentTemperatureHigh]]+0.35*Table2[[#This Row],[temperatureHigh]]+0.25*Table2[[#This Row],[apparentTemperatureMin]]+0.15*Table2[[#This Row],[temperatureMin]]</f>
        <v>39.954999999999998</v>
      </c>
      <c r="J183" s="9">
        <f>2.5*0.8^(1.4*Table1[[#This Row],[7 am temp "index"]]+0.8*Table1[[#This Row],[Whole-day temp "index"]]+4)</f>
        <v>1.0416329160954588E-10</v>
      </c>
      <c r="K183" s="21">
        <f>-1/(Table1[[#This Row],[Precip Nastiness]]+Table1[[#This Row],[Temp Nastiness]]+1)+1</f>
        <v>1.0416334461638144E-10</v>
      </c>
      <c r="L183" s="30">
        <f>1-ATAN((1.7^Table1[[#This Row],[Snow Days so Far]]+1.7^Table1[[#This Row],[Consecutive Snow Days Prior]]-2)/450)*2/PI()</f>
        <v>0.99446437691991019</v>
      </c>
      <c r="M183" s="27">
        <f>Table1[[#This Row],[Base No School Probability]]*Table1[[#This Row],[Past Closings Modifier]]</f>
        <v>1.0358673560182365E-10</v>
      </c>
      <c r="N183" s="14" t="str">
        <f>IF(Table2[[#This Row],[No School?]]=1,"Yes","No")</f>
        <v>No</v>
      </c>
      <c r="O183" s="8">
        <f>-400*(Table2[[#This Row],[No School?]]-Table1[[#This Row],[No School Probability]])^2+100</f>
        <v>100</v>
      </c>
      <c r="P183" s="25">
        <f>IF(IF(Table1[[#This Row],[No School Probability]]&gt;=0.5,1,0)=Table2[[#This Row],[No School?]],1,0)</f>
        <v>1</v>
      </c>
      <c r="Q183" s="8"/>
    </row>
    <row r="184" spans="1:17" hidden="1" x14ac:dyDescent="0.25">
      <c r="A184" s="3">
        <f>Table2[[#This Row],[Date]]</f>
        <v>41978</v>
      </c>
      <c r="B184" s="5" t="str">
        <f>TEXT(Table1[[#This Row],[Date]],"ddddddddd")</f>
        <v>Friday</v>
      </c>
      <c r="C184" s="5">
        <f>Table2[[#This Row],[Consecutive Snow Days Prior]]</f>
        <v>0</v>
      </c>
      <c r="D184" s="17">
        <f>Table2[[#This Row],[Snow Days so Far]]</f>
        <v>0</v>
      </c>
      <c r="E184" s="18">
        <f>((200*Table2[[#This Row],[7 am precipIntensity]]+Table2[[#This Row],[7 am precipProbability]]/10)*Table2[[#This Row],[7 am precipType]])^0.13*3.4</f>
        <v>0</v>
      </c>
      <c r="F184" s="9">
        <f>Table2[[#This Row],[precipType]]*(10*Table2[[#This Row],[precipIntensity]]+Table2[[#This Row],[precipProbability]]/10+Table2[[#This Row],[precipIntensityMax]]+Table2[[#This Row],[precipAccumulation]]*10)</f>
        <v>0</v>
      </c>
      <c r="G184" s="9">
        <f>(Table1[[#This Row],[Whole-day precip nastiness]]^1.9*Table1[[#This Row],[7 am precip nastiness]]^1.5)/260</f>
        <v>0</v>
      </c>
      <c r="H184" s="21">
        <f>0.95*Table2[[#This Row],[7 am apparentTemperature]]+0.05*Table2[[#This Row],[7 am temperature]]</f>
        <v>27.525500000000001</v>
      </c>
      <c r="I184" s="9">
        <f>0.25*Table2[[#This Row],[apparentTemperatureHigh]]+0.35*Table2[[#This Row],[temperatureHigh]]+0.25*Table2[[#This Row],[apparentTemperatureMin]]+0.15*Table2[[#This Row],[temperatureMin]]</f>
        <v>35.279499999999999</v>
      </c>
      <c r="J184" s="9">
        <f>2.5*0.8^(1.4*Table1[[#This Row],[7 am temp "index"]]+0.8*Table1[[#This Row],[Whole-day temp "index"]]+4)</f>
        <v>3.4726045122890096E-7</v>
      </c>
      <c r="K184" s="21">
        <f>-1/(Table1[[#This Row],[Precip Nastiness]]+Table1[[#This Row],[Temp Nastiness]]+1)+1</f>
        <v>3.4726033071308393E-7</v>
      </c>
      <c r="L184" s="30">
        <f>1-ATAN((1.7^Table1[[#This Row],[Snow Days so Far]]+1.7^Table1[[#This Row],[Consecutive Snow Days Prior]]-2)/450)*2/PI()</f>
        <v>1</v>
      </c>
      <c r="M184" s="27">
        <f>Table1[[#This Row],[Base No School Probability]]*Table1[[#This Row],[Past Closings Modifier]]</f>
        <v>3.4726033071308393E-7</v>
      </c>
      <c r="N184" s="14" t="str">
        <f>IF(Table2[[#This Row],[No School?]]=1,"Yes","No")</f>
        <v>No</v>
      </c>
      <c r="O184" s="8">
        <f>-400*(Table2[[#This Row],[No School?]]-Table1[[#This Row],[No School Probability]])^2+100</f>
        <v>99.999999999951768</v>
      </c>
      <c r="P184" s="25">
        <f>IF(IF(Table1[[#This Row],[No School Probability]]&gt;=0.5,1,0)=Table2[[#This Row],[No School?]],1,0)</f>
        <v>1</v>
      </c>
      <c r="Q184" s="8"/>
    </row>
    <row r="185" spans="1:17" hidden="1" x14ac:dyDescent="0.25">
      <c r="A185" s="3">
        <f>Table2[[#This Row],[Date]]</f>
        <v>42353</v>
      </c>
      <c r="B185" s="5" t="str">
        <f>TEXT(Table1[[#This Row],[Date]],"ddddddddd")</f>
        <v>Tuesday</v>
      </c>
      <c r="C185" s="5">
        <f>Table2[[#This Row],[Consecutive Snow Days Prior]]</f>
        <v>0</v>
      </c>
      <c r="D185" s="17">
        <f>Table2[[#This Row],[Snow Days so Far]]</f>
        <v>0</v>
      </c>
      <c r="E185" s="18">
        <f>((200*Table2[[#This Row],[7 am precipIntensity]]+Table2[[#This Row],[7 am precipProbability]]/10)*Table2[[#This Row],[7 am precipType]])^0.13*3.4</f>
        <v>0</v>
      </c>
      <c r="F185" s="9">
        <f>Table2[[#This Row],[precipType]]*(10*Table2[[#This Row],[precipIntensity]]+Table2[[#This Row],[precipProbability]]/10+Table2[[#This Row],[precipIntensityMax]]+Table2[[#This Row],[precipAccumulation]]*10)</f>
        <v>0</v>
      </c>
      <c r="G185" s="9">
        <f>(Table1[[#This Row],[Whole-day precip nastiness]]^1.9*Table1[[#This Row],[7 am precip nastiness]]^1.5)/260</f>
        <v>0</v>
      </c>
      <c r="H185" s="21">
        <f>0.95*Table2[[#This Row],[7 am apparentTemperature]]+0.05*Table2[[#This Row],[7 am temperature]]</f>
        <v>41.375999999999998</v>
      </c>
      <c r="I185" s="9">
        <f>0.25*Table2[[#This Row],[apparentTemperatureHigh]]+0.35*Table2[[#This Row],[temperatureHigh]]+0.25*Table2[[#This Row],[apparentTemperatureMin]]+0.15*Table2[[#This Row],[temperatureMin]]</f>
        <v>41.340499999999992</v>
      </c>
      <c r="J185" s="9">
        <f>2.5*0.8^(1.4*Table1[[#This Row],[7 am temp "index"]]+0.8*Table1[[#This Row],[Whole-day temp "index"]]+4)</f>
        <v>1.5545513237770658E-9</v>
      </c>
      <c r="K185" s="21">
        <f>-1/(Table1[[#This Row],[Precip Nastiness]]+Table1[[#This Row],[Temp Nastiness]]+1)+1</f>
        <v>1.5545513765147234E-9</v>
      </c>
      <c r="L185" s="30">
        <f>1-ATAN((1.7^Table1[[#This Row],[Snow Days so Far]]+1.7^Table1[[#This Row],[Consecutive Snow Days Prior]]-2)/450)*2/PI()</f>
        <v>1</v>
      </c>
      <c r="M185" s="27">
        <f>Table1[[#This Row],[Base No School Probability]]*Table1[[#This Row],[Past Closings Modifier]]</f>
        <v>1.5545513765147234E-9</v>
      </c>
      <c r="N185" s="14" t="str">
        <f>IF(Table2[[#This Row],[No School?]]=1,"Yes","No")</f>
        <v>No</v>
      </c>
      <c r="O185" s="8">
        <f>-400*(Table2[[#This Row],[No School?]]-Table1[[#This Row],[No School Probability]])^2+100</f>
        <v>100</v>
      </c>
      <c r="P185" s="25">
        <f>IF(IF(Table1[[#This Row],[No School Probability]]&gt;=0.5,1,0)=Table2[[#This Row],[No School?]],1,0)</f>
        <v>1</v>
      </c>
      <c r="Q185" s="8"/>
    </row>
    <row r="186" spans="1:17" hidden="1" x14ac:dyDescent="0.25">
      <c r="A186" s="3">
        <f>Table2[[#This Row],[Date]]</f>
        <v>42072</v>
      </c>
      <c r="B186" s="5" t="str">
        <f>TEXT(Table1[[#This Row],[Date]],"ddddddddd")</f>
        <v>Monday</v>
      </c>
      <c r="C186" s="5">
        <f>Table2[[#This Row],[Consecutive Snow Days Prior]]</f>
        <v>0</v>
      </c>
      <c r="D186" s="17">
        <f>Table2[[#This Row],[Snow Days so Far]]</f>
        <v>3</v>
      </c>
      <c r="E186" s="18">
        <f>((200*Table2[[#This Row],[7 am precipIntensity]]+Table2[[#This Row],[7 am precipProbability]]/10)*Table2[[#This Row],[7 am precipType]])^0.13*3.4</f>
        <v>0</v>
      </c>
      <c r="F186" s="9">
        <f>Table2[[#This Row],[precipType]]*(10*Table2[[#This Row],[precipIntensity]]+Table2[[#This Row],[precipProbability]]/10+Table2[[#This Row],[precipIntensityMax]]+Table2[[#This Row],[precipAccumulation]]*10)</f>
        <v>0</v>
      </c>
      <c r="G186" s="9">
        <f>(Table1[[#This Row],[Whole-day precip nastiness]]^1.9*Table1[[#This Row],[7 am precip nastiness]]^1.5)/260</f>
        <v>0</v>
      </c>
      <c r="H186" s="21">
        <f>0.95*Table2[[#This Row],[7 am apparentTemperature]]+0.05*Table2[[#This Row],[7 am temperature]]</f>
        <v>31.071499999999997</v>
      </c>
      <c r="I186" s="9">
        <f>0.25*Table2[[#This Row],[apparentTemperatureHigh]]+0.35*Table2[[#This Row],[temperatureHigh]]+0.25*Table2[[#This Row],[apparentTemperatureMin]]+0.15*Table2[[#This Row],[temperatureMin]]</f>
        <v>36.517999999999994</v>
      </c>
      <c r="J186" s="9">
        <f>2.5*0.8^(1.4*Table1[[#This Row],[7 am temp "index"]]+0.8*Table1[[#This Row],[Whole-day temp "index"]]+4)</f>
        <v>9.1946841615540512E-8</v>
      </c>
      <c r="K186" s="21">
        <f>-1/(Table1[[#This Row],[Precip Nastiness]]+Table1[[#This Row],[Temp Nastiness]]+1)+1</f>
        <v>9.1946833258305105E-8</v>
      </c>
      <c r="L186" s="30">
        <f>1-ATAN((1.7^Table1[[#This Row],[Snow Days so Far]]+1.7^Table1[[#This Row],[Consecutive Snow Days Prior]]-2)/450)*2/PI()</f>
        <v>0.99446437691991019</v>
      </c>
      <c r="M186" s="27">
        <f>Table1[[#This Row],[Base No School Probability]]*Table1[[#This Row],[Past Closings Modifier]]</f>
        <v>9.1437850245979268E-8</v>
      </c>
      <c r="N186" s="14" t="str">
        <f>IF(Table2[[#This Row],[No School?]]=1,"Yes","No")</f>
        <v>No</v>
      </c>
      <c r="O186" s="8">
        <f>-400*(Table2[[#This Row],[No School?]]-Table1[[#This Row],[No School Probability]])^2+100</f>
        <v>99.99999999999666</v>
      </c>
      <c r="P186" s="25">
        <f>IF(IF(Table1[[#This Row],[No School Probability]]&gt;=0.5,1,0)=Table2[[#This Row],[No School?]],1,0)</f>
        <v>1</v>
      </c>
      <c r="Q186" s="8"/>
    </row>
    <row r="187" spans="1:17" x14ac:dyDescent="0.25">
      <c r="A187" s="3">
        <f>Table2[[#This Row],[Date]]</f>
        <v>42780</v>
      </c>
      <c r="B187" s="5" t="str">
        <f>TEXT(Table1[[#This Row],[Date]],"ddddddddd")</f>
        <v>Tuesday</v>
      </c>
      <c r="C187" s="5">
        <f>Table2[[#This Row],[Consecutive Snow Days Prior]]</f>
        <v>0</v>
      </c>
      <c r="D187" s="17">
        <f>Table2[[#This Row],[Snow Days so Far]]</f>
        <v>2</v>
      </c>
      <c r="E187" s="18">
        <f>((200*Table2[[#This Row],[7 am precipIntensity]]+Table2[[#This Row],[7 am precipProbability]]/10)*Table2[[#This Row],[7 am precipType]])^0.13*3.4</f>
        <v>0</v>
      </c>
      <c r="F187" s="9">
        <f>Table2[[#This Row],[precipType]]*(10*Table2[[#This Row],[precipIntensity]]+Table2[[#This Row],[precipProbability]]/10+Table2[[#This Row],[precipIntensityMax]]+Table2[[#This Row],[precipAccumulation]]*10)</f>
        <v>0</v>
      </c>
      <c r="G187" s="9">
        <f>(Table1[[#This Row],[Whole-day precip nastiness]]^1.9*Table1[[#This Row],[7 am precip nastiness]]^1.5)/260</f>
        <v>0</v>
      </c>
      <c r="H187" s="21">
        <f>0.95*Table2[[#This Row],[7 am apparentTemperature]]+0.05*Table2[[#This Row],[7 am temperature]]</f>
        <v>25.302999999999997</v>
      </c>
      <c r="I187" s="9">
        <f>0.25*Table2[[#This Row],[apparentTemperatureHigh]]+0.35*Table2[[#This Row],[temperatureHigh]]+0.25*Table2[[#This Row],[apparentTemperatureMin]]+0.15*Table2[[#This Row],[temperatureMin]]</f>
        <v>37.313000000000002</v>
      </c>
      <c r="J187" s="9">
        <f>2.5*0.8^(1.4*Table1[[#This Row],[7 am temp "index"]]+0.8*Table1[[#This Row],[Whole-day temp "index"]]+4)</f>
        <v>4.8365716016268798E-7</v>
      </c>
      <c r="K187" s="21">
        <f>-1/(Table1[[#This Row],[Precip Nastiness]]+Table1[[#This Row],[Temp Nastiness]]+1)+1</f>
        <v>4.8365692617569067E-7</v>
      </c>
      <c r="L187" s="30">
        <f>1-ATAN((1.7^Table1[[#This Row],[Snow Days so Far]]+1.7^Table1[[#This Row],[Consecutive Snow Days Prior]]-2)/450)*2/PI()</f>
        <v>0.99732621267785171</v>
      </c>
      <c r="M187" s="27">
        <f>Table1[[#This Row],[Base No School Probability]]*Table1[[#This Row],[Past Closings Modifier]]</f>
        <v>4.8236373041821285E-7</v>
      </c>
      <c r="N187" s="14" t="str">
        <f>IF(Table2[[#This Row],[No School?]]=1,"Yes","No")</f>
        <v>No</v>
      </c>
      <c r="O187" s="8">
        <f>-400*(Table2[[#This Row],[No School?]]-Table1[[#This Row],[No School Probability]])^2+100</f>
        <v>99.999999999906933</v>
      </c>
      <c r="P187" s="25">
        <f>IF(IF(Table1[[#This Row],[No School Probability]]&gt;=0.5,1,0)=Table2[[#This Row],[No School?]],1,0)</f>
        <v>1</v>
      </c>
      <c r="Q187" s="8"/>
    </row>
    <row r="188" spans="1:17" x14ac:dyDescent="0.25">
      <c r="A188" s="3">
        <f>Table2[[#This Row],[Date]]</f>
        <v>42429</v>
      </c>
      <c r="B188" s="5" t="str">
        <f>TEXT(Table1[[#This Row],[Date]],"ddddddddd")</f>
        <v>Monday</v>
      </c>
      <c r="C188" s="5">
        <f>Table2[[#This Row],[Consecutive Snow Days Prior]]</f>
        <v>0</v>
      </c>
      <c r="D188" s="17">
        <f>Table2[[#This Row],[Snow Days so Far]]</f>
        <v>0</v>
      </c>
      <c r="E188" s="18">
        <f>((200*Table2[[#This Row],[7 am precipIntensity]]+Table2[[#This Row],[7 am precipProbability]]/10)*Table2[[#This Row],[7 am precipType]])^0.13*3.4</f>
        <v>0</v>
      </c>
      <c r="F188" s="9">
        <f>Table2[[#This Row],[precipType]]*(10*Table2[[#This Row],[precipIntensity]]+Table2[[#This Row],[precipProbability]]/10+Table2[[#This Row],[precipIntensityMax]]+Table2[[#This Row],[precipAccumulation]]*10)</f>
        <v>0</v>
      </c>
      <c r="G188" s="9">
        <f>(Table1[[#This Row],[Whole-day precip nastiness]]^1.9*Table1[[#This Row],[7 am precip nastiness]]^1.5)/260</f>
        <v>0</v>
      </c>
      <c r="H188" s="21">
        <f>0.95*Table2[[#This Row],[7 am apparentTemperature]]+0.05*Table2[[#This Row],[7 am temperature]]</f>
        <v>52.54999999999999</v>
      </c>
      <c r="I188" s="9">
        <f>0.25*Table2[[#This Row],[apparentTemperatureHigh]]+0.35*Table2[[#This Row],[temperatureHigh]]+0.25*Table2[[#This Row],[apparentTemperatureMin]]+0.15*Table2[[#This Row],[temperatureMin]]</f>
        <v>37.9</v>
      </c>
      <c r="J188" s="9">
        <f>2.5*0.8^(1.4*Table1[[#This Row],[7 am temp "index"]]+0.8*Table1[[#This Row],[Whole-day temp "index"]]+4)</f>
        <v>8.7562611415943953E-11</v>
      </c>
      <c r="K188" s="21">
        <f>-1/(Table1[[#This Row],[Precip Nastiness]]+Table1[[#This Row],[Temp Nastiness]]+1)+1</f>
        <v>8.7562623818371321E-11</v>
      </c>
      <c r="L188" s="30">
        <f>1-ATAN((1.7^Table1[[#This Row],[Snow Days so Far]]+1.7^Table1[[#This Row],[Consecutive Snow Days Prior]]-2)/450)*2/PI()</f>
        <v>1</v>
      </c>
      <c r="M188" s="27">
        <f>Table1[[#This Row],[Base No School Probability]]*Table1[[#This Row],[Past Closings Modifier]]</f>
        <v>8.7562623818371321E-11</v>
      </c>
      <c r="N188" s="14" t="str">
        <f>IF(Table2[[#This Row],[No School?]]=1,"Yes","No")</f>
        <v>No</v>
      </c>
      <c r="O188" s="8">
        <f>-400*(Table2[[#This Row],[No School?]]-Table1[[#This Row],[No School Probability]])^2+100</f>
        <v>100</v>
      </c>
      <c r="P188" s="25">
        <f>IF(IF(Table1[[#This Row],[No School Probability]]&gt;=0.5,1,0)=Table2[[#This Row],[No School?]],1,0)</f>
        <v>1</v>
      </c>
      <c r="Q188" s="8"/>
    </row>
    <row r="189" spans="1:17" hidden="1" x14ac:dyDescent="0.25">
      <c r="A189" s="3">
        <f>Table2[[#This Row],[Date]]</f>
        <v>42083</v>
      </c>
      <c r="B189" s="2" t="str">
        <f>TEXT(Table1[[#This Row],[Date]],"ddddddddd")</f>
        <v>Friday</v>
      </c>
      <c r="C189" s="5">
        <f>Table2[[#This Row],[Consecutive Snow Days Prior]]</f>
        <v>0</v>
      </c>
      <c r="D189" s="17">
        <f>Table2[[#This Row],[Snow Days so Far]]</f>
        <v>3</v>
      </c>
      <c r="E189" s="18">
        <f>((200*Table2[[#This Row],[7 am precipIntensity]]+Table2[[#This Row],[7 am precipProbability]]/10)*Table2[[#This Row],[7 am precipType]])^0.13*3.4</f>
        <v>0</v>
      </c>
      <c r="F189" s="18">
        <f>Table2[[#This Row],[precipType]]*(10*Table2[[#This Row],[precipIntensity]]+Table2[[#This Row],[precipProbability]]/10+Table2[[#This Row],[precipIntensityMax]]+Table2[[#This Row],[precipAccumulation]]*10)</f>
        <v>0</v>
      </c>
      <c r="G189" s="9">
        <f>(Table1[[#This Row],[Whole-day precip nastiness]]^1.9*Table1[[#This Row],[7 am precip nastiness]]^1.5)/260</f>
        <v>0</v>
      </c>
      <c r="H189" s="22">
        <f>0.95*Table2[[#This Row],[7 am apparentTemperature]]+0.05*Table2[[#This Row],[7 am temperature]]</f>
        <v>29.6815</v>
      </c>
      <c r="I189" s="18">
        <f>0.25*Table2[[#This Row],[apparentTemperatureHigh]]+0.35*Table2[[#This Row],[temperatureHigh]]+0.25*Table2[[#This Row],[apparentTemperatureMin]]+0.15*Table2[[#This Row],[temperatureMin]]</f>
        <v>36.026999999999994</v>
      </c>
      <c r="J189" s="18">
        <f>2.5*0.8^(1.4*Table1[[#This Row],[7 am temp "index"]]+0.8*Table1[[#This Row],[Whole-day temp "index"]]+4)</f>
        <v>1.5494941972984552E-7</v>
      </c>
      <c r="K189" s="22">
        <f>-1/(Table1[[#This Row],[Precip Nastiness]]+Table1[[#This Row],[Temp Nastiness]]+1)+1</f>
        <v>1.549493957586634E-7</v>
      </c>
      <c r="L189" s="31">
        <f>1-ATAN((1.7^Table1[[#This Row],[Snow Days so Far]]+1.7^Table1[[#This Row],[Consecutive Snow Days Prior]]-2)/450)*2/PI()</f>
        <v>0.99446437691991019</v>
      </c>
      <c r="M189" s="27">
        <f>Table1[[#This Row],[Base No School Probability]]*Table1[[#This Row],[Past Closings Modifier]]</f>
        <v>1.5409165430725577E-7</v>
      </c>
      <c r="N189" s="14" t="str">
        <f>IF(Table2[[#This Row],[No School?]]=1,"Yes","No")</f>
        <v>No</v>
      </c>
      <c r="O189" s="8">
        <f>-400*(Table2[[#This Row],[No School?]]-Table1[[#This Row],[No School Probability]])^2+100</f>
        <v>99.999999999990507</v>
      </c>
      <c r="P189" s="25">
        <f>IF(IF(Table1[[#This Row],[No School Probability]]&gt;=0.5,1,0)=Table2[[#This Row],[No School?]],1,0)</f>
        <v>1</v>
      </c>
      <c r="Q189" s="8"/>
    </row>
    <row r="190" spans="1:17" x14ac:dyDescent="0.25">
      <c r="A190" s="3">
        <f>Table2[[#This Row],[Date]]</f>
        <v>42424</v>
      </c>
      <c r="B190" s="5" t="str">
        <f>TEXT(Table1[[#This Row],[Date]],"ddddddddd")</f>
        <v>Wednesday</v>
      </c>
      <c r="C190" s="5">
        <f>Table2[[#This Row],[Consecutive Snow Days Prior]]</f>
        <v>0</v>
      </c>
      <c r="D190" s="17">
        <f>Table2[[#This Row],[Snow Days so Far]]</f>
        <v>0</v>
      </c>
      <c r="E190" s="18">
        <f>((200*Table2[[#This Row],[7 am precipIntensity]]+Table2[[#This Row],[7 am precipProbability]]/10)*Table2[[#This Row],[7 am precipType]])^0.13*3.4</f>
        <v>0</v>
      </c>
      <c r="F190" s="9">
        <f>Table2[[#This Row],[precipType]]*(10*Table2[[#This Row],[precipIntensity]]+Table2[[#This Row],[precipProbability]]/10+Table2[[#This Row],[precipIntensityMax]]+Table2[[#This Row],[precipAccumulation]]*10)</f>
        <v>0</v>
      </c>
      <c r="G190" s="9">
        <f>(Table1[[#This Row],[Whole-day precip nastiness]]^1.9*Table1[[#This Row],[7 am precip nastiness]]^1.5)/260</f>
        <v>0</v>
      </c>
      <c r="H190" s="21">
        <f>0.95*Table2[[#This Row],[7 am apparentTemperature]]+0.05*Table2[[#This Row],[7 am temperature]]</f>
        <v>26.537500000000001</v>
      </c>
      <c r="I190" s="9">
        <f>0.25*Table2[[#This Row],[apparentTemperatureHigh]]+0.35*Table2[[#This Row],[temperatureHigh]]+0.25*Table2[[#This Row],[apparentTemperatureMin]]+0.15*Table2[[#This Row],[temperatureMin]]</f>
        <v>36.236999999999995</v>
      </c>
      <c r="J190" s="9">
        <f>2.5*0.8^(1.4*Table1[[#This Row],[7 am temp "index"]]+0.8*Table1[[#This Row],[Whole-day temp "index"]]+4)</f>
        <v>3.9853657599006201E-7</v>
      </c>
      <c r="K190" s="21">
        <f>-1/(Table1[[#This Row],[Precip Nastiness]]+Table1[[#This Row],[Temp Nastiness]]+1)+1</f>
        <v>3.9853641708997856E-7</v>
      </c>
      <c r="L190" s="30">
        <f>1-ATAN((1.7^Table1[[#This Row],[Snow Days so Far]]+1.7^Table1[[#This Row],[Consecutive Snow Days Prior]]-2)/450)*2/PI()</f>
        <v>1</v>
      </c>
      <c r="M190" s="27">
        <f>Table1[[#This Row],[Base No School Probability]]*Table1[[#This Row],[Past Closings Modifier]]</f>
        <v>3.9853641708997856E-7</v>
      </c>
      <c r="N190" s="14" t="str">
        <f>IF(Table2[[#This Row],[No School?]]=1,"Yes","No")</f>
        <v>No</v>
      </c>
      <c r="O190" s="8">
        <f>-400*(Table2[[#This Row],[No School?]]-Table1[[#This Row],[No School Probability]])^2+100</f>
        <v>99.999999999936463</v>
      </c>
      <c r="P190" s="25">
        <f>IF(IF(Table1[[#This Row],[No School Probability]]&gt;=0.5,1,0)=Table2[[#This Row],[No School?]],1,0)</f>
        <v>1</v>
      </c>
      <c r="Q190" s="8"/>
    </row>
    <row r="191" spans="1:17" hidden="1" x14ac:dyDescent="0.25">
      <c r="A191" s="3">
        <f>Table2[[#This Row],[Date]]</f>
        <v>42074</v>
      </c>
      <c r="B191" s="5" t="str">
        <f>TEXT(Table1[[#This Row],[Date]],"ddddddddd")</f>
        <v>Wednesday</v>
      </c>
      <c r="C191" s="5">
        <f>Table2[[#This Row],[Consecutive Snow Days Prior]]</f>
        <v>0</v>
      </c>
      <c r="D191" s="17">
        <f>Table2[[#This Row],[Snow Days so Far]]</f>
        <v>3</v>
      </c>
      <c r="E191" s="18">
        <f>((200*Table2[[#This Row],[7 am precipIntensity]]+Table2[[#This Row],[7 am precipProbability]]/10)*Table2[[#This Row],[7 am precipType]])^0.13*3.4</f>
        <v>0</v>
      </c>
      <c r="F191" s="9">
        <f>Table2[[#This Row],[precipType]]*(10*Table2[[#This Row],[precipIntensity]]+Table2[[#This Row],[precipProbability]]/10+Table2[[#This Row],[precipIntensityMax]]+Table2[[#This Row],[precipAccumulation]]*10)</f>
        <v>0</v>
      </c>
      <c r="G191" s="9">
        <f>(Table1[[#This Row],[Whole-day precip nastiness]]^1.9*Table1[[#This Row],[7 am precip nastiness]]^1.5)/260</f>
        <v>0</v>
      </c>
      <c r="H191" s="21">
        <f>0.95*Table2[[#This Row],[7 am apparentTemperature]]+0.05*Table2[[#This Row],[7 am temperature]]</f>
        <v>33.569499999999998</v>
      </c>
      <c r="I191" s="9">
        <f>0.25*Table2[[#This Row],[apparentTemperatureHigh]]+0.35*Table2[[#This Row],[temperatureHigh]]+0.25*Table2[[#This Row],[apparentTemperatureMin]]+0.15*Table2[[#This Row],[temperatureMin]]</f>
        <v>37.36</v>
      </c>
      <c r="J191" s="9">
        <f>2.5*0.8^(1.4*Table1[[#This Row],[7 am temp "index"]]+0.8*Table1[[#This Row],[Whole-day temp "index"]]+4)</f>
        <v>3.6253048622855297E-8</v>
      </c>
      <c r="K191" s="21">
        <f>-1/(Table1[[#This Row],[Precip Nastiness]]+Table1[[#This Row],[Temp Nastiness]]+1)+1</f>
        <v>3.6253047230871971E-8</v>
      </c>
      <c r="L191" s="30">
        <f>1-ATAN((1.7^Table1[[#This Row],[Snow Days so Far]]+1.7^Table1[[#This Row],[Consecutive Snow Days Prior]]-2)/450)*2/PI()</f>
        <v>0.99446437691991019</v>
      </c>
      <c r="M191" s="27">
        <f>Table1[[#This Row],[Base No School Probability]]*Table1[[#This Row],[Past Closings Modifier]]</f>
        <v>3.6052364025897173E-8</v>
      </c>
      <c r="N191" s="14" t="str">
        <f>IF(Table2[[#This Row],[No School?]]=1,"Yes","No")</f>
        <v>No</v>
      </c>
      <c r="O191" s="8">
        <f>-400*(Table2[[#This Row],[No School?]]-Table1[[#This Row],[No School Probability]])^2+100</f>
        <v>99.999999999999474</v>
      </c>
      <c r="P191" s="25">
        <f>IF(IF(Table1[[#This Row],[No School Probability]]&gt;=0.5,1,0)=Table2[[#This Row],[No School?]],1,0)</f>
        <v>1</v>
      </c>
      <c r="Q191" s="8"/>
    </row>
    <row r="192" spans="1:17" x14ac:dyDescent="0.25">
      <c r="A192" s="3">
        <f>Table2[[#This Row],[Date]]</f>
        <v>42817</v>
      </c>
      <c r="B192" s="5" t="str">
        <f>TEXT(Table1[[#This Row],[Date]],"ddddddddd")</f>
        <v>Thursday</v>
      </c>
      <c r="C192" s="5">
        <f>Table2[[#This Row],[Consecutive Snow Days Prior]]</f>
        <v>0</v>
      </c>
      <c r="D192" s="17">
        <f>Table2[[#This Row],[Snow Days so Far]]</f>
        <v>3</v>
      </c>
      <c r="E192" s="18">
        <f>((200*Table2[[#This Row],[7 am precipIntensity]]+Table2[[#This Row],[7 am precipProbability]]/10)*Table2[[#This Row],[7 am precipType]])^0.13*3.4</f>
        <v>0</v>
      </c>
      <c r="F192" s="9">
        <f>Table2[[#This Row],[precipType]]*(10*Table2[[#This Row],[precipIntensity]]+Table2[[#This Row],[precipProbability]]/10+Table2[[#This Row],[precipIntensityMax]]+Table2[[#This Row],[precipAccumulation]]*10)</f>
        <v>0</v>
      </c>
      <c r="G192" s="9">
        <f>(Table1[[#This Row],[Whole-day precip nastiness]]^1.9*Table1[[#This Row],[7 am precip nastiness]]^1.5)/260</f>
        <v>0</v>
      </c>
      <c r="H192" s="21">
        <f>0.95*Table2[[#This Row],[7 am apparentTemperature]]+0.05*Table2[[#This Row],[7 am temperature]]</f>
        <v>16.462</v>
      </c>
      <c r="I192" s="9">
        <f>0.25*Table2[[#This Row],[apparentTemperatureHigh]]+0.35*Table2[[#This Row],[temperatureHigh]]+0.25*Table2[[#This Row],[apparentTemperatureMin]]+0.15*Table2[[#This Row],[temperatureMin]]</f>
        <v>32.812000000000005</v>
      </c>
      <c r="J192" s="9">
        <f>2.5*0.8^(1.4*Table1[[#This Row],[7 am temp "index"]]+0.8*Table1[[#This Row],[Whole-day temp "index"]]+4)</f>
        <v>1.7099570078353129E-5</v>
      </c>
      <c r="K192" s="21">
        <f>-1/(Table1[[#This Row],[Precip Nastiness]]+Table1[[#This Row],[Temp Nastiness]]+1)+1</f>
        <v>1.7099277688004122E-5</v>
      </c>
      <c r="L192" s="30">
        <f>1-ATAN((1.7^Table1[[#This Row],[Snow Days so Far]]+1.7^Table1[[#This Row],[Consecutive Snow Days Prior]]-2)/450)*2/PI()</f>
        <v>0.99446437691991019</v>
      </c>
      <c r="M192" s="27">
        <f>Table1[[#This Row],[Base No School Probability]]*Table1[[#This Row],[Past Closings Modifier]]</f>
        <v>1.7004622531781542E-5</v>
      </c>
      <c r="N192" s="14" t="str">
        <f>IF(Table2[[#This Row],[No School?]]=1,"Yes","No")</f>
        <v>No</v>
      </c>
      <c r="O192" s="8">
        <f>-400*(Table2[[#This Row],[No School?]]-Table1[[#This Row],[No School Probability]])^2+100</f>
        <v>99.999999884337129</v>
      </c>
      <c r="P192" s="25">
        <f>IF(IF(Table1[[#This Row],[No School Probability]]&gt;=0.5,1,0)=Table2[[#This Row],[No School?]],1,0)</f>
        <v>1</v>
      </c>
      <c r="Q192" s="8"/>
    </row>
    <row r="193" spans="1:17" x14ac:dyDescent="0.25">
      <c r="A193" s="3">
        <f>Table2[[#This Row],[Date]]</f>
        <v>42402</v>
      </c>
      <c r="B193" s="5" t="str">
        <f>TEXT(Table1[[#This Row],[Date]],"ddddddddd")</f>
        <v>Tuesday</v>
      </c>
      <c r="C193" s="5">
        <f>Table2[[#This Row],[Consecutive Snow Days Prior]]</f>
        <v>0</v>
      </c>
      <c r="D193" s="17">
        <f>Table2[[#This Row],[Snow Days so Far]]</f>
        <v>0</v>
      </c>
      <c r="E193" s="18">
        <f>((200*Table2[[#This Row],[7 am precipIntensity]]+Table2[[#This Row],[7 am precipProbability]]/10)*Table2[[#This Row],[7 am precipType]])^0.13*3.4</f>
        <v>0</v>
      </c>
      <c r="F193" s="9">
        <f>Table2[[#This Row],[precipType]]*(10*Table2[[#This Row],[precipIntensity]]+Table2[[#This Row],[precipProbability]]/10+Table2[[#This Row],[precipIntensityMax]]+Table2[[#This Row],[precipAccumulation]]*10)</f>
        <v>0</v>
      </c>
      <c r="G193" s="9">
        <f>(Table1[[#This Row],[Whole-day precip nastiness]]^1.9*Table1[[#This Row],[7 am precip nastiness]]^1.5)/260</f>
        <v>0</v>
      </c>
      <c r="H193" s="21">
        <f>0.95*Table2[[#This Row],[7 am apparentTemperature]]+0.05*Table2[[#This Row],[7 am temperature]]</f>
        <v>27.44</v>
      </c>
      <c r="I193" s="9">
        <f>0.25*Table2[[#This Row],[apparentTemperatureHigh]]+0.35*Table2[[#This Row],[temperatureHigh]]+0.25*Table2[[#This Row],[apparentTemperatureMin]]+0.15*Table2[[#This Row],[temperatureMin]]</f>
        <v>36.3215</v>
      </c>
      <c r="J193" s="9">
        <f>2.5*0.8^(1.4*Table1[[#This Row],[7 am temp "index"]]+0.8*Table1[[#This Row],[Whole-day temp "index"]]+4)</f>
        <v>2.9612240434274523E-7</v>
      </c>
      <c r="K193" s="21">
        <f>-1/(Table1[[#This Row],[Precip Nastiness]]+Table1[[#This Row],[Temp Nastiness]]+1)+1</f>
        <v>2.961223166675353E-7</v>
      </c>
      <c r="L193" s="30">
        <f>1-ATAN((1.7^Table1[[#This Row],[Snow Days so Far]]+1.7^Table1[[#This Row],[Consecutive Snow Days Prior]]-2)/450)*2/PI()</f>
        <v>1</v>
      </c>
      <c r="M193" s="27">
        <f>Table1[[#This Row],[Base No School Probability]]*Table1[[#This Row],[Past Closings Modifier]]</f>
        <v>2.961223166675353E-7</v>
      </c>
      <c r="N193" s="14" t="str">
        <f>IF(Table2[[#This Row],[No School?]]=1,"Yes","No")</f>
        <v>No</v>
      </c>
      <c r="O193" s="8">
        <f>-400*(Table2[[#This Row],[No School?]]-Table1[[#This Row],[No School Probability]])^2+100</f>
        <v>99.999999999964928</v>
      </c>
      <c r="P193" s="25">
        <f>IF(IF(Table1[[#This Row],[No School Probability]]&gt;=0.5,1,0)=Table2[[#This Row],[No School?]],1,0)</f>
        <v>1</v>
      </c>
      <c r="Q193" s="8"/>
    </row>
    <row r="194" spans="1:17" hidden="1" x14ac:dyDescent="0.25">
      <c r="A194" s="3">
        <f>Table2[[#This Row],[Date]]</f>
        <v>42073</v>
      </c>
      <c r="B194" s="5" t="str">
        <f>TEXT(Table1[[#This Row],[Date]],"ddddddddd")</f>
        <v>Tuesday</v>
      </c>
      <c r="C194" s="5">
        <f>Table2[[#This Row],[Consecutive Snow Days Prior]]</f>
        <v>0</v>
      </c>
      <c r="D194" s="17">
        <f>Table2[[#This Row],[Snow Days so Far]]</f>
        <v>3</v>
      </c>
      <c r="E194" s="18">
        <f>((200*Table2[[#This Row],[7 am precipIntensity]]+Table2[[#This Row],[7 am precipProbability]]/10)*Table2[[#This Row],[7 am precipType]])^0.13*3.4</f>
        <v>0</v>
      </c>
      <c r="F194" s="9">
        <f>Table2[[#This Row],[precipType]]*(10*Table2[[#This Row],[precipIntensity]]+Table2[[#This Row],[precipProbability]]/10+Table2[[#This Row],[precipIntensityMax]]+Table2[[#This Row],[precipAccumulation]]*10)</f>
        <v>0</v>
      </c>
      <c r="G194" s="9">
        <f>(Table1[[#This Row],[Whole-day precip nastiness]]^1.9*Table1[[#This Row],[7 am precip nastiness]]^1.5)/260</f>
        <v>0</v>
      </c>
      <c r="H194" s="21">
        <f>0.95*Table2[[#This Row],[7 am apparentTemperature]]+0.05*Table2[[#This Row],[7 am temperature]]</f>
        <v>28.571999999999999</v>
      </c>
      <c r="I194" s="9">
        <f>0.25*Table2[[#This Row],[apparentTemperatureHigh]]+0.35*Table2[[#This Row],[temperatureHigh]]+0.25*Table2[[#This Row],[apparentTemperatureMin]]+0.15*Table2[[#This Row],[temperatureMin]]</f>
        <v>37.32</v>
      </c>
      <c r="J194" s="9">
        <f>2.5*0.8^(1.4*Table1[[#This Row],[7 am temp "index"]]+0.8*Table1[[#This Row],[Whole-day temp "index"]]+4)</f>
        <v>1.7397087986607494E-7</v>
      </c>
      <c r="K194" s="21">
        <f>-1/(Table1[[#This Row],[Precip Nastiness]]+Table1[[#This Row],[Temp Nastiness]]+1)+1</f>
        <v>1.7397084961512377E-7</v>
      </c>
      <c r="L194" s="30">
        <f>1-ATAN((1.7^Table1[[#This Row],[Snow Days so Far]]+1.7^Table1[[#This Row],[Consecutive Snow Days Prior]]-2)/450)*2/PI()</f>
        <v>0.99446437691991019</v>
      </c>
      <c r="M194" s="27">
        <f>Table1[[#This Row],[Base No School Probability]]*Table1[[#This Row],[Past Closings Modifier]]</f>
        <v>1.7300781256473147E-7</v>
      </c>
      <c r="N194" s="14" t="str">
        <f>IF(Table2[[#This Row],[No School?]]=1,"Yes","No")</f>
        <v>No</v>
      </c>
      <c r="O194" s="8">
        <f>-400*(Table2[[#This Row],[No School?]]-Table1[[#This Row],[No School Probability]])^2+100</f>
        <v>99.99999999998802</v>
      </c>
      <c r="P194" s="25">
        <f>IF(IF(Table1[[#This Row],[No School Probability]]&gt;=0.5,1,0)=Table2[[#This Row],[No School?]],1,0)</f>
        <v>1</v>
      </c>
      <c r="Q194" s="8"/>
    </row>
    <row r="195" spans="1:17" x14ac:dyDescent="0.25">
      <c r="A195" s="3">
        <f>Table2[[#This Row],[Date]]</f>
        <v>42447</v>
      </c>
      <c r="B195" s="5" t="str">
        <f>TEXT(Table1[[#This Row],[Date]],"ddddddddd")</f>
        <v>Friday</v>
      </c>
      <c r="C195" s="5">
        <f>Table2[[#This Row],[Consecutive Snow Days Prior]]</f>
        <v>0</v>
      </c>
      <c r="D195" s="17">
        <f>Table2[[#This Row],[Snow Days so Far]]</f>
        <v>0</v>
      </c>
      <c r="E195" s="18">
        <f>((200*Table2[[#This Row],[7 am precipIntensity]]+Table2[[#This Row],[7 am precipProbability]]/10)*Table2[[#This Row],[7 am precipType]])^0.13*3.4</f>
        <v>0</v>
      </c>
      <c r="F195" s="9">
        <f>Table2[[#This Row],[precipType]]*(10*Table2[[#This Row],[precipIntensity]]+Table2[[#This Row],[precipProbability]]/10+Table2[[#This Row],[precipIntensityMax]]+Table2[[#This Row],[precipAccumulation]]*10)</f>
        <v>0</v>
      </c>
      <c r="G195" s="9">
        <f>(Table1[[#This Row],[Whole-day precip nastiness]]^1.9*Table1[[#This Row],[7 am precip nastiness]]^1.5)/260</f>
        <v>0</v>
      </c>
      <c r="H195" s="21">
        <f>0.95*Table2[[#This Row],[7 am apparentTemperature]]+0.05*Table2[[#This Row],[7 am temperature]]</f>
        <v>35.761000000000003</v>
      </c>
      <c r="I195" s="9">
        <f>0.25*Table2[[#This Row],[apparentTemperatureHigh]]+0.35*Table2[[#This Row],[temperatureHigh]]+0.25*Table2[[#This Row],[apparentTemperatureMin]]+0.15*Table2[[#This Row],[temperatureMin]]</f>
        <v>39.6205</v>
      </c>
      <c r="J195" s="9">
        <f>2.5*0.8^(1.4*Table1[[#This Row],[7 am temp "index"]]+0.8*Table1[[#This Row],[Whole-day temp "index"]]+4)</f>
        <v>1.2211326830209739E-8</v>
      </c>
      <c r="K195" s="21">
        <f>-1/(Table1[[#This Row],[Precip Nastiness]]+Table1[[#This Row],[Temp Nastiness]]+1)+1</f>
        <v>1.2211326727573635E-8</v>
      </c>
      <c r="L195" s="30">
        <f>1-ATAN((1.7^Table1[[#This Row],[Snow Days so Far]]+1.7^Table1[[#This Row],[Consecutive Snow Days Prior]]-2)/450)*2/PI()</f>
        <v>1</v>
      </c>
      <c r="M195" s="27">
        <f>Table1[[#This Row],[Base No School Probability]]*Table1[[#This Row],[Past Closings Modifier]]</f>
        <v>1.2211326727573635E-8</v>
      </c>
      <c r="N195" s="14" t="str">
        <f>IF(Table2[[#This Row],[No School?]]=1,"Yes","No")</f>
        <v>No</v>
      </c>
      <c r="O195" s="8">
        <f>-400*(Table2[[#This Row],[No School?]]-Table1[[#This Row],[No School Probability]])^2+100</f>
        <v>99.999999999999943</v>
      </c>
      <c r="P195" s="25">
        <f>IF(IF(Table1[[#This Row],[No School Probability]]&gt;=0.5,1,0)=Table2[[#This Row],[No School?]],1,0)</f>
        <v>1</v>
      </c>
      <c r="Q195" s="8"/>
    </row>
    <row r="196" spans="1:17" hidden="1" x14ac:dyDescent="0.25">
      <c r="A196" s="3">
        <f>Table2[[#This Row],[Date]]</f>
        <v>42094</v>
      </c>
      <c r="B196" s="5" t="str">
        <f>TEXT(Table1[[#This Row],[Date]],"ddddddddd")</f>
        <v>Tuesday</v>
      </c>
      <c r="C196" s="5">
        <f>Table2[[#This Row],[Consecutive Snow Days Prior]]</f>
        <v>0</v>
      </c>
      <c r="D196" s="17">
        <f>Table2[[#This Row],[Snow Days so Far]]</f>
        <v>3</v>
      </c>
      <c r="E196" s="18">
        <f>((200*Table2[[#This Row],[7 am precipIntensity]]+Table2[[#This Row],[7 am precipProbability]]/10)*Table2[[#This Row],[7 am precipType]])^0.13*3.4</f>
        <v>0</v>
      </c>
      <c r="F196" s="9">
        <f>Table2[[#This Row],[precipType]]*(10*Table2[[#This Row],[precipIntensity]]+Table2[[#This Row],[precipProbability]]/10+Table2[[#This Row],[precipIntensityMax]]+Table2[[#This Row],[precipAccumulation]]*10)</f>
        <v>0</v>
      </c>
      <c r="G196" s="9">
        <f>(Table1[[#This Row],[Whole-day precip nastiness]]^1.9*Table1[[#This Row],[7 am precip nastiness]]^1.5)/260</f>
        <v>0</v>
      </c>
      <c r="H196" s="21">
        <f>0.95*Table2[[#This Row],[7 am apparentTemperature]]+0.05*Table2[[#This Row],[7 am temperature]]</f>
        <v>35.491500000000002</v>
      </c>
      <c r="I196" s="9">
        <f>0.25*Table2[[#This Row],[apparentTemperatureHigh]]+0.35*Table2[[#This Row],[temperatureHigh]]+0.25*Table2[[#This Row],[apparentTemperatureMin]]+0.15*Table2[[#This Row],[temperatureMin]]</f>
        <v>37.984000000000002</v>
      </c>
      <c r="J196" s="9">
        <f>2.5*0.8^(1.4*Table1[[#This Row],[7 am temp "index"]]+0.8*Table1[[#This Row],[Whole-day temp "index"]]+4)</f>
        <v>1.7791050483107872E-8</v>
      </c>
      <c r="K196" s="21">
        <f>-1/(Table1[[#This Row],[Precip Nastiness]]+Table1[[#This Row],[Temp Nastiness]]+1)+1</f>
        <v>1.7791050077597959E-8</v>
      </c>
      <c r="L196" s="30">
        <f>1-ATAN((1.7^Table1[[#This Row],[Snow Days so Far]]+1.7^Table1[[#This Row],[Consecutive Snow Days Prior]]-2)/450)*2/PI()</f>
        <v>0.99446437691991019</v>
      </c>
      <c r="M196" s="27">
        <f>Table1[[#This Row],[Base No School Probability]]*Table1[[#This Row],[Past Closings Modifier]]</f>
        <v>1.7692565530169375E-8</v>
      </c>
      <c r="N196" s="14" t="str">
        <f>IF(Table2[[#This Row],[No School?]]=1,"Yes","No")</f>
        <v>No</v>
      </c>
      <c r="O196" s="8">
        <f>-400*(Table2[[#This Row],[No School?]]-Table1[[#This Row],[No School Probability]])^2+100</f>
        <v>99.999999999999872</v>
      </c>
      <c r="P196" s="25">
        <f>IF(IF(Table1[[#This Row],[No School Probability]]&gt;=0.5,1,0)=Table2[[#This Row],[No School?]],1,0)</f>
        <v>1</v>
      </c>
      <c r="Q196" s="8"/>
    </row>
    <row r="197" spans="1:17" x14ac:dyDescent="0.25">
      <c r="A197" s="3">
        <f>Table2[[#This Row],[Date]]</f>
        <v>43088</v>
      </c>
      <c r="B197" s="5" t="str">
        <f>TEXT(Table1[[#This Row],[Date]],"ddddddddd")</f>
        <v>Tuesday</v>
      </c>
      <c r="C197" s="5">
        <f>Table2[[#This Row],[Consecutive Snow Days Prior]]</f>
        <v>0</v>
      </c>
      <c r="D197" s="17">
        <f>Table2[[#This Row],[Snow Days so Far]]</f>
        <v>0</v>
      </c>
      <c r="E197" s="18">
        <f>((200*Table2[[#This Row],[7 am precipIntensity]]+Table2[[#This Row],[7 am precipProbability]]/10)*Table2[[#This Row],[7 am precipType]])^0.13*3.4</f>
        <v>0</v>
      </c>
      <c r="F197" s="9">
        <f>Table2[[#This Row],[precipType]]*(10*Table2[[#This Row],[precipIntensity]]+Table2[[#This Row],[precipProbability]]/10+Table2[[#This Row],[precipIntensityMax]]+Table2[[#This Row],[precipAccumulation]]*10)</f>
        <v>0</v>
      </c>
      <c r="G197" s="9">
        <f>(Table1[[#This Row],[Whole-day precip nastiness]]^1.9*Table1[[#This Row],[7 am precip nastiness]]^1.5)/260</f>
        <v>0</v>
      </c>
      <c r="H197" s="21">
        <f>0.95*Table2[[#This Row],[7 am apparentTemperature]]+0.05*Table2[[#This Row],[7 am temperature]]</f>
        <v>37.134</v>
      </c>
      <c r="I197" s="9">
        <f>0.25*Table2[[#This Row],[apparentTemperatureHigh]]+0.35*Table2[[#This Row],[temperatureHigh]]+0.25*Table2[[#This Row],[apparentTemperatureMin]]+0.15*Table2[[#This Row],[temperatureMin]]</f>
        <v>42.1205</v>
      </c>
      <c r="J197" s="9">
        <f>2.5*0.8^(1.4*Table1[[#This Row],[7 am temp "index"]]+0.8*Table1[[#This Row],[Whole-day temp "index"]]+4)</f>
        <v>5.0893509757522305E-9</v>
      </c>
      <c r="K197" s="21">
        <f>-1/(Table1[[#This Row],[Precip Nastiness]]+Table1[[#This Row],[Temp Nastiness]]+1)+1</f>
        <v>5.0893509406790827E-9</v>
      </c>
      <c r="L197" s="30">
        <f>1-ATAN((1.7^Table1[[#This Row],[Snow Days so Far]]+1.7^Table1[[#This Row],[Consecutive Snow Days Prior]]-2)/450)*2/PI()</f>
        <v>1</v>
      </c>
      <c r="M197" s="27">
        <f>Table1[[#This Row],[Base No School Probability]]*Table1[[#This Row],[Past Closings Modifier]]</f>
        <v>5.0893509406790827E-9</v>
      </c>
      <c r="N197" s="14" t="str">
        <f>IF(Table2[[#This Row],[No School?]]=1,"Yes","No")</f>
        <v>No</v>
      </c>
      <c r="O197" s="8">
        <f>-400*(Table2[[#This Row],[No School?]]-Table1[[#This Row],[No School Probability]])^2+100</f>
        <v>99.999999999999986</v>
      </c>
      <c r="P197" s="25">
        <f>IF(IF(Table1[[#This Row],[No School Probability]]&gt;=0.5,1,0)=Table2[[#This Row],[No School?]],1,0)</f>
        <v>1</v>
      </c>
      <c r="Q197" s="8"/>
    </row>
    <row r="198" spans="1:17" x14ac:dyDescent="0.25">
      <c r="A198" s="3">
        <f>Table2[[#This Row],[Date]]</f>
        <v>42824</v>
      </c>
      <c r="B198" s="5" t="str">
        <f>TEXT(Table1[[#This Row],[Date]],"ddddddddd")</f>
        <v>Thursday</v>
      </c>
      <c r="C198" s="5">
        <f>Table2[[#This Row],[Consecutive Snow Days Prior]]</f>
        <v>0</v>
      </c>
      <c r="D198" s="17">
        <f>Table2[[#This Row],[Snow Days so Far]]</f>
        <v>3</v>
      </c>
      <c r="E198" s="18">
        <f>((200*Table2[[#This Row],[7 am precipIntensity]]+Table2[[#This Row],[7 am precipProbability]]/10)*Table2[[#This Row],[7 am precipType]])^0.13*3.4</f>
        <v>0</v>
      </c>
      <c r="F198" s="9">
        <f>Table2[[#This Row],[precipType]]*(10*Table2[[#This Row],[precipIntensity]]+Table2[[#This Row],[precipProbability]]/10+Table2[[#This Row],[precipIntensityMax]]+Table2[[#This Row],[precipAccumulation]]*10)</f>
        <v>0</v>
      </c>
      <c r="G198" s="9">
        <f>(Table1[[#This Row],[Whole-day precip nastiness]]^1.9*Table1[[#This Row],[7 am precip nastiness]]^1.5)/260</f>
        <v>0</v>
      </c>
      <c r="H198" s="21">
        <f>0.95*Table2[[#This Row],[7 am apparentTemperature]]+0.05*Table2[[#This Row],[7 am temperature]]</f>
        <v>37.227999999999994</v>
      </c>
      <c r="I198" s="9">
        <f>0.25*Table2[[#This Row],[apparentTemperatureHigh]]+0.35*Table2[[#This Row],[temperatureHigh]]+0.25*Table2[[#This Row],[apparentTemperatureMin]]+0.15*Table2[[#This Row],[temperatureMin]]</f>
        <v>42.1145</v>
      </c>
      <c r="J198" s="9">
        <f>2.5*0.8^(1.4*Table1[[#This Row],[7 am temp "index"]]+0.8*Table1[[#This Row],[Whole-day temp "index"]]+4)</f>
        <v>4.9473679626630237E-9</v>
      </c>
      <c r="K198" s="21">
        <f>-1/(Table1[[#This Row],[Precip Nastiness]]+Table1[[#This Row],[Temp Nastiness]]+1)+1</f>
        <v>4.9473680707734502E-9</v>
      </c>
      <c r="L198" s="30">
        <f>1-ATAN((1.7^Table1[[#This Row],[Snow Days so Far]]+1.7^Table1[[#This Row],[Consecutive Snow Days Prior]]-2)/450)*2/PI()</f>
        <v>0.99446437691991019</v>
      </c>
      <c r="M198" s="27">
        <f>Table1[[#This Row],[Base No School Probability]]*Table1[[#This Row],[Past Closings Modifier]]</f>
        <v>4.9199813058951775E-9</v>
      </c>
      <c r="N198" s="14" t="str">
        <f>IF(Table2[[#This Row],[No School?]]=1,"Yes","No")</f>
        <v>No</v>
      </c>
      <c r="O198" s="8">
        <f>-400*(Table2[[#This Row],[No School?]]-Table1[[#This Row],[No School Probability]])^2+100</f>
        <v>99.999999999999986</v>
      </c>
      <c r="P198" s="25">
        <f>IF(IF(Table1[[#This Row],[No School Probability]]&gt;=0.5,1,0)=Table2[[#This Row],[No School?]],1,0)</f>
        <v>1</v>
      </c>
      <c r="Q198" s="8"/>
    </row>
    <row r="199" spans="1:17" hidden="1" x14ac:dyDescent="0.25">
      <c r="A199" s="3">
        <f>Table2[[#This Row],[Date]]</f>
        <v>41989</v>
      </c>
      <c r="B199" s="5" t="str">
        <f>TEXT(Table1[[#This Row],[Date]],"ddddddddd")</f>
        <v>Tuesday</v>
      </c>
      <c r="C199" s="5">
        <f>Table2[[#This Row],[Consecutive Snow Days Prior]]</f>
        <v>0</v>
      </c>
      <c r="D199" s="17">
        <f>Table2[[#This Row],[Snow Days so Far]]</f>
        <v>0</v>
      </c>
      <c r="E199" s="18">
        <f>((200*Table2[[#This Row],[7 am precipIntensity]]+Table2[[#This Row],[7 am precipProbability]]/10)*Table2[[#This Row],[7 am precipType]])^0.13*3.4</f>
        <v>0</v>
      </c>
      <c r="F199" s="9">
        <f>Table2[[#This Row],[precipType]]*(10*Table2[[#This Row],[precipIntensity]]+Table2[[#This Row],[precipProbability]]/10+Table2[[#This Row],[precipIntensityMax]]+Table2[[#This Row],[precipAccumulation]]*10)</f>
        <v>0</v>
      </c>
      <c r="G199" s="9">
        <f>(Table1[[#This Row],[Whole-day precip nastiness]]^1.9*Table1[[#This Row],[7 am precip nastiness]]^1.5)/260</f>
        <v>0</v>
      </c>
      <c r="H199" s="21">
        <f>0.95*Table2[[#This Row],[7 am apparentTemperature]]+0.05*Table2[[#This Row],[7 am temperature]]</f>
        <v>39.070999999999998</v>
      </c>
      <c r="I199" s="9">
        <f>0.25*Table2[[#This Row],[apparentTemperatureHigh]]+0.35*Table2[[#This Row],[temperatureHigh]]+0.25*Table2[[#This Row],[apparentTemperatureMin]]+0.15*Table2[[#This Row],[temperatureMin]]</f>
        <v>42.979500000000002</v>
      </c>
      <c r="J199" s="9">
        <f>2.5*0.8^(1.4*Table1[[#This Row],[7 am temp "index"]]+0.8*Table1[[#This Row],[Whole-day temp "index"]]+4)</f>
        <v>2.3837750388209881E-9</v>
      </c>
      <c r="K199" s="21">
        <f>-1/(Table1[[#This Row],[Precip Nastiness]]+Table1[[#This Row],[Temp Nastiness]]+1)+1</f>
        <v>2.3837749552058085E-9</v>
      </c>
      <c r="L199" s="30">
        <f>1-ATAN((1.7^Table1[[#This Row],[Snow Days so Far]]+1.7^Table1[[#This Row],[Consecutive Snow Days Prior]]-2)/450)*2/PI()</f>
        <v>1</v>
      </c>
      <c r="M199" s="27">
        <f>Table1[[#This Row],[Base No School Probability]]*Table1[[#This Row],[Past Closings Modifier]]</f>
        <v>2.3837749552058085E-9</v>
      </c>
      <c r="N199" s="14" t="str">
        <f>IF(Table2[[#This Row],[No School?]]=1,"Yes","No")</f>
        <v>No</v>
      </c>
      <c r="O199" s="8">
        <f>-400*(Table2[[#This Row],[No School?]]-Table1[[#This Row],[No School Probability]])^2+100</f>
        <v>100</v>
      </c>
      <c r="P199" s="25">
        <f>IF(IF(Table1[[#This Row],[No School Probability]]&gt;=0.5,1,0)=Table2[[#This Row],[No School?]],1,0)</f>
        <v>1</v>
      </c>
      <c r="Q199" s="8"/>
    </row>
    <row r="200" spans="1:17" x14ac:dyDescent="0.25">
      <c r="A200" s="3">
        <f>Table2[[#This Row],[Date]]</f>
        <v>42376</v>
      </c>
      <c r="B200" s="5" t="str">
        <f>TEXT(Table1[[#This Row],[Date]],"ddddddddd")</f>
        <v>Thursday</v>
      </c>
      <c r="C200" s="5">
        <f>Table2[[#This Row],[Consecutive Snow Days Prior]]</f>
        <v>0</v>
      </c>
      <c r="D200" s="17">
        <f>Table2[[#This Row],[Snow Days so Far]]</f>
        <v>0</v>
      </c>
      <c r="E200" s="18">
        <f>((200*Table2[[#This Row],[7 am precipIntensity]]+Table2[[#This Row],[7 am precipProbability]]/10)*Table2[[#This Row],[7 am precipType]])^0.13*3.4</f>
        <v>0</v>
      </c>
      <c r="F200" s="9">
        <f>Table2[[#This Row],[precipType]]*(10*Table2[[#This Row],[precipIntensity]]+Table2[[#This Row],[precipProbability]]/10+Table2[[#This Row],[precipIntensityMax]]+Table2[[#This Row],[precipAccumulation]]*10)</f>
        <v>0</v>
      </c>
      <c r="G200" s="9">
        <f>(Table1[[#This Row],[Whole-day precip nastiness]]^1.9*Table1[[#This Row],[7 am precip nastiness]]^1.5)/260</f>
        <v>0</v>
      </c>
      <c r="H200" s="21">
        <f>0.95*Table2[[#This Row],[7 am apparentTemperature]]+0.05*Table2[[#This Row],[7 am temperature]]</f>
        <v>20.477999999999998</v>
      </c>
      <c r="I200" s="9">
        <f>0.25*Table2[[#This Row],[apparentTemperatureHigh]]+0.35*Table2[[#This Row],[temperatureHigh]]+0.25*Table2[[#This Row],[apparentTemperatureMin]]+0.15*Table2[[#This Row],[temperatureMin]]</f>
        <v>34.330499999999994</v>
      </c>
      <c r="J200" s="9">
        <f>2.5*0.8^(1.4*Table1[[#This Row],[7 am temp "index"]]+0.8*Table1[[#This Row],[Whole-day temp "index"]]+4)</f>
        <v>3.7187077634897815E-6</v>
      </c>
      <c r="K200" s="21">
        <f>-1/(Table1[[#This Row],[Precip Nastiness]]+Table1[[#This Row],[Temp Nastiness]]+1)+1</f>
        <v>3.7186939347844117E-6</v>
      </c>
      <c r="L200" s="30">
        <f>1-ATAN((1.7^Table1[[#This Row],[Snow Days so Far]]+1.7^Table1[[#This Row],[Consecutive Snow Days Prior]]-2)/450)*2/PI()</f>
        <v>1</v>
      </c>
      <c r="M200" s="27">
        <f>Table1[[#This Row],[Base No School Probability]]*Table1[[#This Row],[Past Closings Modifier]]</f>
        <v>3.7186939347844117E-6</v>
      </c>
      <c r="N200" s="14" t="str">
        <f>IF(Table2[[#This Row],[No School?]]=1,"Yes","No")</f>
        <v>No</v>
      </c>
      <c r="O200" s="8">
        <f>-400*(Table2[[#This Row],[No School?]]-Table1[[#This Row],[No School Probability]])^2+100</f>
        <v>99.999999994468524</v>
      </c>
      <c r="P200" s="25">
        <f>IF(IF(Table1[[#This Row],[No School Probability]]&gt;=0.5,1,0)=Table2[[#This Row],[No School?]],1,0)</f>
        <v>1</v>
      </c>
      <c r="Q200" s="8"/>
    </row>
    <row r="201" spans="1:17" x14ac:dyDescent="0.25">
      <c r="A201" s="3">
        <f>Table2[[#This Row],[Date]]</f>
        <v>42793</v>
      </c>
      <c r="B201" s="6" t="str">
        <f>TEXT(Table1[[#This Row],[Date]],"ddddddddd")</f>
        <v>Monday</v>
      </c>
      <c r="C201" s="5">
        <f>Table2[[#This Row],[Consecutive Snow Days Prior]]</f>
        <v>0</v>
      </c>
      <c r="D201" s="17">
        <f>Table2[[#This Row],[Snow Days so Far]]</f>
        <v>2</v>
      </c>
      <c r="E201" s="18">
        <f>((200*Table2[[#This Row],[7 am precipIntensity]]+Table2[[#This Row],[7 am precipProbability]]/10)*Table2[[#This Row],[7 am precipType]])^0.13*3.4</f>
        <v>0</v>
      </c>
      <c r="F201" s="9">
        <f>Table2[[#This Row],[precipType]]*(10*Table2[[#This Row],[precipIntensity]]+Table2[[#This Row],[precipProbability]]/10+Table2[[#This Row],[precipIntensityMax]]+Table2[[#This Row],[precipAccumulation]]*10)</f>
        <v>0</v>
      </c>
      <c r="G201" s="9">
        <f>(Table1[[#This Row],[Whole-day precip nastiness]]^1.9*Table1[[#This Row],[7 am precip nastiness]]^1.5)/260</f>
        <v>0</v>
      </c>
      <c r="H201" s="21">
        <f>0.95*Table2[[#This Row],[7 am apparentTemperature]]+0.05*Table2[[#This Row],[7 am temperature]]</f>
        <v>30.11</v>
      </c>
      <c r="I201" s="9">
        <f>0.25*Table2[[#This Row],[apparentTemperatureHigh]]+0.35*Table2[[#This Row],[temperatureHigh]]+0.25*Table2[[#This Row],[apparentTemperatureMin]]+0.15*Table2[[#This Row],[temperatureMin]]</f>
        <v>40.378</v>
      </c>
      <c r="J201" s="9">
        <f>2.5*0.8^(1.4*Table1[[#This Row],[7 am temp "index"]]+0.8*Table1[[#This Row],[Whole-day temp "index"]]+4)</f>
        <v>6.2334612507861239E-8</v>
      </c>
      <c r="K201" s="21">
        <f>-1/(Table1[[#This Row],[Precip Nastiness]]+Table1[[#This Row],[Temp Nastiness]]+1)+1</f>
        <v>6.2334608696978933E-8</v>
      </c>
      <c r="L201" s="30">
        <f>1-ATAN((1.7^Table1[[#This Row],[Snow Days so Far]]+1.7^Table1[[#This Row],[Consecutive Snow Days Prior]]-2)/450)*2/PI()</f>
        <v>0.99732621267785171</v>
      </c>
      <c r="M201" s="27">
        <f>Table1[[#This Row],[Base No School Probability]]*Table1[[#This Row],[Past Closings Modifier]]</f>
        <v>6.2167939210513874E-8</v>
      </c>
      <c r="N201" s="14" t="str">
        <f>IF(Table2[[#This Row],[No School?]]=1,"Yes","No")</f>
        <v>No</v>
      </c>
      <c r="O201" s="8">
        <f>-400*(Table2[[#This Row],[No School?]]-Table1[[#This Row],[No School Probability]])^2+100</f>
        <v>99.999999999998451</v>
      </c>
      <c r="P201" s="25">
        <f>IF(IF(Table1[[#This Row],[No School Probability]]&gt;=0.5,1,0)=Table2[[#This Row],[No School?]],1,0)</f>
        <v>1</v>
      </c>
      <c r="Q201" s="8"/>
    </row>
    <row r="202" spans="1:17" x14ac:dyDescent="0.25">
      <c r="A202" s="3">
        <f>Table2[[#This Row],[Date]]</f>
        <v>42823</v>
      </c>
      <c r="B202" s="5" t="str">
        <f>TEXT(Table1[[#This Row],[Date]],"ddddddddd")</f>
        <v>Wednesday</v>
      </c>
      <c r="C202" s="5">
        <f>Table2[[#This Row],[Consecutive Snow Days Prior]]</f>
        <v>0</v>
      </c>
      <c r="D202" s="17">
        <f>Table2[[#This Row],[Snow Days so Far]]</f>
        <v>3</v>
      </c>
      <c r="E202" s="18">
        <f>((200*Table2[[#This Row],[7 am precipIntensity]]+Table2[[#This Row],[7 am precipProbability]]/10)*Table2[[#This Row],[7 am precipType]])^0.13*3.4</f>
        <v>0</v>
      </c>
      <c r="F202" s="9">
        <f>Table2[[#This Row],[precipType]]*(10*Table2[[#This Row],[precipIntensity]]+Table2[[#This Row],[precipProbability]]/10+Table2[[#This Row],[precipIntensityMax]]+Table2[[#This Row],[precipAccumulation]]*10)</f>
        <v>0</v>
      </c>
      <c r="G202" s="9">
        <f>(Table1[[#This Row],[Whole-day precip nastiness]]^1.9*Table1[[#This Row],[7 am precip nastiness]]^1.5)/260</f>
        <v>0</v>
      </c>
      <c r="H202" s="21">
        <f>0.95*Table2[[#This Row],[7 am apparentTemperature]]+0.05*Table2[[#This Row],[7 am temperature]]</f>
        <v>34.544499999999999</v>
      </c>
      <c r="I202" s="9">
        <f>0.25*Table2[[#This Row],[apparentTemperatureHigh]]+0.35*Table2[[#This Row],[temperatureHigh]]+0.25*Table2[[#This Row],[apparentTemperatureMin]]+0.15*Table2[[#This Row],[temperatureMin]]</f>
        <v>41.365500000000004</v>
      </c>
      <c r="J202" s="9">
        <f>2.5*0.8^(1.4*Table1[[#This Row],[7 am temp "index"]]+0.8*Table1[[#This Row],[Whole-day temp "index"]]+4)</f>
        <v>1.3077475650600936E-8</v>
      </c>
      <c r="K202" s="21">
        <f>-1/(Table1[[#This Row],[Precip Nastiness]]+Table1[[#This Row],[Temp Nastiness]]+1)+1</f>
        <v>1.307747532486303E-8</v>
      </c>
      <c r="L202" s="30">
        <f>1-ATAN((1.7^Table1[[#This Row],[Snow Days so Far]]+1.7^Table1[[#This Row],[Consecutive Snow Days Prior]]-2)/450)*2/PI()</f>
        <v>0.99446437691991019</v>
      </c>
      <c r="M202" s="27">
        <f>Table1[[#This Row],[Base No School Probability]]*Table1[[#This Row],[Past Closings Modifier]]</f>
        <v>1.3005083350625414E-8</v>
      </c>
      <c r="N202" s="14" t="str">
        <f>IF(Table2[[#This Row],[No School?]]=1,"Yes","No")</f>
        <v>No</v>
      </c>
      <c r="O202" s="8">
        <f>-400*(Table2[[#This Row],[No School?]]-Table1[[#This Row],[No School Probability]])^2+100</f>
        <v>99.999999999999929</v>
      </c>
      <c r="P202" s="25">
        <f>IF(IF(Table1[[#This Row],[No School Probability]]&gt;=0.5,1,0)=Table2[[#This Row],[No School?]],1,0)</f>
        <v>1</v>
      </c>
      <c r="Q202" s="8"/>
    </row>
    <row r="203" spans="1:17" hidden="1" x14ac:dyDescent="0.25">
      <c r="A203" s="3">
        <f>Table2[[#This Row],[Date]]</f>
        <v>42345</v>
      </c>
      <c r="B203" s="5" t="str">
        <f>TEXT(Table1[[#This Row],[Date]],"ddddddddd")</f>
        <v>Monday</v>
      </c>
      <c r="C203" s="5">
        <f>Table2[[#This Row],[Consecutive Snow Days Prior]]</f>
        <v>0</v>
      </c>
      <c r="D203" s="17">
        <f>Table2[[#This Row],[Snow Days so Far]]</f>
        <v>0</v>
      </c>
      <c r="E203" s="18">
        <f>((200*Table2[[#This Row],[7 am precipIntensity]]+Table2[[#This Row],[7 am precipProbability]]/10)*Table2[[#This Row],[7 am precipType]])^0.13*3.4</f>
        <v>0</v>
      </c>
      <c r="F203" s="9">
        <f>Table2[[#This Row],[precipType]]*(10*Table2[[#This Row],[precipIntensity]]+Table2[[#This Row],[precipProbability]]/10+Table2[[#This Row],[precipIntensityMax]]+Table2[[#This Row],[precipAccumulation]]*10)</f>
        <v>0</v>
      </c>
      <c r="G203" s="9">
        <f>(Table1[[#This Row],[Whole-day precip nastiness]]^1.9*Table1[[#This Row],[7 am precip nastiness]]^1.5)/260</f>
        <v>0</v>
      </c>
      <c r="H203" s="21">
        <f>0.95*Table2[[#This Row],[7 am apparentTemperature]]+0.05*Table2[[#This Row],[7 am temperature]]</f>
        <v>30.986000000000001</v>
      </c>
      <c r="I203" s="9">
        <f>0.25*Table2[[#This Row],[apparentTemperatureHigh]]+0.35*Table2[[#This Row],[temperatureHigh]]+0.25*Table2[[#This Row],[apparentTemperatureMin]]+0.15*Table2[[#This Row],[temperatureMin]]</f>
        <v>39.115999999999993</v>
      </c>
      <c r="J203" s="9">
        <f>2.5*0.8^(1.4*Table1[[#This Row],[7 am temp "index"]]+0.8*Table1[[#This Row],[Whole-day temp "index"]]+4)</f>
        <v>5.939079972378805E-8</v>
      </c>
      <c r="K203" s="21">
        <f>-1/(Table1[[#This Row],[Precip Nastiness]]+Table1[[#This Row],[Temp Nastiness]]+1)+1</f>
        <v>5.9390796280922586E-8</v>
      </c>
      <c r="L203" s="30">
        <f>1-ATAN((1.7^Table1[[#This Row],[Snow Days so Far]]+1.7^Table1[[#This Row],[Consecutive Snow Days Prior]]-2)/450)*2/PI()</f>
        <v>1</v>
      </c>
      <c r="M203" s="27">
        <f>Table1[[#This Row],[Base No School Probability]]*Table1[[#This Row],[Past Closings Modifier]]</f>
        <v>5.9390796280922586E-8</v>
      </c>
      <c r="N203" s="14" t="str">
        <f>IF(Table2[[#This Row],[No School?]]=1,"Yes","No")</f>
        <v>No</v>
      </c>
      <c r="O203" s="8">
        <f>-400*(Table2[[#This Row],[No School?]]-Table1[[#This Row],[No School Probability]])^2+100</f>
        <v>99.999999999998593</v>
      </c>
      <c r="P203" s="25">
        <f>IF(IF(Table1[[#This Row],[No School Probability]]&gt;=0.5,1,0)=Table2[[#This Row],[No School?]],1,0)</f>
        <v>1</v>
      </c>
      <c r="Q203" s="8"/>
    </row>
    <row r="204" spans="1:17" x14ac:dyDescent="0.25">
      <c r="A204" s="3">
        <f>Table2[[#This Row],[Date]]</f>
        <v>42738</v>
      </c>
      <c r="B204" s="5" t="str">
        <f>TEXT(Table1[[#This Row],[Date]],"ddddddddd")</f>
        <v>Tuesday</v>
      </c>
      <c r="C204" s="5">
        <f>Table2[[#This Row],[Consecutive Snow Days Prior]]</f>
        <v>0</v>
      </c>
      <c r="D204" s="17">
        <f>Table2[[#This Row],[Snow Days so Far]]</f>
        <v>1</v>
      </c>
      <c r="E204" s="18">
        <f>((200*Table2[[#This Row],[7 am precipIntensity]]+Table2[[#This Row],[7 am precipProbability]]/10)*Table2[[#This Row],[7 am precipType]])^0.13*3.4</f>
        <v>0</v>
      </c>
      <c r="F204" s="9">
        <f>Table2[[#This Row],[precipType]]*(10*Table2[[#This Row],[precipIntensity]]+Table2[[#This Row],[precipProbability]]/10+Table2[[#This Row],[precipIntensityMax]]+Table2[[#This Row],[precipAccumulation]]*10)</f>
        <v>0</v>
      </c>
      <c r="G204" s="9">
        <f>(Table1[[#This Row],[Whole-day precip nastiness]]^1.9*Table1[[#This Row],[7 am precip nastiness]]^1.5)/260</f>
        <v>0</v>
      </c>
      <c r="H204" s="21">
        <f>0.95*Table2[[#This Row],[7 am apparentTemperature]]+0.05*Table2[[#This Row],[7 am temperature]]</f>
        <v>42.038999999999994</v>
      </c>
      <c r="I204" s="9">
        <f>0.25*Table2[[#This Row],[apparentTemperatureHigh]]+0.35*Table2[[#This Row],[temperatureHigh]]+0.25*Table2[[#This Row],[apparentTemperatureMin]]+0.15*Table2[[#This Row],[temperatureMin]]</f>
        <v>40.597500000000004</v>
      </c>
      <c r="J204" s="9">
        <f>2.5*0.8^(1.4*Table1[[#This Row],[7 am temp "index"]]+0.8*Table1[[#This Row],[Whole-day temp "index"]]+4)</f>
        <v>1.44296734385356E-9</v>
      </c>
      <c r="K204" s="21">
        <f>-1/(Table1[[#This Row],[Precip Nastiness]]+Table1[[#This Row],[Temp Nastiness]]+1)+1</f>
        <v>1.4429673012017474E-9</v>
      </c>
      <c r="L204" s="30">
        <f>1-ATAN((1.7^Table1[[#This Row],[Snow Days so Far]]+1.7^Table1[[#This Row],[Consecutive Snow Days Prior]]-2)/450)*2/PI()</f>
        <v>0.99900970337507433</v>
      </c>
      <c r="M204" s="27">
        <f>Table1[[#This Row],[Base No School Probability]]*Table1[[#This Row],[Past Closings Modifier]]</f>
        <v>1.4415383355534892E-9</v>
      </c>
      <c r="N204" s="14" t="str">
        <f>IF(Table2[[#This Row],[No School?]]=1,"Yes","No")</f>
        <v>No</v>
      </c>
      <c r="O204" s="8">
        <f>-400*(Table2[[#This Row],[No School?]]-Table1[[#This Row],[No School Probability]])^2+100</f>
        <v>100</v>
      </c>
      <c r="P204" s="25">
        <f>IF(IF(Table1[[#This Row],[No School Probability]]&gt;=0.5,1,0)=Table2[[#This Row],[No School?]],1,0)</f>
        <v>1</v>
      </c>
      <c r="Q204" s="8"/>
    </row>
    <row r="205" spans="1:17" x14ac:dyDescent="0.25">
      <c r="A205" s="3">
        <f>Table2[[#This Row],[Date]]</f>
        <v>42760</v>
      </c>
      <c r="B205" s="5" t="str">
        <f>TEXT(Table1[[#This Row],[Date]],"ddddddddd")</f>
        <v>Wednesday</v>
      </c>
      <c r="C205" s="5">
        <f>Table2[[#This Row],[Consecutive Snow Days Prior]]</f>
        <v>0</v>
      </c>
      <c r="D205" s="17">
        <f>Table2[[#This Row],[Snow Days so Far]]</f>
        <v>1</v>
      </c>
      <c r="E205" s="18">
        <f>((200*Table2[[#This Row],[7 am precipIntensity]]+Table2[[#This Row],[7 am precipProbability]]/10)*Table2[[#This Row],[7 am precipType]])^0.13*3.4</f>
        <v>0</v>
      </c>
      <c r="F205" s="9">
        <f>Table2[[#This Row],[precipType]]*(10*Table2[[#This Row],[precipIntensity]]+Table2[[#This Row],[precipProbability]]/10+Table2[[#This Row],[precipIntensityMax]]+Table2[[#This Row],[precipAccumulation]]*10)</f>
        <v>0</v>
      </c>
      <c r="G205" s="9">
        <f>(Table1[[#This Row],[Whole-day precip nastiness]]^1.9*Table1[[#This Row],[7 am precip nastiness]]^1.5)/260</f>
        <v>0</v>
      </c>
      <c r="H205" s="21">
        <f>0.95*Table2[[#This Row],[7 am apparentTemperature]]+0.05*Table2[[#This Row],[7 am temperature]]</f>
        <v>31.248999999999995</v>
      </c>
      <c r="I205" s="9">
        <f>0.25*Table2[[#This Row],[apparentTemperatureHigh]]+0.35*Table2[[#This Row],[temperatureHigh]]+0.25*Table2[[#This Row],[apparentTemperatureMin]]+0.15*Table2[[#This Row],[temperatureMin]]</f>
        <v>41.320500000000003</v>
      </c>
      <c r="J205" s="9">
        <f>2.5*0.8^(1.4*Table1[[#This Row],[7 am temp "index"]]+0.8*Table1[[#This Row],[Whole-day temp "index"]]+4)</f>
        <v>3.6908501035389254E-8</v>
      </c>
      <c r="K205" s="21">
        <f>-1/(Table1[[#This Row],[Precip Nastiness]]+Table1[[#This Row],[Temp Nastiness]]+1)+1</f>
        <v>3.6908499811971751E-8</v>
      </c>
      <c r="L205" s="30">
        <f>1-ATAN((1.7^Table1[[#This Row],[Snow Days so Far]]+1.7^Table1[[#This Row],[Consecutive Snow Days Prior]]-2)/450)*2/PI()</f>
        <v>0.99900970337507433</v>
      </c>
      <c r="M205" s="27">
        <f>Table1[[#This Row],[Base No School Probability]]*Table1[[#This Row],[Past Closings Modifier]]</f>
        <v>3.6871949449176888E-8</v>
      </c>
      <c r="N205" s="14" t="str">
        <f>IF(Table2[[#This Row],[No School?]]=1,"Yes","No")</f>
        <v>No</v>
      </c>
      <c r="O205" s="8">
        <f>-400*(Table2[[#This Row],[No School?]]-Table1[[#This Row],[No School Probability]])^2+100</f>
        <v>99.99999999999946</v>
      </c>
      <c r="P205" s="25">
        <f>IF(IF(Table1[[#This Row],[No School Probability]]&gt;=0.5,1,0)=Table2[[#This Row],[No School?]],1,0)</f>
        <v>1</v>
      </c>
      <c r="Q205" s="8"/>
    </row>
    <row r="206" spans="1:17" x14ac:dyDescent="0.25">
      <c r="A206" s="3">
        <f>Table2[[#This Row],[Date]]</f>
        <v>43110</v>
      </c>
      <c r="B206" s="5" t="str">
        <f>TEXT(Table1[[#This Row],[Date]],"ddddddddd")</f>
        <v>Wednesday</v>
      </c>
      <c r="C206" s="5">
        <f>Table2[[#This Row],[Consecutive Snow Days Prior]]</f>
        <v>0</v>
      </c>
      <c r="D206" s="17">
        <f>Table2[[#This Row],[Snow Days so Far]]</f>
        <v>4</v>
      </c>
      <c r="E206" s="18">
        <f>((200*Table2[[#This Row],[7 am precipIntensity]]+Table2[[#This Row],[7 am precipProbability]]/10)*Table2[[#This Row],[7 am precipType]])^0.13*3.4</f>
        <v>0</v>
      </c>
      <c r="F206" s="9">
        <f>Table2[[#This Row],[precipType]]*(10*Table2[[#This Row],[precipIntensity]]+Table2[[#This Row],[precipProbability]]/10+Table2[[#This Row],[precipIntensityMax]]+Table2[[#This Row],[precipAccumulation]]*10)</f>
        <v>0</v>
      </c>
      <c r="G206" s="9">
        <f>(Table1[[#This Row],[Whole-day precip nastiness]]^1.9*Table1[[#This Row],[7 am precip nastiness]]^1.5)/260</f>
        <v>0</v>
      </c>
      <c r="H206" s="21">
        <f>0.95*Table2[[#This Row],[7 am apparentTemperature]]+0.05*Table2[[#This Row],[7 am temperature]]</f>
        <v>20.401999999999997</v>
      </c>
      <c r="I206" s="9">
        <f>0.25*Table2[[#This Row],[apparentTemperatureHigh]]+0.35*Table2[[#This Row],[temperatureHigh]]+0.25*Table2[[#This Row],[apparentTemperatureMin]]+0.15*Table2[[#This Row],[temperatureMin]]</f>
        <v>37.408999999999999</v>
      </c>
      <c r="J206" s="9">
        <f>2.5*0.8^(1.4*Table1[[#This Row],[7 am temp "index"]]+0.8*Table1[[#This Row],[Whole-day temp "index"]]+4)</f>
        <v>2.1980283812692458E-6</v>
      </c>
      <c r="K206" s="21">
        <f>-1/(Table1[[#This Row],[Precip Nastiness]]+Table1[[#This Row],[Temp Nastiness]]+1)+1</f>
        <v>2.1980235499485801E-6</v>
      </c>
      <c r="L206" s="30">
        <f>1-ATAN((1.7^Table1[[#This Row],[Snow Days so Far]]+1.7^Table1[[#This Row],[Consecutive Snow Days Prior]]-2)/450)*2/PI()</f>
        <v>0.98959983146637309</v>
      </c>
      <c r="M206" s="27">
        <f>Table1[[#This Row],[Base No School Probability]]*Table1[[#This Row],[Past Closings Modifier]]</f>
        <v>2.1751637345882338E-6</v>
      </c>
      <c r="N206" s="14" t="str">
        <f>IF(Table2[[#This Row],[No School?]]=1,"Yes","No")</f>
        <v>No</v>
      </c>
      <c r="O206" s="8">
        <f>-400*(Table2[[#This Row],[No School?]]-Table1[[#This Row],[No School Probability]])^2+100</f>
        <v>99.999999998107469</v>
      </c>
      <c r="P206" s="25">
        <f>IF(IF(Table1[[#This Row],[No School Probability]]&gt;=0.5,1,0)=Table2[[#This Row],[No School?]],1,0)</f>
        <v>1</v>
      </c>
      <c r="Q206" s="8"/>
    </row>
    <row r="207" spans="1:17" hidden="1" x14ac:dyDescent="0.25">
      <c r="A207" s="3">
        <f>Table2[[#This Row],[Date]]</f>
        <v>42340</v>
      </c>
      <c r="B207" s="5" t="str">
        <f>TEXT(Table1[[#This Row],[Date]],"ddddddddd")</f>
        <v>Wednesday</v>
      </c>
      <c r="C207" s="5">
        <f>Table2[[#This Row],[Consecutive Snow Days Prior]]</f>
        <v>0</v>
      </c>
      <c r="D207" s="17">
        <f>Table2[[#This Row],[Snow Days so Far]]</f>
        <v>0</v>
      </c>
      <c r="E207" s="18">
        <f>((200*Table2[[#This Row],[7 am precipIntensity]]+Table2[[#This Row],[7 am precipProbability]]/10)*Table2[[#This Row],[7 am precipType]])^0.13*3.4</f>
        <v>0</v>
      </c>
      <c r="F207" s="9">
        <f>Table2[[#This Row],[precipType]]*(10*Table2[[#This Row],[precipIntensity]]+Table2[[#This Row],[precipProbability]]/10+Table2[[#This Row],[precipIntensityMax]]+Table2[[#This Row],[precipAccumulation]]*10)</f>
        <v>0</v>
      </c>
      <c r="G207" s="9">
        <f>(Table1[[#This Row],[Whole-day precip nastiness]]^1.9*Table1[[#This Row],[7 am precip nastiness]]^1.5)/260</f>
        <v>0</v>
      </c>
      <c r="H207" s="21">
        <f>0.95*Table2[[#This Row],[7 am apparentTemperature]]+0.05*Table2[[#This Row],[7 am temperature]]</f>
        <v>36.169500000000006</v>
      </c>
      <c r="I207" s="9">
        <f>0.25*Table2[[#This Row],[apparentTemperatureHigh]]+0.35*Table2[[#This Row],[temperatureHigh]]+0.25*Table2[[#This Row],[apparentTemperatureMin]]+0.15*Table2[[#This Row],[temperatureMin]]</f>
        <v>39.423499999999997</v>
      </c>
      <c r="J207" s="9">
        <f>2.5*0.8^(1.4*Table1[[#This Row],[7 am temp "index"]]+0.8*Table1[[#This Row],[Whole-day temp "index"]]+4)</f>
        <v>1.1133021215794517E-8</v>
      </c>
      <c r="K207" s="21">
        <f>-1/(Table1[[#This Row],[Precip Nastiness]]+Table1[[#This Row],[Temp Nastiness]]+1)+1</f>
        <v>1.1133021060594217E-8</v>
      </c>
      <c r="L207" s="30">
        <f>1-ATAN((1.7^Table1[[#This Row],[Snow Days so Far]]+1.7^Table1[[#This Row],[Consecutive Snow Days Prior]]-2)/450)*2/PI()</f>
        <v>1</v>
      </c>
      <c r="M207" s="27">
        <f>Table1[[#This Row],[Base No School Probability]]*Table1[[#This Row],[Past Closings Modifier]]</f>
        <v>1.1133021060594217E-8</v>
      </c>
      <c r="N207" s="14" t="str">
        <f>IF(Table2[[#This Row],[No School?]]=1,"Yes","No")</f>
        <v>No</v>
      </c>
      <c r="O207" s="8">
        <f>-400*(Table2[[#This Row],[No School?]]-Table1[[#This Row],[No School Probability]])^2+100</f>
        <v>99.999999999999957</v>
      </c>
      <c r="P207" s="25">
        <f>IF(IF(Table1[[#This Row],[No School Probability]]&gt;=0.5,1,0)=Table2[[#This Row],[No School?]],1,0)</f>
        <v>1</v>
      </c>
      <c r="Q207" s="8"/>
    </row>
    <row r="208" spans="1:17" hidden="1" x14ac:dyDescent="0.25">
      <c r="A208" s="3">
        <f>Table2[[#This Row],[Date]]</f>
        <v>42346</v>
      </c>
      <c r="B208" s="5" t="str">
        <f>TEXT(Table1[[#This Row],[Date]],"ddddddddd")</f>
        <v>Tuesday</v>
      </c>
      <c r="C208" s="5">
        <f>Table2[[#This Row],[Consecutive Snow Days Prior]]</f>
        <v>0</v>
      </c>
      <c r="D208" s="17">
        <f>Table2[[#This Row],[Snow Days so Far]]</f>
        <v>0</v>
      </c>
      <c r="E208" s="18">
        <f>((200*Table2[[#This Row],[7 am precipIntensity]]+Table2[[#This Row],[7 am precipProbability]]/10)*Table2[[#This Row],[7 am precipType]])^0.13*3.4</f>
        <v>0</v>
      </c>
      <c r="F208" s="9">
        <f>Table2[[#This Row],[precipType]]*(10*Table2[[#This Row],[precipIntensity]]+Table2[[#This Row],[precipProbability]]/10+Table2[[#This Row],[precipIntensityMax]]+Table2[[#This Row],[precipAccumulation]]*10)</f>
        <v>0</v>
      </c>
      <c r="G208" s="9">
        <f>(Table1[[#This Row],[Whole-day precip nastiness]]^1.9*Table1[[#This Row],[7 am precip nastiness]]^1.5)/260</f>
        <v>0</v>
      </c>
      <c r="H208" s="21">
        <f>0.95*Table2[[#This Row],[7 am apparentTemperature]]+0.05*Table2[[#This Row],[7 am temperature]]</f>
        <v>29.646000000000001</v>
      </c>
      <c r="I208" s="9">
        <f>0.25*Table2[[#This Row],[apparentTemperatureHigh]]+0.35*Table2[[#This Row],[temperatureHigh]]+0.25*Table2[[#This Row],[apparentTemperatureMin]]+0.15*Table2[[#This Row],[temperatureMin]]</f>
        <v>40.903500000000001</v>
      </c>
      <c r="J208" s="9">
        <f>2.5*0.8^(1.4*Table1[[#This Row],[7 am temp "index"]]+0.8*Table1[[#This Row],[Whole-day temp "index"]]+4)</f>
        <v>6.5605619241690826E-8</v>
      </c>
      <c r="K208" s="21">
        <f>-1/(Table1[[#This Row],[Precip Nastiness]]+Table1[[#This Row],[Temp Nastiness]]+1)+1</f>
        <v>6.5605614829600256E-8</v>
      </c>
      <c r="L208" s="30">
        <f>1-ATAN((1.7^Table1[[#This Row],[Snow Days so Far]]+1.7^Table1[[#This Row],[Consecutive Snow Days Prior]]-2)/450)*2/PI()</f>
        <v>1</v>
      </c>
      <c r="M208" s="27">
        <f>Table1[[#This Row],[Base No School Probability]]*Table1[[#This Row],[Past Closings Modifier]]</f>
        <v>6.5605614829600256E-8</v>
      </c>
      <c r="N208" s="14" t="str">
        <f>IF(Table2[[#This Row],[No School?]]=1,"Yes","No")</f>
        <v>No</v>
      </c>
      <c r="O208" s="8">
        <f>-400*(Table2[[#This Row],[No School?]]-Table1[[#This Row],[No School Probability]])^2+100</f>
        <v>99.99999999999828</v>
      </c>
      <c r="P208" s="25">
        <f>IF(IF(Table1[[#This Row],[No School Probability]]&gt;=0.5,1,0)=Table2[[#This Row],[No School?]],1,0)</f>
        <v>1</v>
      </c>
      <c r="Q208" s="8"/>
    </row>
    <row r="209" spans="1:17" x14ac:dyDescent="0.25">
      <c r="A209" s="3">
        <f>Table2[[#This Row],[Date]]</f>
        <v>43070</v>
      </c>
      <c r="B209" s="5" t="str">
        <f>TEXT(Table1[[#This Row],[Date]],"ddddddddd")</f>
        <v>Friday</v>
      </c>
      <c r="C209" s="5">
        <f>Table2[[#This Row],[Consecutive Snow Days Prior]]</f>
        <v>0</v>
      </c>
      <c r="D209" s="17">
        <f>Table2[[#This Row],[Snow Days so Far]]</f>
        <v>0</v>
      </c>
      <c r="E209" s="18">
        <f>((200*Table2[[#This Row],[7 am precipIntensity]]+Table2[[#This Row],[7 am precipProbability]]/10)*Table2[[#This Row],[7 am precipType]])^0.13*3.4</f>
        <v>0</v>
      </c>
      <c r="F209" s="9">
        <f>Table2[[#This Row],[precipType]]*(10*Table2[[#This Row],[precipIntensity]]+Table2[[#This Row],[precipProbability]]/10+Table2[[#This Row],[precipIntensityMax]]+Table2[[#This Row],[precipAccumulation]]*10)</f>
        <v>0</v>
      </c>
      <c r="G209" s="9">
        <f>(Table1[[#This Row],[Whole-day precip nastiness]]^1.9*Table1[[#This Row],[7 am precip nastiness]]^1.5)/260</f>
        <v>0</v>
      </c>
      <c r="H209" s="21">
        <f>0.95*Table2[[#This Row],[7 am apparentTemperature]]+0.05*Table2[[#This Row],[7 am temperature]]</f>
        <v>30.8765</v>
      </c>
      <c r="I209" s="9">
        <f>0.25*Table2[[#This Row],[apparentTemperatureHigh]]+0.35*Table2[[#This Row],[temperatureHigh]]+0.25*Table2[[#This Row],[apparentTemperatureMin]]+0.15*Table2[[#This Row],[temperatureMin]]</f>
        <v>38.573499999999996</v>
      </c>
      <c r="J209" s="9">
        <f>2.5*0.8^(1.4*Table1[[#This Row],[7 am temp "index"]]+0.8*Table1[[#This Row],[Whole-day temp "index"]]+4)</f>
        <v>6.7707132931992947E-8</v>
      </c>
      <c r="K209" s="21">
        <f>-1/(Table1[[#This Row],[Precip Nastiness]]+Table1[[#This Row],[Temp Nastiness]]+1)+1</f>
        <v>6.7707128459382204E-8</v>
      </c>
      <c r="L209" s="30">
        <f>1-ATAN((1.7^Table1[[#This Row],[Snow Days so Far]]+1.7^Table1[[#This Row],[Consecutive Snow Days Prior]]-2)/450)*2/PI()</f>
        <v>1</v>
      </c>
      <c r="M209" s="27">
        <f>Table1[[#This Row],[Base No School Probability]]*Table1[[#This Row],[Past Closings Modifier]]</f>
        <v>6.7707128459382204E-8</v>
      </c>
      <c r="N209" s="14" t="str">
        <f>IF(Table2[[#This Row],[No School?]]=1,"Yes","No")</f>
        <v>No</v>
      </c>
      <c r="O209" s="8">
        <f>-400*(Table2[[#This Row],[No School?]]-Table1[[#This Row],[No School Probability]])^2+100</f>
        <v>99.999999999998167</v>
      </c>
      <c r="P209" s="25">
        <f>IF(IF(Table1[[#This Row],[No School Probability]]&gt;=0.5,1,0)=Table2[[#This Row],[No School?]],1,0)</f>
        <v>1</v>
      </c>
      <c r="Q209" s="8"/>
    </row>
    <row r="210" spans="1:17" x14ac:dyDescent="0.25">
      <c r="A210" s="3">
        <f>Table2[[#This Row],[Date]]</f>
        <v>42815</v>
      </c>
      <c r="B210" s="5" t="str">
        <f>TEXT(Table1[[#This Row],[Date]],"ddddddddd")</f>
        <v>Tuesday</v>
      </c>
      <c r="C210" s="5">
        <f>Table2[[#This Row],[Consecutive Snow Days Prior]]</f>
        <v>0</v>
      </c>
      <c r="D210" s="17">
        <f>Table2[[#This Row],[Snow Days so Far]]</f>
        <v>3</v>
      </c>
      <c r="E210" s="18">
        <f>((200*Table2[[#This Row],[7 am precipIntensity]]+Table2[[#This Row],[7 am precipProbability]]/10)*Table2[[#This Row],[7 am precipType]])^0.13*3.4</f>
        <v>0</v>
      </c>
      <c r="F210" s="9">
        <f>Table2[[#This Row],[precipType]]*(10*Table2[[#This Row],[precipIntensity]]+Table2[[#This Row],[precipProbability]]/10+Table2[[#This Row],[precipIntensityMax]]+Table2[[#This Row],[precipAccumulation]]*10)</f>
        <v>0</v>
      </c>
      <c r="G210" s="9">
        <f>(Table1[[#This Row],[Whole-day precip nastiness]]^1.9*Table1[[#This Row],[7 am precip nastiness]]^1.5)/260</f>
        <v>0</v>
      </c>
      <c r="H210" s="21">
        <f>0.95*Table2[[#This Row],[7 am apparentTemperature]]+0.05*Table2[[#This Row],[7 am temperature]]</f>
        <v>37.271999999999998</v>
      </c>
      <c r="I210" s="9">
        <f>0.25*Table2[[#This Row],[apparentTemperatureHigh]]+0.35*Table2[[#This Row],[temperatureHigh]]+0.25*Table2[[#This Row],[apparentTemperatureMin]]+0.15*Table2[[#This Row],[temperatureMin]]</f>
        <v>40.144500000000001</v>
      </c>
      <c r="J210" s="9">
        <f>2.5*0.8^(1.4*Table1[[#This Row],[7 am temp "index"]]+0.8*Table1[[#This Row],[Whole-day temp "index"]]+4)</f>
        <v>6.9364096875100897E-9</v>
      </c>
      <c r="K210" s="21">
        <f>-1/(Table1[[#This Row],[Precip Nastiness]]+Table1[[#This Row],[Temp Nastiness]]+1)+1</f>
        <v>6.9364096688673271E-9</v>
      </c>
      <c r="L210" s="30">
        <f>1-ATAN((1.7^Table1[[#This Row],[Snow Days so Far]]+1.7^Table1[[#This Row],[Consecutive Snow Days Prior]]-2)/450)*2/PI()</f>
        <v>0.99446437691991019</v>
      </c>
      <c r="M210" s="27">
        <f>Table1[[#This Row],[Base No School Probability]]*Table1[[#This Row],[Past Closings Modifier]]</f>
        <v>6.8980123194113868E-9</v>
      </c>
      <c r="N210" s="14" t="str">
        <f>IF(Table2[[#This Row],[No School?]]=1,"Yes","No")</f>
        <v>No</v>
      </c>
      <c r="O210" s="8">
        <f>-400*(Table2[[#This Row],[No School?]]-Table1[[#This Row],[No School Probability]])^2+100</f>
        <v>99.999999999999986</v>
      </c>
      <c r="P210" s="25">
        <f>IF(IF(Table1[[#This Row],[No School Probability]]&gt;=0.5,1,0)=Table2[[#This Row],[No School?]],1,0)</f>
        <v>1</v>
      </c>
      <c r="Q210" s="8"/>
    </row>
    <row r="211" spans="1:17" x14ac:dyDescent="0.25">
      <c r="A211" s="3">
        <f>Table2[[#This Row],[Date]]</f>
        <v>42772</v>
      </c>
      <c r="B211" s="5" t="str">
        <f>TEXT(Table1[[#This Row],[Date]],"ddddddddd")</f>
        <v>Monday</v>
      </c>
      <c r="C211" s="5">
        <f>Table2[[#This Row],[Consecutive Snow Days Prior]]</f>
        <v>0</v>
      </c>
      <c r="D211" s="17">
        <f>Table2[[#This Row],[Snow Days so Far]]</f>
        <v>2</v>
      </c>
      <c r="E211" s="18">
        <f>((200*Table2[[#This Row],[7 am precipIntensity]]+Table2[[#This Row],[7 am precipProbability]]/10)*Table2[[#This Row],[7 am precipType]])^0.13*3.4</f>
        <v>0</v>
      </c>
      <c r="F211" s="9">
        <f>Table2[[#This Row],[precipType]]*(10*Table2[[#This Row],[precipIntensity]]+Table2[[#This Row],[precipProbability]]/10+Table2[[#This Row],[precipIntensityMax]]+Table2[[#This Row],[precipAccumulation]]*10)</f>
        <v>0</v>
      </c>
      <c r="G211" s="9">
        <f>(Table1[[#This Row],[Whole-day precip nastiness]]^1.9*Table1[[#This Row],[7 am precip nastiness]]^1.5)/260</f>
        <v>0</v>
      </c>
      <c r="H211" s="21">
        <f>0.95*Table2[[#This Row],[7 am apparentTemperature]]+0.05*Table2[[#This Row],[7 am temperature]]</f>
        <v>25.099499999999999</v>
      </c>
      <c r="I211" s="9">
        <f>0.25*Table2[[#This Row],[apparentTemperatureHigh]]+0.35*Table2[[#This Row],[temperatureHigh]]+0.25*Table2[[#This Row],[apparentTemperatureMin]]+0.15*Table2[[#This Row],[temperatureMin]]</f>
        <v>37.576000000000001</v>
      </c>
      <c r="J211" s="9">
        <f>2.5*0.8^(1.4*Table1[[#This Row],[7 am temp "index"]]+0.8*Table1[[#This Row],[Whole-day temp "index"]]+4)</f>
        <v>4.9176477546686425E-7</v>
      </c>
      <c r="K211" s="21">
        <f>-1/(Table1[[#This Row],[Precip Nastiness]]+Table1[[#This Row],[Temp Nastiness]]+1)+1</f>
        <v>4.917645337609855E-7</v>
      </c>
      <c r="L211" s="30">
        <f>1-ATAN((1.7^Table1[[#This Row],[Snow Days so Far]]+1.7^Table1[[#This Row],[Consecutive Snow Days Prior]]-2)/450)*2/PI()</f>
        <v>0.99732621267785171</v>
      </c>
      <c r="M211" s="27">
        <f>Table1[[#This Row],[Base No School Probability]]*Table1[[#This Row],[Past Closings Modifier]]</f>
        <v>4.9044965998513323E-7</v>
      </c>
      <c r="N211" s="14" t="str">
        <f>IF(Table2[[#This Row],[No School?]]=1,"Yes","No")</f>
        <v>No</v>
      </c>
      <c r="O211" s="8">
        <f>-400*(Table2[[#This Row],[No School?]]-Table1[[#This Row],[No School Probability]])^2+100</f>
        <v>99.999999999903778</v>
      </c>
      <c r="P211" s="25">
        <f>IF(IF(Table1[[#This Row],[No School Probability]]&gt;=0.5,1,0)=Table2[[#This Row],[No School?]],1,0)</f>
        <v>1</v>
      </c>
      <c r="Q211" s="8"/>
    </row>
    <row r="212" spans="1:17" x14ac:dyDescent="0.25">
      <c r="A212" s="3">
        <f>Table2[[#This Row],[Date]]</f>
        <v>42430</v>
      </c>
      <c r="B212" s="5" t="str">
        <f>TEXT(Table1[[#This Row],[Date]],"ddddddddd")</f>
        <v>Tuesday</v>
      </c>
      <c r="C212" s="5">
        <f>Table2[[#This Row],[Consecutive Snow Days Prior]]</f>
        <v>0</v>
      </c>
      <c r="D212" s="17">
        <f>Table2[[#This Row],[Snow Days so Far]]</f>
        <v>0</v>
      </c>
      <c r="E212" s="18">
        <f>((200*Table2[[#This Row],[7 am precipIntensity]]+Table2[[#This Row],[7 am precipProbability]]/10)*Table2[[#This Row],[7 am precipType]])^0.13*3.4</f>
        <v>0</v>
      </c>
      <c r="F212" s="9">
        <f>Table2[[#This Row],[precipType]]*(10*Table2[[#This Row],[precipIntensity]]+Table2[[#This Row],[precipProbability]]/10+Table2[[#This Row],[precipIntensityMax]]+Table2[[#This Row],[precipAccumulation]]*10)</f>
        <v>0</v>
      </c>
      <c r="G212" s="9">
        <f>(Table1[[#This Row],[Whole-day precip nastiness]]^1.9*Table1[[#This Row],[7 am precip nastiness]]^1.5)/260</f>
        <v>0</v>
      </c>
      <c r="H212" s="21">
        <f>0.95*Table2[[#This Row],[7 am apparentTemperature]]+0.05*Table2[[#This Row],[7 am temperature]]</f>
        <v>20.859499999999997</v>
      </c>
      <c r="I212" s="9">
        <f>0.25*Table2[[#This Row],[apparentTemperatureHigh]]+0.35*Table2[[#This Row],[temperatureHigh]]+0.25*Table2[[#This Row],[apparentTemperatureMin]]+0.15*Table2[[#This Row],[temperatureMin]]</f>
        <v>36.081999999999994</v>
      </c>
      <c r="J212" s="9">
        <f>2.5*0.8^(1.4*Table1[[#This Row],[7 am temp "index"]]+0.8*Table1[[#This Row],[Whole-day temp "index"]]+4)</f>
        <v>2.4145827978610597E-6</v>
      </c>
      <c r="K212" s="21">
        <f>-1/(Table1[[#This Row],[Precip Nastiness]]+Table1[[#This Row],[Temp Nastiness]]+1)+1</f>
        <v>2.4145769677019757E-6</v>
      </c>
      <c r="L212" s="30">
        <f>1-ATAN((1.7^Table1[[#This Row],[Snow Days so Far]]+1.7^Table1[[#This Row],[Consecutive Snow Days Prior]]-2)/450)*2/PI()</f>
        <v>1</v>
      </c>
      <c r="M212" s="27">
        <f>Table1[[#This Row],[Base No School Probability]]*Table1[[#This Row],[Past Closings Modifier]]</f>
        <v>2.4145769677019757E-6</v>
      </c>
      <c r="N212" s="14" t="str">
        <f>IF(Table2[[#This Row],[No School?]]=1,"Yes","No")</f>
        <v>No</v>
      </c>
      <c r="O212" s="8">
        <f>-400*(Table2[[#This Row],[No School?]]-Table1[[#This Row],[No School Probability]])^2+100</f>
        <v>99.999999997667928</v>
      </c>
      <c r="P212" s="25">
        <f>IF(IF(Table1[[#This Row],[No School Probability]]&gt;=0.5,1,0)=Table2[[#This Row],[No School?]],1,0)</f>
        <v>1</v>
      </c>
      <c r="Q212" s="8"/>
    </row>
    <row r="213" spans="1:17" x14ac:dyDescent="0.25">
      <c r="A213" s="3">
        <f>Table2[[#This Row],[Date]]</f>
        <v>42783</v>
      </c>
      <c r="B213" s="5" t="str">
        <f>TEXT(Table1[[#This Row],[Date]],"ddddddddd")</f>
        <v>Friday</v>
      </c>
      <c r="C213" s="5">
        <f>Table2[[#This Row],[Consecutive Snow Days Prior]]</f>
        <v>0</v>
      </c>
      <c r="D213" s="17">
        <f>Table2[[#This Row],[Snow Days so Far]]</f>
        <v>2</v>
      </c>
      <c r="E213" s="18">
        <f>((200*Table2[[#This Row],[7 am precipIntensity]]+Table2[[#This Row],[7 am precipProbability]]/10)*Table2[[#This Row],[7 am precipType]])^0.13*3.4</f>
        <v>0</v>
      </c>
      <c r="F213" s="9">
        <f>Table2[[#This Row],[precipType]]*(10*Table2[[#This Row],[precipIntensity]]+Table2[[#This Row],[precipProbability]]/10+Table2[[#This Row],[precipIntensityMax]]+Table2[[#This Row],[precipAccumulation]]*10)</f>
        <v>0</v>
      </c>
      <c r="G213" s="9">
        <f>(Table1[[#This Row],[Whole-day precip nastiness]]^1.9*Table1[[#This Row],[7 am precip nastiness]]^1.5)/260</f>
        <v>0</v>
      </c>
      <c r="H213" s="21">
        <f>0.95*Table2[[#This Row],[7 am apparentTemperature]]+0.05*Table2[[#This Row],[7 am temperature]]</f>
        <v>20.767499999999998</v>
      </c>
      <c r="I213" s="9">
        <f>0.25*Table2[[#This Row],[apparentTemperatureHigh]]+0.35*Table2[[#This Row],[temperatureHigh]]+0.25*Table2[[#This Row],[apparentTemperatureMin]]+0.15*Table2[[#This Row],[temperatureMin]]</f>
        <v>37.018999999999998</v>
      </c>
      <c r="J213" s="9">
        <f>2.5*0.8^(1.4*Table1[[#This Row],[7 am temp "index"]]+0.8*Table1[[#This Row],[Whole-day temp "index"]]+4)</f>
        <v>2.1022306620906402E-6</v>
      </c>
      <c r="K213" s="21">
        <f>-1/(Table1[[#This Row],[Precip Nastiness]]+Table1[[#This Row],[Temp Nastiness]]+1)+1</f>
        <v>2.1022262426395599E-6</v>
      </c>
      <c r="L213" s="30">
        <f>1-ATAN((1.7^Table1[[#This Row],[Snow Days so Far]]+1.7^Table1[[#This Row],[Consecutive Snow Days Prior]]-2)/450)*2/PI()</f>
        <v>0.99732621267785171</v>
      </c>
      <c r="M213" s="27">
        <f>Table1[[#This Row],[Base No School Probability]]*Table1[[#This Row],[Past Closings Modifier]]</f>
        <v>2.096605336763703E-6</v>
      </c>
      <c r="N213" s="14" t="str">
        <f>IF(Table2[[#This Row],[No School?]]=1,"Yes","No")</f>
        <v>No</v>
      </c>
      <c r="O213" s="8">
        <f>-400*(Table2[[#This Row],[No School?]]-Table1[[#This Row],[No School Probability]])^2+100</f>
        <v>99.999999998241705</v>
      </c>
      <c r="P213" s="25">
        <f>IF(IF(Table1[[#This Row],[No School Probability]]&gt;=0.5,1,0)=Table2[[#This Row],[No School?]],1,0)</f>
        <v>1</v>
      </c>
      <c r="Q213" s="8"/>
    </row>
    <row r="214" spans="1:17" x14ac:dyDescent="0.25">
      <c r="A214" s="3">
        <f>Table2[[#This Row],[Date]]</f>
        <v>42444</v>
      </c>
      <c r="B214" s="5" t="str">
        <f>TEXT(Table1[[#This Row],[Date]],"ddddddddd")</f>
        <v>Tuesday</v>
      </c>
      <c r="C214" s="5">
        <f>Table2[[#This Row],[Consecutive Snow Days Prior]]</f>
        <v>0</v>
      </c>
      <c r="D214" s="17">
        <f>Table2[[#This Row],[Snow Days so Far]]</f>
        <v>0</v>
      </c>
      <c r="E214" s="18">
        <f>((200*Table2[[#This Row],[7 am precipIntensity]]+Table2[[#This Row],[7 am precipProbability]]/10)*Table2[[#This Row],[7 am precipType]])^0.13*3.4</f>
        <v>0</v>
      </c>
      <c r="F214" s="9">
        <f>Table2[[#This Row],[precipType]]*(10*Table2[[#This Row],[precipIntensity]]+Table2[[#This Row],[precipProbability]]/10+Table2[[#This Row],[precipIntensityMax]]+Table2[[#This Row],[precipAccumulation]]*10)</f>
        <v>0</v>
      </c>
      <c r="G214" s="9">
        <f>(Table1[[#This Row],[Whole-day precip nastiness]]^1.9*Table1[[#This Row],[7 am precip nastiness]]^1.5)/260</f>
        <v>0</v>
      </c>
      <c r="H214" s="21">
        <f>0.95*Table2[[#This Row],[7 am apparentTemperature]]+0.05*Table2[[#This Row],[7 am temperature]]</f>
        <v>50.77</v>
      </c>
      <c r="I214" s="9">
        <f>0.25*Table2[[#This Row],[apparentTemperatureHigh]]+0.35*Table2[[#This Row],[temperatureHigh]]+0.25*Table2[[#This Row],[apparentTemperatureMin]]+0.15*Table2[[#This Row],[temperatureMin]]</f>
        <v>45.522500000000001</v>
      </c>
      <c r="J214" s="9">
        <f>2.5*0.8^(1.4*Table1[[#This Row],[7 am temp "index"]]+0.8*Table1[[#This Row],[Whole-day temp "index"]]+4)</f>
        <v>3.9161669536477471E-11</v>
      </c>
      <c r="K214" s="21">
        <f>-1/(Table1[[#This Row],[Precip Nastiness]]+Table1[[#This Row],[Temp Nastiness]]+1)+1</f>
        <v>3.9161562881417922E-11</v>
      </c>
      <c r="L214" s="30">
        <f>1-ATAN((1.7^Table1[[#This Row],[Snow Days so Far]]+1.7^Table1[[#This Row],[Consecutive Snow Days Prior]]-2)/450)*2/PI()</f>
        <v>1</v>
      </c>
      <c r="M214" s="27">
        <f>Table1[[#This Row],[Base No School Probability]]*Table1[[#This Row],[Past Closings Modifier]]</f>
        <v>3.9161562881417922E-11</v>
      </c>
      <c r="N214" s="14" t="str">
        <f>IF(Table2[[#This Row],[No School?]]=1,"Yes","No")</f>
        <v>No</v>
      </c>
      <c r="O214" s="8">
        <f>-400*(Table2[[#This Row],[No School?]]-Table1[[#This Row],[No School Probability]])^2+100</f>
        <v>100</v>
      </c>
      <c r="P214" s="25">
        <f>IF(IF(Table1[[#This Row],[No School Probability]]&gt;=0.5,1,0)=Table2[[#This Row],[No School?]],1,0)</f>
        <v>1</v>
      </c>
      <c r="Q214" s="8"/>
    </row>
    <row r="215" spans="1:17" hidden="1" x14ac:dyDescent="0.25">
      <c r="A215" s="3">
        <f>Table2[[#This Row],[Date]]</f>
        <v>41988</v>
      </c>
      <c r="B215" s="5" t="str">
        <f>TEXT(Table1[[#This Row],[Date]],"ddddddddd")</f>
        <v>Monday</v>
      </c>
      <c r="C215" s="5">
        <f>Table2[[#This Row],[Consecutive Snow Days Prior]]</f>
        <v>0</v>
      </c>
      <c r="D215" s="17">
        <f>Table2[[#This Row],[Snow Days so Far]]</f>
        <v>0</v>
      </c>
      <c r="E215" s="18">
        <f>((200*Table2[[#This Row],[7 am precipIntensity]]+Table2[[#This Row],[7 am precipProbability]]/10)*Table2[[#This Row],[7 am precipType]])^0.13*3.4</f>
        <v>0</v>
      </c>
      <c r="F215" s="9">
        <f>Table2[[#This Row],[precipType]]*(10*Table2[[#This Row],[precipIntensity]]+Table2[[#This Row],[precipProbability]]/10+Table2[[#This Row],[precipIntensityMax]]+Table2[[#This Row],[precipAccumulation]]*10)</f>
        <v>0</v>
      </c>
      <c r="G215" s="9">
        <f>(Table1[[#This Row],[Whole-day precip nastiness]]^1.9*Table1[[#This Row],[7 am precip nastiness]]^1.5)/260</f>
        <v>0</v>
      </c>
      <c r="H215" s="21">
        <f>0.95*Table2[[#This Row],[7 am apparentTemperature]]+0.05*Table2[[#This Row],[7 am temperature]]</f>
        <v>40.82</v>
      </c>
      <c r="I215" s="9">
        <f>0.25*Table2[[#This Row],[apparentTemperatureHigh]]+0.35*Table2[[#This Row],[temperatureHigh]]+0.25*Table2[[#This Row],[apparentTemperatureMin]]+0.15*Table2[[#This Row],[temperatureMin]]</f>
        <v>46.022000000000006</v>
      </c>
      <c r="J215" s="9">
        <f>2.5*0.8^(1.4*Table1[[#This Row],[7 am temp "index"]]+0.8*Table1[[#This Row],[Whole-day temp "index"]]+4)</f>
        <v>8.0184871641602117E-10</v>
      </c>
      <c r="K215" s="21">
        <f>-1/(Table1[[#This Row],[Precip Nastiness]]+Table1[[#This Row],[Temp Nastiness]]+1)+1</f>
        <v>8.0184880957290261E-10</v>
      </c>
      <c r="L215" s="30">
        <f>1-ATAN((1.7^Table1[[#This Row],[Snow Days so Far]]+1.7^Table1[[#This Row],[Consecutive Snow Days Prior]]-2)/450)*2/PI()</f>
        <v>1</v>
      </c>
      <c r="M215" s="27">
        <f>Table1[[#This Row],[Base No School Probability]]*Table1[[#This Row],[Past Closings Modifier]]</f>
        <v>8.0184880957290261E-10</v>
      </c>
      <c r="N215" s="14" t="str">
        <f>IF(Table2[[#This Row],[No School?]]=1,"Yes","No")</f>
        <v>No</v>
      </c>
      <c r="O215" s="8">
        <f>-400*(Table2[[#This Row],[No School?]]-Table1[[#This Row],[No School Probability]])^2+100</f>
        <v>100</v>
      </c>
      <c r="P215" s="25">
        <f>IF(IF(Table1[[#This Row],[No School Probability]]&gt;=0.5,1,0)=Table2[[#This Row],[No School?]],1,0)</f>
        <v>1</v>
      </c>
      <c r="Q215" s="8"/>
    </row>
    <row r="216" spans="1:17" hidden="1" x14ac:dyDescent="0.25">
      <c r="A216" s="3">
        <f>Table2[[#This Row],[Date]]</f>
        <v>42093</v>
      </c>
      <c r="B216" s="5" t="str">
        <f>TEXT(Table1[[#This Row],[Date]],"ddddddddd")</f>
        <v>Monday</v>
      </c>
      <c r="C216" s="5">
        <f>Table2[[#This Row],[Consecutive Snow Days Prior]]</f>
        <v>0</v>
      </c>
      <c r="D216" s="17">
        <f>Table2[[#This Row],[Snow Days so Far]]</f>
        <v>3</v>
      </c>
      <c r="E216" s="18">
        <f>((200*Table2[[#This Row],[7 am precipIntensity]]+Table2[[#This Row],[7 am precipProbability]]/10)*Table2[[#This Row],[7 am precipType]])^0.13*3.4</f>
        <v>0</v>
      </c>
      <c r="F216" s="9">
        <f>Table2[[#This Row],[precipType]]*(10*Table2[[#This Row],[precipIntensity]]+Table2[[#This Row],[precipProbability]]/10+Table2[[#This Row],[precipIntensityMax]]+Table2[[#This Row],[precipAccumulation]]*10)</f>
        <v>0</v>
      </c>
      <c r="G216" s="9">
        <f>(Table1[[#This Row],[Whole-day precip nastiness]]^1.9*Table1[[#This Row],[7 am precip nastiness]]^1.5)/260</f>
        <v>0</v>
      </c>
      <c r="H216" s="21">
        <f>0.95*Table2[[#This Row],[7 am apparentTemperature]]+0.05*Table2[[#This Row],[7 am temperature]]</f>
        <v>33.379499999999993</v>
      </c>
      <c r="I216" s="9">
        <f>0.25*Table2[[#This Row],[apparentTemperatureHigh]]+0.35*Table2[[#This Row],[temperatureHigh]]+0.25*Table2[[#This Row],[apparentTemperatureMin]]+0.15*Table2[[#This Row],[temperatureMin]]</f>
        <v>43.415999999999997</v>
      </c>
      <c r="J216" s="9">
        <f>2.5*0.8^(1.4*Table1[[#This Row],[7 am temp "index"]]+0.8*Table1[[#This Row],[Whole-day temp "index"]]+4)</f>
        <v>1.3050073748095839E-8</v>
      </c>
      <c r="K216" s="21">
        <f>-1/(Table1[[#This Row],[Precip Nastiness]]+Table1[[#This Row],[Temp Nastiness]]+1)+1</f>
        <v>1.3050073466303047E-8</v>
      </c>
      <c r="L216" s="30">
        <f>1-ATAN((1.7^Table1[[#This Row],[Snow Days so Far]]+1.7^Table1[[#This Row],[Consecutive Snow Days Prior]]-2)/450)*2/PI()</f>
        <v>0.99446437691991019</v>
      </c>
      <c r="M216" s="27">
        <f>Table1[[#This Row],[Base No School Probability]]*Table1[[#This Row],[Past Closings Modifier]]</f>
        <v>1.2977833178426112E-8</v>
      </c>
      <c r="N216" s="14" t="str">
        <f>IF(Table2[[#This Row],[No School?]]=1,"Yes","No")</f>
        <v>No</v>
      </c>
      <c r="O216" s="8">
        <f>-400*(Table2[[#This Row],[No School?]]-Table1[[#This Row],[No School Probability]])^2+100</f>
        <v>99.999999999999929</v>
      </c>
      <c r="P216" s="25">
        <f>IF(IF(Table1[[#This Row],[No School Probability]]&gt;=0.5,1,0)=Table2[[#This Row],[No School?]],1,0)</f>
        <v>1</v>
      </c>
      <c r="Q216" s="8"/>
    </row>
    <row r="217" spans="1:17" x14ac:dyDescent="0.25">
      <c r="A217" s="3">
        <f>Table2[[#This Row],[Date]]</f>
        <v>42755</v>
      </c>
      <c r="B217" s="5" t="str">
        <f>TEXT(Table1[[#This Row],[Date]],"ddddddddd")</f>
        <v>Friday</v>
      </c>
      <c r="C217" s="5">
        <f>Table2[[#This Row],[Consecutive Snow Days Prior]]</f>
        <v>0</v>
      </c>
      <c r="D217" s="17">
        <f>Table2[[#This Row],[Snow Days so Far]]</f>
        <v>1</v>
      </c>
      <c r="E217" s="18">
        <f>((200*Table2[[#This Row],[7 am precipIntensity]]+Table2[[#This Row],[7 am precipProbability]]/10)*Table2[[#This Row],[7 am precipType]])^0.13*3.4</f>
        <v>0</v>
      </c>
      <c r="F217" s="9">
        <f>Table2[[#This Row],[precipType]]*(10*Table2[[#This Row],[precipIntensity]]+Table2[[#This Row],[precipProbability]]/10+Table2[[#This Row],[precipIntensityMax]]+Table2[[#This Row],[precipAccumulation]]*10)</f>
        <v>0</v>
      </c>
      <c r="G217" s="9">
        <f>(Table1[[#This Row],[Whole-day precip nastiness]]^1.9*Table1[[#This Row],[7 am precip nastiness]]^1.5)/260</f>
        <v>0</v>
      </c>
      <c r="H217" s="21">
        <f>0.95*Table2[[#This Row],[7 am apparentTemperature]]+0.05*Table2[[#This Row],[7 am temperature]]</f>
        <v>31.957499999999996</v>
      </c>
      <c r="I217" s="9">
        <f>0.25*Table2[[#This Row],[apparentTemperatureHigh]]+0.35*Table2[[#This Row],[temperatureHigh]]+0.25*Table2[[#This Row],[apparentTemperatureMin]]+0.15*Table2[[#This Row],[temperatureMin]]</f>
        <v>43.536000000000001</v>
      </c>
      <c r="J217" s="9">
        <f>2.5*0.8^(1.4*Table1[[#This Row],[7 am temp "index"]]+0.8*Table1[[#This Row],[Whole-day temp "index"]]+4)</f>
        <v>1.9917648260558052E-8</v>
      </c>
      <c r="K217" s="21">
        <f>-1/(Table1[[#This Row],[Precip Nastiness]]+Table1[[#This Row],[Temp Nastiness]]+1)+1</f>
        <v>1.991764775333138E-8</v>
      </c>
      <c r="L217" s="30">
        <f>1-ATAN((1.7^Table1[[#This Row],[Snow Days so Far]]+1.7^Table1[[#This Row],[Consecutive Snow Days Prior]]-2)/450)*2/PI()</f>
        <v>0.99900970337507433</v>
      </c>
      <c r="M217" s="27">
        <f>Table1[[#This Row],[Base No School Probability]]*Table1[[#This Row],[Past Closings Modifier]]</f>
        <v>1.9897923373984798E-8</v>
      </c>
      <c r="N217" s="14" t="str">
        <f>IF(Table2[[#This Row],[No School?]]=1,"Yes","No")</f>
        <v>No</v>
      </c>
      <c r="O217" s="8">
        <f>-400*(Table2[[#This Row],[No School?]]-Table1[[#This Row],[No School Probability]])^2+100</f>
        <v>99.999999999999844</v>
      </c>
      <c r="P217" s="25">
        <f>IF(IF(Table1[[#This Row],[No School Probability]]&gt;=0.5,1,0)=Table2[[#This Row],[No School?]],1,0)</f>
        <v>1</v>
      </c>
      <c r="Q217" s="8"/>
    </row>
    <row r="218" spans="1:17" hidden="1" x14ac:dyDescent="0.25">
      <c r="A218" s="3">
        <f>Table2[[#This Row],[Date]]</f>
        <v>42348</v>
      </c>
      <c r="B218" s="5" t="str">
        <f>TEXT(Table1[[#This Row],[Date]],"ddddddddd")</f>
        <v>Thursday</v>
      </c>
      <c r="C218" s="5">
        <f>Table2[[#This Row],[Consecutive Snow Days Prior]]</f>
        <v>0</v>
      </c>
      <c r="D218" s="17">
        <f>Table2[[#This Row],[Snow Days so Far]]</f>
        <v>0</v>
      </c>
      <c r="E218" s="18">
        <f>((200*Table2[[#This Row],[7 am precipIntensity]]+Table2[[#This Row],[7 am precipProbability]]/10)*Table2[[#This Row],[7 am precipType]])^0.13*3.4</f>
        <v>0</v>
      </c>
      <c r="F218" s="9">
        <f>Table2[[#This Row],[precipType]]*(10*Table2[[#This Row],[precipIntensity]]+Table2[[#This Row],[precipProbability]]/10+Table2[[#This Row],[precipIntensityMax]]+Table2[[#This Row],[precipAccumulation]]*10)</f>
        <v>0</v>
      </c>
      <c r="G218" s="9">
        <f>(Table1[[#This Row],[Whole-day precip nastiness]]^1.9*Table1[[#This Row],[7 am precip nastiness]]^1.5)/260</f>
        <v>0</v>
      </c>
      <c r="H218" s="21">
        <f>0.95*Table2[[#This Row],[7 am apparentTemperature]]+0.05*Table2[[#This Row],[7 am temperature]]</f>
        <v>38.893999999999998</v>
      </c>
      <c r="I218" s="9">
        <f>0.25*Table2[[#This Row],[apparentTemperatureHigh]]+0.35*Table2[[#This Row],[temperatureHigh]]+0.25*Table2[[#This Row],[apparentTemperatureMin]]+0.15*Table2[[#This Row],[temperatureMin]]</f>
        <v>45.999999999999993</v>
      </c>
      <c r="J218" s="9">
        <f>2.5*0.8^(1.4*Table1[[#This Row],[7 am temp "index"]]+0.8*Table1[[#This Row],[Whole-day temp "index"]]+4)</f>
        <v>1.4692855708986926E-9</v>
      </c>
      <c r="K218" s="21">
        <f>-1/(Table1[[#This Row],[Precip Nastiness]]+Table1[[#This Row],[Temp Nastiness]]+1)+1</f>
        <v>1.4692855820896966E-9</v>
      </c>
      <c r="L218" s="30">
        <f>1-ATAN((1.7^Table1[[#This Row],[Snow Days so Far]]+1.7^Table1[[#This Row],[Consecutive Snow Days Prior]]-2)/450)*2/PI()</f>
        <v>1</v>
      </c>
      <c r="M218" s="27">
        <f>Table1[[#This Row],[Base No School Probability]]*Table1[[#This Row],[Past Closings Modifier]]</f>
        <v>1.4692855820896966E-9</v>
      </c>
      <c r="N218" s="14" t="str">
        <f>IF(Table2[[#This Row],[No School?]]=1,"Yes","No")</f>
        <v>No</v>
      </c>
      <c r="O218" s="8">
        <f>-400*(Table2[[#This Row],[No School?]]-Table1[[#This Row],[No School Probability]])^2+100</f>
        <v>100</v>
      </c>
      <c r="P218" s="25">
        <f>IF(IF(Table1[[#This Row],[No School Probability]]&gt;=0.5,1,0)=Table2[[#This Row],[No School?]],1,0)</f>
        <v>1</v>
      </c>
      <c r="Q218" s="8"/>
    </row>
    <row r="219" spans="1:17" x14ac:dyDescent="0.25">
      <c r="A219" s="3">
        <f>Table2[[#This Row],[Date]]</f>
        <v>42825</v>
      </c>
      <c r="B219" s="5" t="str">
        <f>TEXT(Table1[[#This Row],[Date]],"ddddddddd")</f>
        <v>Friday</v>
      </c>
      <c r="C219" s="5">
        <f>Table2[[#This Row],[Consecutive Snow Days Prior]]</f>
        <v>0</v>
      </c>
      <c r="D219" s="17">
        <f>Table2[[#This Row],[Snow Days so Far]]</f>
        <v>3</v>
      </c>
      <c r="E219" s="18">
        <f>((200*Table2[[#This Row],[7 am precipIntensity]]+Table2[[#This Row],[7 am precipProbability]]/10)*Table2[[#This Row],[7 am precipType]])^0.13*3.4</f>
        <v>0</v>
      </c>
      <c r="F219" s="9">
        <f>Table2[[#This Row],[precipType]]*(10*Table2[[#This Row],[precipIntensity]]+Table2[[#This Row],[precipProbability]]/10+Table2[[#This Row],[precipIntensityMax]]+Table2[[#This Row],[precipAccumulation]]*10)</f>
        <v>0</v>
      </c>
      <c r="G219" s="9">
        <f>(Table1[[#This Row],[Whole-day precip nastiness]]^1.9*Table1[[#This Row],[7 am precip nastiness]]^1.5)/260</f>
        <v>0</v>
      </c>
      <c r="H219" s="21">
        <f>0.95*Table2[[#This Row],[7 am apparentTemperature]]+0.05*Table2[[#This Row],[7 am temperature]]</f>
        <v>41.231999999999999</v>
      </c>
      <c r="I219" s="9">
        <f>0.25*Table2[[#This Row],[apparentTemperatureHigh]]+0.35*Table2[[#This Row],[temperatureHigh]]+0.25*Table2[[#This Row],[apparentTemperatureMin]]+0.15*Table2[[#This Row],[temperatureMin]]</f>
        <v>44.953499999999998</v>
      </c>
      <c r="J219" s="9">
        <f>2.5*0.8^(1.4*Table1[[#This Row],[7 am temp "index"]]+0.8*Table1[[#This Row],[Whole-day temp "index"]]+4)</f>
        <v>8.531657684628137E-10</v>
      </c>
      <c r="K219" s="21">
        <f>-1/(Table1[[#This Row],[Precip Nastiness]]+Table1[[#This Row],[Temp Nastiness]]+1)+1</f>
        <v>8.5316576026173152E-10</v>
      </c>
      <c r="L219" s="30">
        <f>1-ATAN((1.7^Table1[[#This Row],[Snow Days so Far]]+1.7^Table1[[#This Row],[Consecutive Snow Days Prior]]-2)/450)*2/PI()</f>
        <v>0.99446437691991019</v>
      </c>
      <c r="M219" s="27">
        <f>Table1[[#This Row],[Base No School Probability]]*Table1[[#This Row],[Past Closings Modifier]]</f>
        <v>8.4844295618808432E-10</v>
      </c>
      <c r="N219" s="14" t="str">
        <f>IF(Table2[[#This Row],[No School?]]=1,"Yes","No")</f>
        <v>No</v>
      </c>
      <c r="O219" s="8">
        <f>-400*(Table2[[#This Row],[No School?]]-Table1[[#This Row],[No School Probability]])^2+100</f>
        <v>100</v>
      </c>
      <c r="P219" s="25">
        <f>IF(IF(Table1[[#This Row],[No School Probability]]&gt;=0.5,1,0)=Table2[[#This Row],[No School?]],1,0)</f>
        <v>1</v>
      </c>
      <c r="Q219" s="8"/>
    </row>
    <row r="220" spans="1:17" x14ac:dyDescent="0.25">
      <c r="A220" s="3">
        <f>Table2[[#This Row],[Date]]</f>
        <v>43074</v>
      </c>
      <c r="B220" s="5" t="str">
        <f>TEXT(Table1[[#This Row],[Date]],"ddddddddd")</f>
        <v>Tuesday</v>
      </c>
      <c r="C220" s="5">
        <f>Table2[[#This Row],[Consecutive Snow Days Prior]]</f>
        <v>0</v>
      </c>
      <c r="D220" s="17">
        <f>Table2[[#This Row],[Snow Days so Far]]</f>
        <v>0</v>
      </c>
      <c r="E220" s="18">
        <f>((200*Table2[[#This Row],[7 am precipIntensity]]+Table2[[#This Row],[7 am precipProbability]]/10)*Table2[[#This Row],[7 am precipType]])^0.13*3.4</f>
        <v>0</v>
      </c>
      <c r="F220" s="9">
        <f>Table2[[#This Row],[precipType]]*(10*Table2[[#This Row],[precipIntensity]]+Table2[[#This Row],[precipProbability]]/10+Table2[[#This Row],[precipIntensityMax]]+Table2[[#This Row],[precipAccumulation]]*10)</f>
        <v>0</v>
      </c>
      <c r="G220" s="9">
        <f>(Table1[[#This Row],[Whole-day precip nastiness]]^1.9*Table1[[#This Row],[7 am precip nastiness]]^1.5)/260</f>
        <v>0</v>
      </c>
      <c r="H220" s="21">
        <f>0.95*Table2[[#This Row],[7 am apparentTemperature]]+0.05*Table2[[#This Row],[7 am temperature]]</f>
        <v>53.22</v>
      </c>
      <c r="I220" s="9">
        <f>0.25*Table2[[#This Row],[apparentTemperatureHigh]]+0.35*Table2[[#This Row],[temperatureHigh]]+0.25*Table2[[#This Row],[apparentTemperatureMin]]+0.15*Table2[[#This Row],[temperatureMin]]</f>
        <v>41.291499999999992</v>
      </c>
      <c r="J220" s="9">
        <f>2.5*0.8^(1.4*Table1[[#This Row],[7 am temp "index"]]+0.8*Table1[[#This Row],[Whole-day temp "index"]]+4)</f>
        <v>3.8768666733145374E-11</v>
      </c>
      <c r="K220" s="21">
        <f>-1/(Table1[[#This Row],[Precip Nastiness]]+Table1[[#This Row],[Temp Nastiness]]+1)+1</f>
        <v>3.8768765975305541E-11</v>
      </c>
      <c r="L220" s="30">
        <f>1-ATAN((1.7^Table1[[#This Row],[Snow Days so Far]]+1.7^Table1[[#This Row],[Consecutive Snow Days Prior]]-2)/450)*2/PI()</f>
        <v>1</v>
      </c>
      <c r="M220" s="27">
        <f>Table1[[#This Row],[Base No School Probability]]*Table1[[#This Row],[Past Closings Modifier]]</f>
        <v>3.8768765975305541E-11</v>
      </c>
      <c r="N220" s="14" t="str">
        <f>IF(Table2[[#This Row],[No School?]]=1,"Yes","No")</f>
        <v>No</v>
      </c>
      <c r="O220" s="8">
        <f>-400*(Table2[[#This Row],[No School?]]-Table1[[#This Row],[No School Probability]])^2+100</f>
        <v>100</v>
      </c>
      <c r="P220" s="25">
        <f>IF(IF(Table1[[#This Row],[No School Probability]]&gt;=0.5,1,0)=Table2[[#This Row],[No School?]],1,0)</f>
        <v>1</v>
      </c>
      <c r="Q220" s="8"/>
    </row>
    <row r="221" spans="1:17" x14ac:dyDescent="0.25">
      <c r="A221" s="3">
        <f>Table2[[#This Row],[Date]]</f>
        <v>43126</v>
      </c>
      <c r="B221" s="5" t="str">
        <f>TEXT(Table1[[#This Row],[Date]],"ddddddddd")</f>
        <v>Friday</v>
      </c>
      <c r="C221" s="5">
        <f>Table2[[#This Row],[Consecutive Snow Days Prior]]</f>
        <v>0</v>
      </c>
      <c r="D221" s="17">
        <f>Table2[[#This Row],[Snow Days so Far]]</f>
        <v>4</v>
      </c>
      <c r="E221" s="18">
        <f>((200*Table2[[#This Row],[7 am precipIntensity]]+Table2[[#This Row],[7 am precipProbability]]/10)*Table2[[#This Row],[7 am precipType]])^0.13*3.4</f>
        <v>0</v>
      </c>
      <c r="F221" s="9">
        <f>Table2[[#This Row],[precipType]]*(10*Table2[[#This Row],[precipIntensity]]+Table2[[#This Row],[precipProbability]]/10+Table2[[#This Row],[precipIntensityMax]]+Table2[[#This Row],[precipAccumulation]]*10)</f>
        <v>0</v>
      </c>
      <c r="G221" s="9">
        <f>(Table1[[#This Row],[Whole-day precip nastiness]]^1.9*Table1[[#This Row],[7 am precip nastiness]]^1.5)/260</f>
        <v>0</v>
      </c>
      <c r="H221" s="21">
        <f>0.95*Table2[[#This Row],[7 am apparentTemperature]]+0.05*Table2[[#This Row],[7 am temperature]]</f>
        <v>25.565499999999997</v>
      </c>
      <c r="I221" s="9">
        <f>0.25*Table2[[#This Row],[apparentTemperatureHigh]]+0.35*Table2[[#This Row],[temperatureHigh]]+0.25*Table2[[#This Row],[apparentTemperatureMin]]+0.15*Table2[[#This Row],[temperatureMin]]</f>
        <v>42.343499999999999</v>
      </c>
      <c r="J221" s="9">
        <f>2.5*0.8^(1.4*Table1[[#This Row],[7 am temp "index"]]+0.8*Table1[[#This Row],[Whole-day temp "index"]]+4)</f>
        <v>1.8151751418425707E-7</v>
      </c>
      <c r="K221" s="21">
        <f>-1/(Table1[[#This Row],[Precip Nastiness]]+Table1[[#This Row],[Temp Nastiness]]+1)+1</f>
        <v>1.8151748115702304E-7</v>
      </c>
      <c r="L221" s="30">
        <f>1-ATAN((1.7^Table1[[#This Row],[Snow Days so Far]]+1.7^Table1[[#This Row],[Consecutive Snow Days Prior]]-2)/450)*2/PI()</f>
        <v>0.98959983146637309</v>
      </c>
      <c r="M221" s="27">
        <f>Table1[[#This Row],[Base No School Probability]]*Table1[[#This Row],[Past Closings Modifier]]</f>
        <v>1.7962966876119057E-7</v>
      </c>
      <c r="N221" s="14" t="str">
        <f>IF(Table2[[#This Row],[No School?]]=1,"Yes","No")</f>
        <v>No</v>
      </c>
      <c r="O221" s="8">
        <f>-400*(Table2[[#This Row],[No School?]]-Table1[[#This Row],[No School Probability]])^2+100</f>
        <v>99.999999999987097</v>
      </c>
      <c r="P221" s="25">
        <f>IF(IF(Table1[[#This Row],[No School Probability]]&gt;=0.5,1,0)=Table2[[#This Row],[No School?]],1,0)</f>
        <v>1</v>
      </c>
      <c r="Q221" s="8"/>
    </row>
    <row r="222" spans="1:17" hidden="1" x14ac:dyDescent="0.25">
      <c r="A222" s="3">
        <f>Table2[[#This Row],[Date]]</f>
        <v>42076</v>
      </c>
      <c r="B222" s="5" t="str">
        <f>TEXT(Table1[[#This Row],[Date]],"ddddddddd")</f>
        <v>Friday</v>
      </c>
      <c r="C222" s="5">
        <f>Table2[[#This Row],[Consecutive Snow Days Prior]]</f>
        <v>0</v>
      </c>
      <c r="D222" s="17">
        <f>Table2[[#This Row],[Snow Days so Far]]</f>
        <v>3</v>
      </c>
      <c r="E222" s="18">
        <f>((200*Table2[[#This Row],[7 am precipIntensity]]+Table2[[#This Row],[7 am precipProbability]]/10)*Table2[[#This Row],[7 am precipType]])^0.13*3.4</f>
        <v>0</v>
      </c>
      <c r="F222" s="9">
        <f>Table2[[#This Row],[precipType]]*(10*Table2[[#This Row],[precipIntensity]]+Table2[[#This Row],[precipProbability]]/10+Table2[[#This Row],[precipIntensityMax]]+Table2[[#This Row],[precipAccumulation]]*10)</f>
        <v>0</v>
      </c>
      <c r="G222" s="9">
        <f>(Table1[[#This Row],[Whole-day precip nastiness]]^1.9*Table1[[#This Row],[7 am precip nastiness]]^1.5)/260</f>
        <v>0</v>
      </c>
      <c r="H222" s="21">
        <f>0.95*Table2[[#This Row],[7 am apparentTemperature]]+0.05*Table2[[#This Row],[7 am temperature]]</f>
        <v>26.323</v>
      </c>
      <c r="I222" s="9">
        <f>0.25*Table2[[#This Row],[apparentTemperatureHigh]]+0.35*Table2[[#This Row],[temperatureHigh]]+0.25*Table2[[#This Row],[apparentTemperatureMin]]+0.15*Table2[[#This Row],[temperatureMin]]</f>
        <v>43.01</v>
      </c>
      <c r="J222" s="9">
        <f>2.5*0.8^(1.4*Table1[[#This Row],[7 am temp "index"]]+0.8*Table1[[#This Row],[Whole-day temp "index"]]+4)</f>
        <v>1.2719588098685306E-7</v>
      </c>
      <c r="K222" s="21">
        <f>-1/(Table1[[#This Row],[Precip Nastiness]]+Table1[[#This Row],[Temp Nastiness]]+1)+1</f>
        <v>1.2719586472975664E-7</v>
      </c>
      <c r="L222" s="30">
        <f>1-ATAN((1.7^Table1[[#This Row],[Snow Days so Far]]+1.7^Table1[[#This Row],[Consecutive Snow Days Prior]]-2)/450)*2/PI()</f>
        <v>0.99446437691991019</v>
      </c>
      <c r="M222" s="27">
        <f>Table1[[#This Row],[Base No School Probability]]*Table1[[#This Row],[Past Closings Modifier]]</f>
        <v>1.2649175636526661E-7</v>
      </c>
      <c r="N222" s="14" t="str">
        <f>IF(Table2[[#This Row],[No School?]]=1,"Yes","No")</f>
        <v>No</v>
      </c>
      <c r="O222" s="8">
        <f>-400*(Table2[[#This Row],[No School?]]-Table1[[#This Row],[No School Probability]])^2+100</f>
        <v>99.999999999993605</v>
      </c>
      <c r="P222" s="25">
        <f>IF(IF(Table1[[#This Row],[No School Probability]]&gt;=0.5,1,0)=Table2[[#This Row],[No School?]],1,0)</f>
        <v>1</v>
      </c>
      <c r="Q222" s="8"/>
    </row>
    <row r="223" spans="1:17" x14ac:dyDescent="0.25">
      <c r="A223" s="3">
        <f>Table2[[#This Row],[Date]]</f>
        <v>42746</v>
      </c>
      <c r="B223" s="5" t="str">
        <f>TEXT(Table1[[#This Row],[Date]],"ddddddddd")</f>
        <v>Wednesday</v>
      </c>
      <c r="C223" s="5">
        <f>Table2[[#This Row],[Consecutive Snow Days Prior]]</f>
        <v>0</v>
      </c>
      <c r="D223" s="17">
        <f>Table2[[#This Row],[Snow Days so Far]]</f>
        <v>1</v>
      </c>
      <c r="E223" s="18">
        <f>((200*Table2[[#This Row],[7 am precipIntensity]]+Table2[[#This Row],[7 am precipProbability]]/10)*Table2[[#This Row],[7 am precipType]])^0.13*3.4</f>
        <v>0</v>
      </c>
      <c r="F223" s="9">
        <f>Table2[[#This Row],[precipType]]*(10*Table2[[#This Row],[precipIntensity]]+Table2[[#This Row],[precipProbability]]/10+Table2[[#This Row],[precipIntensityMax]]+Table2[[#This Row],[precipAccumulation]]*10)</f>
        <v>0</v>
      </c>
      <c r="G223" s="9">
        <f>(Table1[[#This Row],[Whole-day precip nastiness]]^1.9*Table1[[#This Row],[7 am precip nastiness]]^1.5)/260</f>
        <v>0</v>
      </c>
      <c r="H223" s="21">
        <f>0.95*Table2[[#This Row],[7 am apparentTemperature]]+0.05*Table2[[#This Row],[7 am temperature]]</f>
        <v>27.785499999999999</v>
      </c>
      <c r="I223" s="9">
        <f>0.25*Table2[[#This Row],[apparentTemperatureHigh]]+0.35*Table2[[#This Row],[temperatureHigh]]+0.25*Table2[[#This Row],[apparentTemperatureMin]]+0.15*Table2[[#This Row],[temperatureMin]]</f>
        <v>43.332999999999998</v>
      </c>
      <c r="J223" s="9">
        <f>2.5*0.8^(1.4*Table1[[#This Row],[7 am temp "index"]]+0.8*Table1[[#This Row],[Whole-day temp "index"]]+4)</f>
        <v>7.6034071818669279E-8</v>
      </c>
      <c r="K223" s="21">
        <f>-1/(Table1[[#This Row],[Precip Nastiness]]+Table1[[#This Row],[Temp Nastiness]]+1)+1</f>
        <v>7.6034066154306856E-8</v>
      </c>
      <c r="L223" s="30">
        <f>1-ATAN((1.7^Table1[[#This Row],[Snow Days so Far]]+1.7^Table1[[#This Row],[Consecutive Snow Days Prior]]-2)/450)*2/PI()</f>
        <v>0.99900970337507433</v>
      </c>
      <c r="M223" s="27">
        <f>Table1[[#This Row],[Base No School Probability]]*Table1[[#This Row],[Past Closings Modifier]]</f>
        <v>7.5958769875214866E-8</v>
      </c>
      <c r="N223" s="14" t="str">
        <f>IF(Table2[[#This Row],[No School?]]=1,"Yes","No")</f>
        <v>No</v>
      </c>
      <c r="O223" s="8">
        <f>-400*(Table2[[#This Row],[No School?]]-Table1[[#This Row],[No School Probability]])^2+100</f>
        <v>99.999999999997698</v>
      </c>
      <c r="P223" s="25">
        <f>IF(IF(Table1[[#This Row],[No School Probability]]&gt;=0.5,1,0)=Table2[[#This Row],[No School?]],1,0)</f>
        <v>1</v>
      </c>
      <c r="Q223" s="8"/>
    </row>
    <row r="224" spans="1:17" hidden="1" x14ac:dyDescent="0.25">
      <c r="A224" s="3">
        <f>Table2[[#This Row],[Date]]</f>
        <v>42347</v>
      </c>
      <c r="B224" s="5" t="str">
        <f>TEXT(Table1[[#This Row],[Date]],"ddddddddd")</f>
        <v>Wednesday</v>
      </c>
      <c r="C224" s="5">
        <f>Table2[[#This Row],[Consecutive Snow Days Prior]]</f>
        <v>0</v>
      </c>
      <c r="D224" s="17">
        <f>Table2[[#This Row],[Snow Days so Far]]</f>
        <v>0</v>
      </c>
      <c r="E224" s="18">
        <f>((200*Table2[[#This Row],[7 am precipIntensity]]+Table2[[#This Row],[7 am precipProbability]]/10)*Table2[[#This Row],[7 am precipType]])^0.13*3.4</f>
        <v>0</v>
      </c>
      <c r="F224" s="9">
        <f>Table2[[#This Row],[precipType]]*(10*Table2[[#This Row],[precipIntensity]]+Table2[[#This Row],[precipProbability]]/10+Table2[[#This Row],[precipIntensityMax]]+Table2[[#This Row],[precipAccumulation]]*10)</f>
        <v>0</v>
      </c>
      <c r="G224" s="9">
        <f>(Table1[[#This Row],[Whole-day precip nastiness]]^1.9*Table1[[#This Row],[7 am precip nastiness]]^1.5)/260</f>
        <v>0</v>
      </c>
      <c r="H224" s="21">
        <f>0.95*Table2[[#This Row],[7 am apparentTemperature]]+0.05*Table2[[#This Row],[7 am temperature]]</f>
        <v>37.297499999999992</v>
      </c>
      <c r="I224" s="9">
        <f>0.25*Table2[[#This Row],[apparentTemperatureHigh]]+0.35*Table2[[#This Row],[temperatureHigh]]+0.25*Table2[[#This Row],[apparentTemperatureMin]]+0.15*Table2[[#This Row],[temperatureMin]]</f>
        <v>46.817500000000003</v>
      </c>
      <c r="J224" s="9">
        <f>2.5*0.8^(1.4*Table1[[#This Row],[7 am temp "index"]]+0.8*Table1[[#This Row],[Whole-day temp "index"]]+4)</f>
        <v>2.0908873504019837E-9</v>
      </c>
      <c r="K224" s="21">
        <f>-1/(Table1[[#This Row],[Precip Nastiness]]+Table1[[#This Row],[Temp Nastiness]]+1)+1</f>
        <v>2.0908872411240509E-9</v>
      </c>
      <c r="L224" s="30">
        <f>1-ATAN((1.7^Table1[[#This Row],[Snow Days so Far]]+1.7^Table1[[#This Row],[Consecutive Snow Days Prior]]-2)/450)*2/PI()</f>
        <v>1</v>
      </c>
      <c r="M224" s="27">
        <f>Table1[[#This Row],[Base No School Probability]]*Table1[[#This Row],[Past Closings Modifier]]</f>
        <v>2.0908872411240509E-9</v>
      </c>
      <c r="N224" s="14" t="str">
        <f>IF(Table2[[#This Row],[No School?]]=1,"Yes","No")</f>
        <v>No</v>
      </c>
      <c r="O224" s="8">
        <f>-400*(Table2[[#This Row],[No School?]]-Table1[[#This Row],[No School Probability]])^2+100</f>
        <v>100</v>
      </c>
      <c r="P224" s="25">
        <f>IF(IF(Table1[[#This Row],[No School Probability]]&gt;=0.5,1,0)=Table2[[#This Row],[No School?]],1,0)</f>
        <v>1</v>
      </c>
      <c r="Q224" s="8"/>
    </row>
    <row r="225" spans="1:17" x14ac:dyDescent="0.25">
      <c r="A225" s="3">
        <f>Table2[[#This Row],[Date]]</f>
        <v>42802</v>
      </c>
      <c r="B225" s="5" t="str">
        <f>TEXT(Table1[[#This Row],[Date]],"ddddddddd")</f>
        <v>Wednesday</v>
      </c>
      <c r="C225" s="5">
        <f>Table2[[#This Row],[Consecutive Snow Days Prior]]</f>
        <v>0</v>
      </c>
      <c r="D225" s="17">
        <f>Table2[[#This Row],[Snow Days so Far]]</f>
        <v>2</v>
      </c>
      <c r="E225" s="18">
        <f>((200*Table2[[#This Row],[7 am precipIntensity]]+Table2[[#This Row],[7 am precipProbability]]/10)*Table2[[#This Row],[7 am precipType]])^0.13*3.4</f>
        <v>0</v>
      </c>
      <c r="F225" s="9">
        <f>Table2[[#This Row],[precipType]]*(10*Table2[[#This Row],[precipIntensity]]+Table2[[#This Row],[precipProbability]]/10+Table2[[#This Row],[precipIntensityMax]]+Table2[[#This Row],[precipAccumulation]]*10)</f>
        <v>0</v>
      </c>
      <c r="G225" s="9">
        <f>(Table1[[#This Row],[Whole-day precip nastiness]]^1.9*Table1[[#This Row],[7 am precip nastiness]]^1.5)/260</f>
        <v>0</v>
      </c>
      <c r="H225" s="21">
        <f>0.95*Table2[[#This Row],[7 am apparentTemperature]]+0.05*Table2[[#This Row],[7 am temperature]]</f>
        <v>34.969999999999992</v>
      </c>
      <c r="I225" s="9">
        <f>0.25*Table2[[#This Row],[apparentTemperatureHigh]]+0.35*Table2[[#This Row],[temperatureHigh]]+0.25*Table2[[#This Row],[apparentTemperatureMin]]+0.15*Table2[[#This Row],[temperatureMin]]</f>
        <v>46.469499999999996</v>
      </c>
      <c r="J225" s="9">
        <f>2.5*0.8^(1.4*Table1[[#This Row],[7 am temp "index"]]+0.8*Table1[[#This Row],[Whole-day temp "index"]]+4)</f>
        <v>4.6035372348254196E-9</v>
      </c>
      <c r="K225" s="21">
        <f>-1/(Table1[[#This Row],[Precip Nastiness]]+Table1[[#This Row],[Temp Nastiness]]+1)+1</f>
        <v>4.6035373291175574E-9</v>
      </c>
      <c r="L225" s="30">
        <f>1-ATAN((1.7^Table1[[#This Row],[Snow Days so Far]]+1.7^Table1[[#This Row],[Consecutive Snow Days Prior]]-2)/450)*2/PI()</f>
        <v>0.99732621267785171</v>
      </c>
      <c r="M225" s="27">
        <f>Table1[[#This Row],[Base No School Probability]]*Table1[[#This Row],[Past Closings Modifier]]</f>
        <v>4.5912284493699262E-9</v>
      </c>
      <c r="N225" s="14" t="str">
        <f>IF(Table2[[#This Row],[No School?]]=1,"Yes","No")</f>
        <v>No</v>
      </c>
      <c r="O225" s="8">
        <f>-400*(Table2[[#This Row],[No School?]]-Table1[[#This Row],[No School Probability]])^2+100</f>
        <v>99.999999999999986</v>
      </c>
      <c r="P225" s="25">
        <f>IF(IF(Table1[[#This Row],[No School Probability]]&gt;=0.5,1,0)=Table2[[#This Row],[No School?]],1,0)</f>
        <v>1</v>
      </c>
      <c r="Q225" s="8"/>
    </row>
    <row r="226" spans="1:17" x14ac:dyDescent="0.25">
      <c r="A226" s="3">
        <f>Table2[[#This Row],[Date]]</f>
        <v>42446</v>
      </c>
      <c r="B226" s="5" t="str">
        <f>TEXT(Table1[[#This Row],[Date]],"ddddddddd")</f>
        <v>Thursday</v>
      </c>
      <c r="C226" s="5">
        <f>Table2[[#This Row],[Consecutive Snow Days Prior]]</f>
        <v>0</v>
      </c>
      <c r="D226" s="17">
        <f>Table2[[#This Row],[Snow Days so Far]]</f>
        <v>0</v>
      </c>
      <c r="E226" s="18">
        <f>((200*Table2[[#This Row],[7 am precipIntensity]]+Table2[[#This Row],[7 am precipProbability]]/10)*Table2[[#This Row],[7 am precipType]])^0.13*3.4</f>
        <v>0</v>
      </c>
      <c r="F226" s="9">
        <f>Table2[[#This Row],[precipType]]*(10*Table2[[#This Row],[precipIntensity]]+Table2[[#This Row],[precipProbability]]/10+Table2[[#This Row],[precipIntensityMax]]+Table2[[#This Row],[precipAccumulation]]*10)</f>
        <v>0</v>
      </c>
      <c r="G226" s="9">
        <f>(Table1[[#This Row],[Whole-day precip nastiness]]^1.9*Table1[[#This Row],[7 am precip nastiness]]^1.5)/260</f>
        <v>0</v>
      </c>
      <c r="H226" s="21">
        <f>0.95*Table2[[#This Row],[7 am apparentTemperature]]+0.05*Table2[[#This Row],[7 am temperature]]</f>
        <v>43.238500000000002</v>
      </c>
      <c r="I226" s="9">
        <f>0.25*Table2[[#This Row],[apparentTemperatureHigh]]+0.35*Table2[[#This Row],[temperatureHigh]]+0.25*Table2[[#This Row],[apparentTemperatureMin]]+0.15*Table2[[#This Row],[temperatureMin]]</f>
        <v>48.488499999999995</v>
      </c>
      <c r="J226" s="9">
        <f>2.5*0.8^(1.4*Table1[[#This Row],[7 am temp "index"]]+0.8*Table1[[#This Row],[Whole-day temp "index"]]+4)</f>
        <v>2.4251688851839638E-10</v>
      </c>
      <c r="K226" s="21">
        <f>-1/(Table1[[#This Row],[Precip Nastiness]]+Table1[[#This Row],[Temp Nastiness]]+1)+1</f>
        <v>2.4251689545451427E-10</v>
      </c>
      <c r="L226" s="30">
        <f>1-ATAN((1.7^Table1[[#This Row],[Snow Days so Far]]+1.7^Table1[[#This Row],[Consecutive Snow Days Prior]]-2)/450)*2/PI()</f>
        <v>1</v>
      </c>
      <c r="M226" s="27">
        <f>Table1[[#This Row],[Base No School Probability]]*Table1[[#This Row],[Past Closings Modifier]]</f>
        <v>2.4251689545451427E-10</v>
      </c>
      <c r="N226" s="14" t="str">
        <f>IF(Table2[[#This Row],[No School?]]=1,"Yes","No")</f>
        <v>No</v>
      </c>
      <c r="O226" s="8">
        <f>-400*(Table2[[#This Row],[No School?]]-Table1[[#This Row],[No School Probability]])^2+100</f>
        <v>100</v>
      </c>
      <c r="P226" s="25">
        <f>IF(IF(Table1[[#This Row],[No School Probability]]&gt;=0.5,1,0)=Table2[[#This Row],[No School?]],1,0)</f>
        <v>1</v>
      </c>
      <c r="Q226" s="8"/>
    </row>
    <row r="227" spans="1:17" hidden="1" x14ac:dyDescent="0.25">
      <c r="A227" s="3">
        <f>Table2[[#This Row],[Date]]</f>
        <v>42088</v>
      </c>
      <c r="B227" s="5" t="str">
        <f>TEXT(Table1[[#This Row],[Date]],"ddddddddd")</f>
        <v>Wednesday</v>
      </c>
      <c r="C227" s="5">
        <f>Table2[[#This Row],[Consecutive Snow Days Prior]]</f>
        <v>0</v>
      </c>
      <c r="D227" s="17">
        <f>Table2[[#This Row],[Snow Days so Far]]</f>
        <v>3</v>
      </c>
      <c r="E227" s="18">
        <f>((200*Table2[[#This Row],[7 am precipIntensity]]+Table2[[#This Row],[7 am precipProbability]]/10)*Table2[[#This Row],[7 am precipType]])^0.13*3.4</f>
        <v>0</v>
      </c>
      <c r="F227" s="9">
        <f>Table2[[#This Row],[precipType]]*(10*Table2[[#This Row],[precipIntensity]]+Table2[[#This Row],[precipProbability]]/10+Table2[[#This Row],[precipIntensityMax]]+Table2[[#This Row],[precipAccumulation]]*10)</f>
        <v>0</v>
      </c>
      <c r="G227" s="9">
        <f>(Table1[[#This Row],[Whole-day precip nastiness]]^1.9*Table1[[#This Row],[7 am precip nastiness]]^1.5)/260</f>
        <v>0</v>
      </c>
      <c r="H227" s="21">
        <f>0.95*Table2[[#This Row],[7 am apparentTemperature]]+0.05*Table2[[#This Row],[7 am temperature]]</f>
        <v>29.0075</v>
      </c>
      <c r="I227" s="9">
        <f>0.25*Table2[[#This Row],[apparentTemperatureHigh]]+0.35*Table2[[#This Row],[temperatureHigh]]+0.25*Table2[[#This Row],[apparentTemperatureMin]]+0.15*Table2[[#This Row],[temperatureMin]]</f>
        <v>42.617000000000004</v>
      </c>
      <c r="J227" s="9">
        <f>2.5*0.8^(1.4*Table1[[#This Row],[7 am temp "index"]]+0.8*Table1[[#This Row],[Whole-day temp "index"]]+4)</f>
        <v>5.8982700664300071E-8</v>
      </c>
      <c r="K227" s="21">
        <f>-1/(Table1[[#This Row],[Precip Nastiness]]+Table1[[#This Row],[Temp Nastiness]]+1)+1</f>
        <v>5.89826972818841E-8</v>
      </c>
      <c r="L227" s="30">
        <f>1-ATAN((1.7^Table1[[#This Row],[Snow Days so Far]]+1.7^Table1[[#This Row],[Consecutive Snow Days Prior]]-2)/450)*2/PI()</f>
        <v>0.99446437691991019</v>
      </c>
      <c r="M227" s="27">
        <f>Table1[[#This Row],[Base No School Probability]]*Table1[[#This Row],[Past Closings Modifier]]</f>
        <v>5.8656191301484553E-8</v>
      </c>
      <c r="N227" s="14" t="str">
        <f>IF(Table2[[#This Row],[No School?]]=1,"Yes","No")</f>
        <v>No</v>
      </c>
      <c r="O227" s="8">
        <f>-400*(Table2[[#This Row],[No School?]]-Table1[[#This Row],[No School Probability]])^2+100</f>
        <v>99.999999999998622</v>
      </c>
      <c r="P227" s="25">
        <f>IF(IF(Table1[[#This Row],[No School Probability]]&gt;=0.5,1,0)=Table2[[#This Row],[No School?]],1,0)</f>
        <v>1</v>
      </c>
      <c r="Q227" s="8"/>
    </row>
    <row r="228" spans="1:17" hidden="1" x14ac:dyDescent="0.25">
      <c r="A228" s="3">
        <f>Table2[[#This Row],[Date]]</f>
        <v>42354</v>
      </c>
      <c r="B228" s="5" t="str">
        <f>TEXT(Table1[[#This Row],[Date]],"ddddddddd")</f>
        <v>Wednesday</v>
      </c>
      <c r="C228" s="5">
        <f>Table2[[#This Row],[Consecutive Snow Days Prior]]</f>
        <v>0</v>
      </c>
      <c r="D228" s="17">
        <f>Table2[[#This Row],[Snow Days so Far]]</f>
        <v>0</v>
      </c>
      <c r="E228" s="18">
        <f>((200*Table2[[#This Row],[7 am precipIntensity]]+Table2[[#This Row],[7 am precipProbability]]/10)*Table2[[#This Row],[7 am precipType]])^0.13*3.4</f>
        <v>0</v>
      </c>
      <c r="F228" s="9">
        <f>Table2[[#This Row],[precipType]]*(10*Table2[[#This Row],[precipIntensity]]+Table2[[#This Row],[precipProbability]]/10+Table2[[#This Row],[precipIntensityMax]]+Table2[[#This Row],[precipAccumulation]]*10)</f>
        <v>0</v>
      </c>
      <c r="G228" s="9">
        <f>(Table1[[#This Row],[Whole-day precip nastiness]]^1.9*Table1[[#This Row],[7 am precip nastiness]]^1.5)/260</f>
        <v>0</v>
      </c>
      <c r="H228" s="21">
        <f>0.95*Table2[[#This Row],[7 am apparentTemperature]]+0.05*Table2[[#This Row],[7 am temperature]]</f>
        <v>41.3645</v>
      </c>
      <c r="I228" s="9">
        <f>0.25*Table2[[#This Row],[apparentTemperatureHigh]]+0.35*Table2[[#This Row],[temperatureHigh]]+0.25*Table2[[#This Row],[apparentTemperatureMin]]+0.15*Table2[[#This Row],[temperatureMin]]</f>
        <v>48.49</v>
      </c>
      <c r="J228" s="9">
        <f>2.5*0.8^(1.4*Table1[[#This Row],[7 am temp "index"]]+0.8*Table1[[#This Row],[Whole-day temp "index"]]+4)</f>
        <v>4.3539035664698387E-10</v>
      </c>
      <c r="K228" s="21">
        <f>-1/(Table1[[#This Row],[Precip Nastiness]]+Table1[[#This Row],[Temp Nastiness]]+1)+1</f>
        <v>4.3539039040751959E-10</v>
      </c>
      <c r="L228" s="30">
        <f>1-ATAN((1.7^Table1[[#This Row],[Snow Days so Far]]+1.7^Table1[[#This Row],[Consecutive Snow Days Prior]]-2)/450)*2/PI()</f>
        <v>1</v>
      </c>
      <c r="M228" s="27">
        <f>Table1[[#This Row],[Base No School Probability]]*Table1[[#This Row],[Past Closings Modifier]]</f>
        <v>4.3539039040751959E-10</v>
      </c>
      <c r="N228" s="14" t="str">
        <f>IF(Table2[[#This Row],[No School?]]=1,"Yes","No")</f>
        <v>No</v>
      </c>
      <c r="O228" s="8">
        <f>-400*(Table2[[#This Row],[No School?]]-Table1[[#This Row],[No School Probability]])^2+100</f>
        <v>100</v>
      </c>
      <c r="P228" s="25">
        <f>IF(IF(Table1[[#This Row],[No School Probability]]&gt;=0.5,1,0)=Table2[[#This Row],[No School?]],1,0)</f>
        <v>1</v>
      </c>
      <c r="Q228" s="8"/>
    </row>
    <row r="229" spans="1:17" x14ac:dyDescent="0.25">
      <c r="A229" s="3">
        <f>Table2[[#This Row],[Date]]</f>
        <v>42747</v>
      </c>
      <c r="B229" s="5" t="str">
        <f>TEXT(Table1[[#This Row],[Date]],"ddddddddd")</f>
        <v>Thursday</v>
      </c>
      <c r="C229" s="5">
        <f>Table2[[#This Row],[Consecutive Snow Days Prior]]</f>
        <v>0</v>
      </c>
      <c r="D229" s="17">
        <f>Table2[[#This Row],[Snow Days so Far]]</f>
        <v>1</v>
      </c>
      <c r="E229" s="18">
        <f>((200*Table2[[#This Row],[7 am precipIntensity]]+Table2[[#This Row],[7 am precipProbability]]/10)*Table2[[#This Row],[7 am precipType]])^0.13*3.4</f>
        <v>0</v>
      </c>
      <c r="F229" s="9">
        <f>Table2[[#This Row],[precipType]]*(10*Table2[[#This Row],[precipIntensity]]+Table2[[#This Row],[precipProbability]]/10+Table2[[#This Row],[precipIntensityMax]]+Table2[[#This Row],[precipAccumulation]]*10)</f>
        <v>0</v>
      </c>
      <c r="G229" s="9">
        <f>(Table1[[#This Row],[Whole-day precip nastiness]]^1.9*Table1[[#This Row],[7 am precip nastiness]]^1.5)/260</f>
        <v>0</v>
      </c>
      <c r="H229" s="21">
        <f>0.95*Table2[[#This Row],[7 am apparentTemperature]]+0.05*Table2[[#This Row],[7 am temperature]]</f>
        <v>58.11999999999999</v>
      </c>
      <c r="I229" s="9">
        <f>0.25*Table2[[#This Row],[apparentTemperatureHigh]]+0.35*Table2[[#This Row],[temperatureHigh]]+0.25*Table2[[#This Row],[apparentTemperatureMin]]+0.15*Table2[[#This Row],[temperatureMin]]</f>
        <v>43.445999999999998</v>
      </c>
      <c r="J229" s="9">
        <f>2.5*0.8^(1.4*Table1[[#This Row],[7 am temp "index"]]+0.8*Table1[[#This Row],[Whole-day temp "index"]]+4)</f>
        <v>5.710104786459721E-12</v>
      </c>
      <c r="K229" s="21">
        <f>-1/(Table1[[#This Row],[Precip Nastiness]]+Table1[[#This Row],[Temp Nastiness]]+1)+1</f>
        <v>5.7100990602521051E-12</v>
      </c>
      <c r="L229" s="30">
        <f>1-ATAN((1.7^Table1[[#This Row],[Snow Days so Far]]+1.7^Table1[[#This Row],[Consecutive Snow Days Prior]]-2)/450)*2/PI()</f>
        <v>0.99900970337507433</v>
      </c>
      <c r="M229" s="27">
        <f>Table1[[#This Row],[Base No School Probability]]*Table1[[#This Row],[Past Closings Modifier]]</f>
        <v>5.7044443684247465E-12</v>
      </c>
      <c r="N229" s="14" t="str">
        <f>IF(Table2[[#This Row],[No School?]]=1,"Yes","No")</f>
        <v>No</v>
      </c>
      <c r="O229" s="8">
        <f>-400*(Table2[[#This Row],[No School?]]-Table1[[#This Row],[No School Probability]])^2+100</f>
        <v>100</v>
      </c>
      <c r="P229" s="25">
        <f>IF(IF(Table1[[#This Row],[No School Probability]]&gt;=0.5,1,0)=Table2[[#This Row],[No School?]],1,0)</f>
        <v>1</v>
      </c>
      <c r="Q229" s="8"/>
    </row>
    <row r="230" spans="1:17" x14ac:dyDescent="0.25">
      <c r="A230" s="3">
        <f>Table2[[#This Row],[Date]]</f>
        <v>42419</v>
      </c>
      <c r="B230" s="5" t="str">
        <f>TEXT(Table1[[#This Row],[Date]],"ddddddddd")</f>
        <v>Friday</v>
      </c>
      <c r="C230" s="5">
        <f>Table2[[#This Row],[Consecutive Snow Days Prior]]</f>
        <v>0</v>
      </c>
      <c r="D230" s="17">
        <f>Table2[[#This Row],[Snow Days so Far]]</f>
        <v>0</v>
      </c>
      <c r="E230" s="18">
        <f>((200*Table2[[#This Row],[7 am precipIntensity]]+Table2[[#This Row],[7 am precipProbability]]/10)*Table2[[#This Row],[7 am precipType]])^0.13*3.4</f>
        <v>0</v>
      </c>
      <c r="F230" s="9">
        <f>Table2[[#This Row],[precipType]]*(10*Table2[[#This Row],[precipIntensity]]+Table2[[#This Row],[precipProbability]]/10+Table2[[#This Row],[precipIntensityMax]]+Table2[[#This Row],[precipAccumulation]]*10)</f>
        <v>0</v>
      </c>
      <c r="G230" s="9">
        <f>(Table1[[#This Row],[Whole-day precip nastiness]]^1.9*Table1[[#This Row],[7 am precip nastiness]]^1.5)/260</f>
        <v>0</v>
      </c>
      <c r="H230" s="21">
        <f>0.95*Table2[[#This Row],[7 am apparentTemperature]]+0.05*Table2[[#This Row],[7 am temperature]]</f>
        <v>21.866999999999997</v>
      </c>
      <c r="I230" s="9">
        <f>0.25*Table2[[#This Row],[apparentTemperatureHigh]]+0.35*Table2[[#This Row],[temperatureHigh]]+0.25*Table2[[#This Row],[apparentTemperatureMin]]+0.15*Table2[[#This Row],[temperatureMin]]</f>
        <v>42.236499999999999</v>
      </c>
      <c r="J230" s="9">
        <f>2.5*0.8^(1.4*Table1[[#This Row],[7 am temp "index"]]+0.8*Table1[[#This Row],[Whole-day temp "index"]]+4)</f>
        <v>5.8749528959449923E-7</v>
      </c>
      <c r="K230" s="21">
        <f>-1/(Table1[[#This Row],[Precip Nastiness]]+Table1[[#This Row],[Temp Nastiness]]+1)+1</f>
        <v>5.8749494435961225E-7</v>
      </c>
      <c r="L230" s="30">
        <f>1-ATAN((1.7^Table1[[#This Row],[Snow Days so Far]]+1.7^Table1[[#This Row],[Consecutive Snow Days Prior]]-2)/450)*2/PI()</f>
        <v>1</v>
      </c>
      <c r="M230" s="27">
        <f>Table1[[#This Row],[Base No School Probability]]*Table1[[#This Row],[Past Closings Modifier]]</f>
        <v>5.8749494435961225E-7</v>
      </c>
      <c r="N230" s="14" t="str">
        <f>IF(Table2[[#This Row],[No School?]]=1,"Yes","No")</f>
        <v>No</v>
      </c>
      <c r="O230" s="8">
        <f>-400*(Table2[[#This Row],[No School?]]-Table1[[#This Row],[No School Probability]])^2+100</f>
        <v>99.999999999861942</v>
      </c>
      <c r="P230" s="25">
        <f>IF(IF(Table1[[#This Row],[No School Probability]]&gt;=0.5,1,0)=Table2[[#This Row],[No School?]],1,0)</f>
        <v>1</v>
      </c>
      <c r="Q230" s="8"/>
    </row>
    <row r="231" spans="1:17" hidden="1" x14ac:dyDescent="0.25">
      <c r="A231" s="3">
        <f>Table2[[#This Row],[Date]]</f>
        <v>42339</v>
      </c>
      <c r="B231" s="5" t="str">
        <f>TEXT(Table1[[#This Row],[Date]],"ddddddddd")</f>
        <v>Tuesday</v>
      </c>
      <c r="C231" s="5">
        <f>Table2[[#This Row],[Consecutive Snow Days Prior]]</f>
        <v>0</v>
      </c>
      <c r="D231" s="17">
        <f>Table2[[#This Row],[Snow Days so Far]]</f>
        <v>0</v>
      </c>
      <c r="E231" s="18">
        <f>((200*Table2[[#This Row],[7 am precipIntensity]]+Table2[[#This Row],[7 am precipProbability]]/10)*Table2[[#This Row],[7 am precipType]])^0.13*3.4</f>
        <v>0</v>
      </c>
      <c r="F231" s="9">
        <f>Table2[[#This Row],[precipType]]*(10*Table2[[#This Row],[precipIntensity]]+Table2[[#This Row],[precipProbability]]/10+Table2[[#This Row],[precipIntensityMax]]+Table2[[#This Row],[precipAccumulation]]*10)</f>
        <v>0</v>
      </c>
      <c r="G231" s="9">
        <f>(Table1[[#This Row],[Whole-day precip nastiness]]^1.9*Table1[[#This Row],[7 am precip nastiness]]^1.5)/260</f>
        <v>0</v>
      </c>
      <c r="H231" s="21">
        <f>0.95*Table2[[#This Row],[7 am apparentTemperature]]+0.05*Table2[[#This Row],[7 am temperature]]</f>
        <v>40.470499999999994</v>
      </c>
      <c r="I231" s="9">
        <f>0.25*Table2[[#This Row],[apparentTemperatureHigh]]+0.35*Table2[[#This Row],[temperatureHigh]]+0.25*Table2[[#This Row],[apparentTemperatureMin]]+0.15*Table2[[#This Row],[temperatureMin]]</f>
        <v>48.725500000000004</v>
      </c>
      <c r="J231" s="9">
        <f>2.5*0.8^(1.4*Table1[[#This Row],[7 am temp "index"]]+0.8*Table1[[#This Row],[Whole-day temp "index"]]+4)</f>
        <v>5.5196753108616969E-10</v>
      </c>
      <c r="K231" s="21">
        <f>-1/(Table1[[#This Row],[Precip Nastiness]]+Table1[[#This Row],[Temp Nastiness]]+1)+1</f>
        <v>5.5196758275144475E-10</v>
      </c>
      <c r="L231" s="30">
        <f>1-ATAN((1.7^Table1[[#This Row],[Snow Days so Far]]+1.7^Table1[[#This Row],[Consecutive Snow Days Prior]]-2)/450)*2/PI()</f>
        <v>1</v>
      </c>
      <c r="M231" s="27">
        <f>Table1[[#This Row],[Base No School Probability]]*Table1[[#This Row],[Past Closings Modifier]]</f>
        <v>5.5196758275144475E-10</v>
      </c>
      <c r="N231" s="14" t="str">
        <f>IF(Table2[[#This Row],[No School?]]=1,"Yes","No")</f>
        <v>No</v>
      </c>
      <c r="O231" s="8">
        <f>-400*(Table2[[#This Row],[No School?]]-Table1[[#This Row],[No School Probability]])^2+100</f>
        <v>100</v>
      </c>
      <c r="P231" s="25">
        <f>IF(IF(Table1[[#This Row],[No School Probability]]&gt;=0.5,1,0)=Table2[[#This Row],[No School?]],1,0)</f>
        <v>1</v>
      </c>
      <c r="Q231" s="8"/>
    </row>
    <row r="232" spans="1:17" x14ac:dyDescent="0.25">
      <c r="A232" s="3">
        <f>Table2[[#This Row],[Date]]</f>
        <v>43073</v>
      </c>
      <c r="B232" s="5" t="str">
        <f>TEXT(Table1[[#This Row],[Date]],"ddddddddd")</f>
        <v>Monday</v>
      </c>
      <c r="C232" s="5">
        <f>Table2[[#This Row],[Consecutive Snow Days Prior]]</f>
        <v>0</v>
      </c>
      <c r="D232" s="17">
        <f>Table2[[#This Row],[Snow Days so Far]]</f>
        <v>0</v>
      </c>
      <c r="E232" s="18">
        <f>((200*Table2[[#This Row],[7 am precipIntensity]]+Table2[[#This Row],[7 am precipProbability]]/10)*Table2[[#This Row],[7 am precipType]])^0.13*3.4</f>
        <v>0</v>
      </c>
      <c r="F232" s="9">
        <f>Table2[[#This Row],[precipType]]*(10*Table2[[#This Row],[precipIntensity]]+Table2[[#This Row],[precipProbability]]/10+Table2[[#This Row],[precipIntensityMax]]+Table2[[#This Row],[precipAccumulation]]*10)</f>
        <v>0</v>
      </c>
      <c r="G232" s="9">
        <f>(Table1[[#This Row],[Whole-day precip nastiness]]^1.9*Table1[[#This Row],[7 am precip nastiness]]^1.5)/260</f>
        <v>0</v>
      </c>
      <c r="H232" s="21">
        <f>0.95*Table2[[#This Row],[7 am apparentTemperature]]+0.05*Table2[[#This Row],[7 am temperature]]</f>
        <v>31.603000000000002</v>
      </c>
      <c r="I232" s="9">
        <f>0.25*Table2[[#This Row],[apparentTemperatureHigh]]+0.35*Table2[[#This Row],[temperatureHigh]]+0.25*Table2[[#This Row],[apparentTemperatureMin]]+0.15*Table2[[#This Row],[temperatureMin]]</f>
        <v>46.157000000000004</v>
      </c>
      <c r="J232" s="9">
        <f>2.5*0.8^(1.4*Table1[[#This Row],[7 am temp "index"]]+0.8*Table1[[#This Row],[Whole-day temp "index"]]+4)</f>
        <v>1.393585383985129E-8</v>
      </c>
      <c r="K232" s="21">
        <f>-1/(Table1[[#This Row],[Precip Nastiness]]+Table1[[#This Row],[Temp Nastiness]]+1)+1</f>
        <v>1.3935853582225377E-8</v>
      </c>
      <c r="L232" s="30">
        <f>1-ATAN((1.7^Table1[[#This Row],[Snow Days so Far]]+1.7^Table1[[#This Row],[Consecutive Snow Days Prior]]-2)/450)*2/PI()</f>
        <v>1</v>
      </c>
      <c r="M232" s="27">
        <f>Table1[[#This Row],[Base No School Probability]]*Table1[[#This Row],[Past Closings Modifier]]</f>
        <v>1.3935853582225377E-8</v>
      </c>
      <c r="N232" s="14" t="str">
        <f>IF(Table2[[#This Row],[No School?]]=1,"Yes","No")</f>
        <v>No</v>
      </c>
      <c r="O232" s="8">
        <f>-400*(Table2[[#This Row],[No School?]]-Table1[[#This Row],[No School Probability]])^2+100</f>
        <v>99.999999999999929</v>
      </c>
      <c r="P232" s="25">
        <f>IF(IF(Table1[[#This Row],[No School Probability]]&gt;=0.5,1,0)=Table2[[#This Row],[No School?]],1,0)</f>
        <v>1</v>
      </c>
      <c r="Q232" s="8"/>
    </row>
    <row r="233" spans="1:17" x14ac:dyDescent="0.25">
      <c r="A233" s="3">
        <f>Table2[[#This Row],[Date]]</f>
        <v>42452</v>
      </c>
      <c r="B233" s="5" t="str">
        <f>TEXT(Table1[[#This Row],[Date]],"ddddddddd")</f>
        <v>Wednesday</v>
      </c>
      <c r="C233" s="5">
        <f>Table2[[#This Row],[Consecutive Snow Days Prior]]</f>
        <v>0</v>
      </c>
      <c r="D233" s="17">
        <f>Table2[[#This Row],[Snow Days so Far]]</f>
        <v>0</v>
      </c>
      <c r="E233" s="18">
        <f>((200*Table2[[#This Row],[7 am precipIntensity]]+Table2[[#This Row],[7 am precipProbability]]/10)*Table2[[#This Row],[7 am precipType]])^0.13*3.4</f>
        <v>0</v>
      </c>
      <c r="F233" s="9">
        <f>Table2[[#This Row],[precipType]]*(10*Table2[[#This Row],[precipIntensity]]+Table2[[#This Row],[precipProbability]]/10+Table2[[#This Row],[precipIntensityMax]]+Table2[[#This Row],[precipAccumulation]]*10)</f>
        <v>0</v>
      </c>
      <c r="G233" s="9">
        <f>(Table1[[#This Row],[Whole-day precip nastiness]]^1.9*Table1[[#This Row],[7 am precip nastiness]]^1.5)/260</f>
        <v>0</v>
      </c>
      <c r="H233" s="21">
        <f>0.95*Table2[[#This Row],[7 am apparentTemperature]]+0.05*Table2[[#This Row],[7 am temperature]]</f>
        <v>56.77</v>
      </c>
      <c r="I233" s="9">
        <f>0.25*Table2[[#This Row],[apparentTemperatureHigh]]+0.35*Table2[[#This Row],[temperatureHigh]]+0.25*Table2[[#This Row],[apparentTemperatureMin]]+0.15*Table2[[#This Row],[temperatureMin]]</f>
        <v>49.568000000000005</v>
      </c>
      <c r="J233" s="9">
        <f>2.5*0.8^(1.4*Table1[[#This Row],[7 am temp "index"]]+0.8*Table1[[#This Row],[Whole-day temp "index"]]+4)</f>
        <v>2.91861979024555E-12</v>
      </c>
      <c r="K233" s="21">
        <f>-1/(Table1[[#This Row],[Precip Nastiness]]+Table1[[#This Row],[Temp Nastiness]]+1)+1</f>
        <v>2.9185542871346115E-12</v>
      </c>
      <c r="L233" s="30">
        <f>1-ATAN((1.7^Table1[[#This Row],[Snow Days so Far]]+1.7^Table1[[#This Row],[Consecutive Snow Days Prior]]-2)/450)*2/PI()</f>
        <v>1</v>
      </c>
      <c r="M233" s="27">
        <f>Table1[[#This Row],[Base No School Probability]]*Table1[[#This Row],[Past Closings Modifier]]</f>
        <v>2.9185542871346115E-12</v>
      </c>
      <c r="N233" s="14" t="str">
        <f>IF(Table2[[#This Row],[No School?]]=1,"Yes","No")</f>
        <v>No</v>
      </c>
      <c r="O233" s="8">
        <f>-400*(Table2[[#This Row],[No School?]]-Table1[[#This Row],[No School Probability]])^2+100</f>
        <v>100</v>
      </c>
      <c r="P233" s="25">
        <f>IF(IF(Table1[[#This Row],[No School Probability]]&gt;=0.5,1,0)=Table2[[#This Row],[No School?]],1,0)</f>
        <v>1</v>
      </c>
      <c r="Q233" s="8"/>
    </row>
    <row r="234" spans="1:17" hidden="1" x14ac:dyDescent="0.25">
      <c r="A234" s="3">
        <f>Table2[[#This Row],[Date]]</f>
        <v>42349</v>
      </c>
      <c r="B234" s="5" t="str">
        <f>TEXT(Table1[[#This Row],[Date]],"ddddddddd")</f>
        <v>Friday</v>
      </c>
      <c r="C234" s="5">
        <f>Table2[[#This Row],[Consecutive Snow Days Prior]]</f>
        <v>0</v>
      </c>
      <c r="D234" s="17">
        <f>Table2[[#This Row],[Snow Days so Far]]</f>
        <v>0</v>
      </c>
      <c r="E234" s="18">
        <f>((200*Table2[[#This Row],[7 am precipIntensity]]+Table2[[#This Row],[7 am precipProbability]]/10)*Table2[[#This Row],[7 am precipType]])^0.13*3.4</f>
        <v>0</v>
      </c>
      <c r="F234" s="9">
        <f>Table2[[#This Row],[precipType]]*(10*Table2[[#This Row],[precipIntensity]]+Table2[[#This Row],[precipProbability]]/10+Table2[[#This Row],[precipIntensityMax]]+Table2[[#This Row],[precipAccumulation]]*10)</f>
        <v>0</v>
      </c>
      <c r="G234" s="9">
        <f>(Table1[[#This Row],[Whole-day precip nastiness]]^1.9*Table1[[#This Row],[7 am precip nastiness]]^1.5)/260</f>
        <v>0</v>
      </c>
      <c r="H234" s="21">
        <f>0.95*Table2[[#This Row],[7 am apparentTemperature]]+0.05*Table2[[#This Row],[7 am temperature]]</f>
        <v>50.65</v>
      </c>
      <c r="I234" s="9">
        <f>0.25*Table2[[#This Row],[apparentTemperatureHigh]]+0.35*Table2[[#This Row],[temperatureHigh]]+0.25*Table2[[#This Row],[apparentTemperatureMin]]+0.15*Table2[[#This Row],[temperatureMin]]</f>
        <v>51.409500000000001</v>
      </c>
      <c r="J234" s="9">
        <f>2.5*0.8^(1.4*Table1[[#This Row],[7 am temp "index"]]+0.8*Table1[[#This Row],[Whole-day temp "index"]]+4)</f>
        <v>1.421460131353427E-11</v>
      </c>
      <c r="K234" s="21">
        <f>-1/(Table1[[#This Row],[Precip Nastiness]]+Table1[[#This Row],[Temp Nastiness]]+1)+1</f>
        <v>1.4214629473485729E-11</v>
      </c>
      <c r="L234" s="30">
        <f>1-ATAN((1.7^Table1[[#This Row],[Snow Days so Far]]+1.7^Table1[[#This Row],[Consecutive Snow Days Prior]]-2)/450)*2/PI()</f>
        <v>1</v>
      </c>
      <c r="M234" s="27">
        <f>Table1[[#This Row],[Base No School Probability]]*Table1[[#This Row],[Past Closings Modifier]]</f>
        <v>1.4214629473485729E-11</v>
      </c>
      <c r="N234" s="14" t="str">
        <f>IF(Table2[[#This Row],[No School?]]=1,"Yes","No")</f>
        <v>No</v>
      </c>
      <c r="O234" s="8">
        <f>-400*(Table2[[#This Row],[No School?]]-Table1[[#This Row],[No School Probability]])^2+100</f>
        <v>100</v>
      </c>
      <c r="P234" s="25">
        <f>IF(IF(Table1[[#This Row],[No School Probability]]&gt;=0.5,1,0)=Table2[[#This Row],[No School?]],1,0)</f>
        <v>1</v>
      </c>
      <c r="Q234" s="8"/>
    </row>
    <row r="235" spans="1:17" x14ac:dyDescent="0.25">
      <c r="A235" s="3">
        <f>Table2[[#This Row],[Date]]</f>
        <v>42800</v>
      </c>
      <c r="B235" s="5" t="str">
        <f>TEXT(Table1[[#This Row],[Date]],"ddddddddd")</f>
        <v>Monday</v>
      </c>
      <c r="C235" s="5">
        <f>Table2[[#This Row],[Consecutive Snow Days Prior]]</f>
        <v>0</v>
      </c>
      <c r="D235" s="17">
        <f>Table2[[#This Row],[Snow Days so Far]]</f>
        <v>2</v>
      </c>
      <c r="E235" s="18">
        <f>((200*Table2[[#This Row],[7 am precipIntensity]]+Table2[[#This Row],[7 am precipProbability]]/10)*Table2[[#This Row],[7 am precipType]])^0.13*3.4</f>
        <v>0</v>
      </c>
      <c r="F235" s="9">
        <f>Table2[[#This Row],[precipType]]*(10*Table2[[#This Row],[precipIntensity]]+Table2[[#This Row],[precipProbability]]/10+Table2[[#This Row],[precipIntensityMax]]+Table2[[#This Row],[precipAccumulation]]*10)</f>
        <v>0</v>
      </c>
      <c r="G235" s="9">
        <f>(Table1[[#This Row],[Whole-day precip nastiness]]^1.9*Table1[[#This Row],[7 am precip nastiness]]^1.5)/260</f>
        <v>0</v>
      </c>
      <c r="H235" s="21">
        <f>0.95*Table2[[#This Row],[7 am apparentTemperature]]+0.05*Table2[[#This Row],[7 am temperature]]</f>
        <v>41.4955</v>
      </c>
      <c r="I235" s="9">
        <f>0.25*Table2[[#This Row],[apparentTemperatureHigh]]+0.35*Table2[[#This Row],[temperatureHigh]]+0.25*Table2[[#This Row],[apparentTemperatureMin]]+0.15*Table2[[#This Row],[temperatureMin]]</f>
        <v>50.596999999999994</v>
      </c>
      <c r="J235" s="9">
        <f>2.5*0.8^(1.4*Table1[[#This Row],[7 am temp "index"]]+0.8*Table1[[#This Row],[Whole-day temp "index"]]+4)</f>
        <v>2.8691548725136045E-10</v>
      </c>
      <c r="K235" s="21">
        <f>-1/(Table1[[#This Row],[Precip Nastiness]]+Table1[[#This Row],[Temp Nastiness]]+1)+1</f>
        <v>2.8691538034308905E-10</v>
      </c>
      <c r="L235" s="30">
        <f>1-ATAN((1.7^Table1[[#This Row],[Snow Days so Far]]+1.7^Table1[[#This Row],[Consecutive Snow Days Prior]]-2)/450)*2/PI()</f>
        <v>0.99732621267785171</v>
      </c>
      <c r="M235" s="27">
        <f>Table1[[#This Row],[Base No School Probability]]*Table1[[#This Row],[Past Closings Modifier]]</f>
        <v>2.8614822963659832E-10</v>
      </c>
      <c r="N235" s="14" t="str">
        <f>IF(Table2[[#This Row],[No School?]]=1,"Yes","No")</f>
        <v>No</v>
      </c>
      <c r="O235" s="8">
        <f>-400*(Table2[[#This Row],[No School?]]-Table1[[#This Row],[No School Probability]])^2+100</f>
        <v>100</v>
      </c>
      <c r="P235" s="25">
        <f>IF(IF(Table1[[#This Row],[No School Probability]]&gt;=0.5,1,0)=Table2[[#This Row],[No School?]],1,0)</f>
        <v>1</v>
      </c>
      <c r="Q235" s="8"/>
    </row>
    <row r="236" spans="1:17" x14ac:dyDescent="0.25">
      <c r="A236" s="3">
        <f>Table2[[#This Row],[Date]]</f>
        <v>42794</v>
      </c>
      <c r="B236" s="5" t="str">
        <f>TEXT(Table1[[#This Row],[Date]],"ddddddddd")</f>
        <v>Tuesday</v>
      </c>
      <c r="C236" s="5">
        <f>Table2[[#This Row],[Consecutive Snow Days Prior]]</f>
        <v>0</v>
      </c>
      <c r="D236" s="17">
        <f>Table2[[#This Row],[Snow Days so Far]]</f>
        <v>2</v>
      </c>
      <c r="E236" s="18">
        <f>((200*Table2[[#This Row],[7 am precipIntensity]]+Table2[[#This Row],[7 am precipProbability]]/10)*Table2[[#This Row],[7 am precipType]])^0.13*3.4</f>
        <v>0</v>
      </c>
      <c r="F236" s="9">
        <f>Table2[[#This Row],[precipType]]*(10*Table2[[#This Row],[precipIntensity]]+Table2[[#This Row],[precipProbability]]/10+Table2[[#This Row],[precipIntensityMax]]+Table2[[#This Row],[precipAccumulation]]*10)</f>
        <v>0</v>
      </c>
      <c r="G236" s="9">
        <f>(Table1[[#This Row],[Whole-day precip nastiness]]^1.9*Table1[[#This Row],[7 am precip nastiness]]^1.5)/260</f>
        <v>0</v>
      </c>
      <c r="H236" s="21">
        <f>0.95*Table2[[#This Row],[7 am apparentTemperature]]+0.05*Table2[[#This Row],[7 am temperature]]</f>
        <v>35.752499999999991</v>
      </c>
      <c r="I236" s="9">
        <f>0.25*Table2[[#This Row],[apparentTemperatureHigh]]+0.35*Table2[[#This Row],[temperatureHigh]]+0.25*Table2[[#This Row],[apparentTemperatureMin]]+0.15*Table2[[#This Row],[temperatureMin]]</f>
        <v>48.402999999999992</v>
      </c>
      <c r="J236" s="9">
        <f>2.5*0.8^(1.4*Table1[[#This Row],[7 am temp "index"]]+0.8*Table1[[#This Row],[Whole-day temp "index"]]+4)</f>
        <v>2.5528560868234775E-9</v>
      </c>
      <c r="K236" s="21">
        <f>-1/(Table1[[#This Row],[Precip Nastiness]]+Table1[[#This Row],[Temp Nastiness]]+1)+1</f>
        <v>2.5528561486964918E-9</v>
      </c>
      <c r="L236" s="30">
        <f>1-ATAN((1.7^Table1[[#This Row],[Snow Days so Far]]+1.7^Table1[[#This Row],[Consecutive Snow Days Prior]]-2)/450)*2/PI()</f>
        <v>0.99732621267785171</v>
      </c>
      <c r="M236" s="27">
        <f>Table1[[#This Row],[Base No School Probability]]*Table1[[#This Row],[Past Closings Modifier]]</f>
        <v>2.5460303542908388E-9</v>
      </c>
      <c r="N236" s="14" t="str">
        <f>IF(Table2[[#This Row],[No School?]]=1,"Yes","No")</f>
        <v>No</v>
      </c>
      <c r="O236" s="8">
        <f>-400*(Table2[[#This Row],[No School?]]-Table1[[#This Row],[No School Probability]])^2+100</f>
        <v>100</v>
      </c>
      <c r="P236" s="25">
        <f>IF(IF(Table1[[#This Row],[No School Probability]]&gt;=0.5,1,0)=Table2[[#This Row],[No School?]],1,0)</f>
        <v>1</v>
      </c>
      <c r="Q236" s="8"/>
    </row>
    <row r="237" spans="1:17" x14ac:dyDescent="0.25">
      <c r="A237" s="3">
        <f>Table2[[#This Row],[Date]]</f>
        <v>42752</v>
      </c>
      <c r="B237" s="5" t="str">
        <f>TEXT(Table1[[#This Row],[Date]],"ddddddddd")</f>
        <v>Tuesday</v>
      </c>
      <c r="C237" s="5">
        <f>Table2[[#This Row],[Consecutive Snow Days Prior]]</f>
        <v>0</v>
      </c>
      <c r="D237" s="17">
        <f>Table2[[#This Row],[Snow Days so Far]]</f>
        <v>1</v>
      </c>
      <c r="E237" s="18">
        <f>((200*Table2[[#This Row],[7 am precipIntensity]]+Table2[[#This Row],[7 am precipProbability]]/10)*Table2[[#This Row],[7 am precipType]])^0.13*3.4</f>
        <v>0</v>
      </c>
      <c r="F237" s="9">
        <f>Table2[[#This Row],[precipType]]*(10*Table2[[#This Row],[precipIntensity]]+Table2[[#This Row],[precipProbability]]/10+Table2[[#This Row],[precipIntensityMax]]+Table2[[#This Row],[precipAccumulation]]*10)</f>
        <v>0</v>
      </c>
      <c r="G237" s="9">
        <f>(Table1[[#This Row],[Whole-day precip nastiness]]^1.9*Table1[[#This Row],[7 am precip nastiness]]^1.5)/260</f>
        <v>0</v>
      </c>
      <c r="H237" s="21">
        <f>0.95*Table2[[#This Row],[7 am apparentTemperature]]+0.05*Table2[[#This Row],[7 am temperature]]</f>
        <v>33.73899999999999</v>
      </c>
      <c r="I237" s="9">
        <f>0.25*Table2[[#This Row],[apparentTemperatureHigh]]+0.35*Table2[[#This Row],[temperatureHigh]]+0.25*Table2[[#This Row],[apparentTemperatureMin]]+0.15*Table2[[#This Row],[temperatureMin]]</f>
        <v>48.241499999999995</v>
      </c>
      <c r="J237" s="9">
        <f>2.5*0.8^(1.4*Table1[[#This Row],[7 am temp "index"]]+0.8*Table1[[#This Row],[Whole-day temp "index"]]+4)</f>
        <v>4.9286359691100208E-9</v>
      </c>
      <c r="K237" s="21">
        <f>-1/(Table1[[#This Row],[Precip Nastiness]]+Table1[[#This Row],[Temp Nastiness]]+1)+1</f>
        <v>4.9286359438127647E-9</v>
      </c>
      <c r="L237" s="30">
        <f>1-ATAN((1.7^Table1[[#This Row],[Snow Days so Far]]+1.7^Table1[[#This Row],[Consecutive Snow Days Prior]]-2)/450)*2/PI()</f>
        <v>0.99900970337507433</v>
      </c>
      <c r="M237" s="27">
        <f>Table1[[#This Row],[Base No School Probability]]*Table1[[#This Row],[Past Closings Modifier]]</f>
        <v>4.9237551322721195E-9</v>
      </c>
      <c r="N237" s="14" t="str">
        <f>IF(Table2[[#This Row],[No School?]]=1,"Yes","No")</f>
        <v>No</v>
      </c>
      <c r="O237" s="8">
        <f>-400*(Table2[[#This Row],[No School?]]-Table1[[#This Row],[No School Probability]])^2+100</f>
        <v>99.999999999999986</v>
      </c>
      <c r="P237" s="25">
        <f>IF(IF(Table1[[#This Row],[No School Probability]]&gt;=0.5,1,0)=Table2[[#This Row],[No School?]],1,0)</f>
        <v>1</v>
      </c>
      <c r="Q237" s="8"/>
    </row>
    <row r="238" spans="1:17" x14ac:dyDescent="0.25">
      <c r="A238" s="3">
        <f>Table2[[#This Row],[Date]]</f>
        <v>42801</v>
      </c>
      <c r="B238" s="5" t="str">
        <f>TEXT(Table1[[#This Row],[Date]],"ddddddddd")</f>
        <v>Tuesday</v>
      </c>
      <c r="C238" s="5">
        <f>Table2[[#This Row],[Consecutive Snow Days Prior]]</f>
        <v>0</v>
      </c>
      <c r="D238" s="17">
        <f>Table2[[#This Row],[Snow Days so Far]]</f>
        <v>2</v>
      </c>
      <c r="E238" s="18">
        <f>((200*Table2[[#This Row],[7 am precipIntensity]]+Table2[[#This Row],[7 am precipProbability]]/10)*Table2[[#This Row],[7 am precipType]])^0.13*3.4</f>
        <v>0</v>
      </c>
      <c r="F238" s="9">
        <f>Table2[[#This Row],[precipType]]*(10*Table2[[#This Row],[precipIntensity]]+Table2[[#This Row],[precipProbability]]/10+Table2[[#This Row],[precipIntensityMax]]+Table2[[#This Row],[precipAccumulation]]*10)</f>
        <v>0</v>
      </c>
      <c r="G238" s="9">
        <f>(Table1[[#This Row],[Whole-day precip nastiness]]^1.9*Table1[[#This Row],[7 am precip nastiness]]^1.5)/260</f>
        <v>0</v>
      </c>
      <c r="H238" s="21">
        <f>0.95*Table2[[#This Row],[7 am apparentTemperature]]+0.05*Table2[[#This Row],[7 am temperature]]</f>
        <v>54.279999999999994</v>
      </c>
      <c r="I238" s="9">
        <f>0.25*Table2[[#This Row],[apparentTemperatureHigh]]+0.35*Table2[[#This Row],[temperatureHigh]]+0.25*Table2[[#This Row],[apparentTemperatureMin]]+0.15*Table2[[#This Row],[temperatureMin]]</f>
        <v>50.373999999999995</v>
      </c>
      <c r="J238" s="9">
        <f>2.5*0.8^(1.4*Table1[[#This Row],[7 am temp "index"]]+0.8*Table1[[#This Row],[Whole-day temp "index"]]+4)</f>
        <v>5.5019704293188906E-12</v>
      </c>
      <c r="K238" s="21">
        <f>-1/(Table1[[#This Row],[Precip Nastiness]]+Table1[[#This Row],[Temp Nastiness]]+1)+1</f>
        <v>5.5020432654373508E-12</v>
      </c>
      <c r="L238" s="30">
        <f>1-ATAN((1.7^Table1[[#This Row],[Snow Days so Far]]+1.7^Table1[[#This Row],[Consecutive Snow Days Prior]]-2)/450)*2/PI()</f>
        <v>0.99732621267785171</v>
      </c>
      <c r="M238" s="27">
        <f>Table1[[#This Row],[Base No School Probability]]*Table1[[#This Row],[Past Closings Modifier]]</f>
        <v>5.4873319719083128E-12</v>
      </c>
      <c r="N238" s="14" t="str">
        <f>IF(Table2[[#This Row],[No School?]]=1,"Yes","No")</f>
        <v>No</v>
      </c>
      <c r="O238" s="8">
        <f>-400*(Table2[[#This Row],[No School?]]-Table1[[#This Row],[No School Probability]])^2+100</f>
        <v>100</v>
      </c>
      <c r="P238" s="25">
        <f>IF(IF(Table1[[#This Row],[No School Probability]]&gt;=0.5,1,0)=Table2[[#This Row],[No School?]],1,0)</f>
        <v>1</v>
      </c>
      <c r="Q238" s="8"/>
    </row>
    <row r="239" spans="1:17" x14ac:dyDescent="0.25">
      <c r="A239" s="3">
        <f>Table2[[#This Row],[Date]]</f>
        <v>42773</v>
      </c>
      <c r="B239" s="5" t="str">
        <f>TEXT(Table1[[#This Row],[Date]],"ddddddddd")</f>
        <v>Tuesday</v>
      </c>
      <c r="C239" s="5">
        <f>Table2[[#This Row],[Consecutive Snow Days Prior]]</f>
        <v>0</v>
      </c>
      <c r="D239" s="17">
        <f>Table2[[#This Row],[Snow Days so Far]]</f>
        <v>2</v>
      </c>
      <c r="E239" s="18">
        <f>((200*Table2[[#This Row],[7 am precipIntensity]]+Table2[[#This Row],[7 am precipProbability]]/10)*Table2[[#This Row],[7 am precipType]])^0.13*3.4</f>
        <v>0</v>
      </c>
      <c r="F239" s="9">
        <f>Table2[[#This Row],[precipType]]*(10*Table2[[#This Row],[precipIntensity]]+Table2[[#This Row],[precipProbability]]/10+Table2[[#This Row],[precipIntensityMax]]+Table2[[#This Row],[precipAccumulation]]*10)</f>
        <v>0</v>
      </c>
      <c r="G239" s="9">
        <f>(Table1[[#This Row],[Whole-day precip nastiness]]^1.9*Table1[[#This Row],[7 am precip nastiness]]^1.5)/260</f>
        <v>0</v>
      </c>
      <c r="H239" s="21">
        <f>0.95*Table2[[#This Row],[7 am apparentTemperature]]+0.05*Table2[[#This Row],[7 am temperature]]</f>
        <v>42.735999999999997</v>
      </c>
      <c r="I239" s="9">
        <f>0.25*Table2[[#This Row],[apparentTemperatureHigh]]+0.35*Table2[[#This Row],[temperatureHigh]]+0.25*Table2[[#This Row],[apparentTemperatureMin]]+0.15*Table2[[#This Row],[temperatureMin]]</f>
        <v>51.165999999999997</v>
      </c>
      <c r="J239" s="9">
        <f>2.5*0.8^(1.4*Table1[[#This Row],[7 am temp "index"]]+0.8*Table1[[#This Row],[Whole-day temp "index"]]+4)</f>
        <v>1.7592879736614775E-10</v>
      </c>
      <c r="K239" s="21">
        <f>-1/(Table1[[#This Row],[Precip Nastiness]]+Table1[[#This Row],[Temp Nastiness]]+1)+1</f>
        <v>1.7592882706196633E-10</v>
      </c>
      <c r="L239" s="30">
        <f>1-ATAN((1.7^Table1[[#This Row],[Snow Days so Far]]+1.7^Table1[[#This Row],[Consecutive Snow Days Prior]]-2)/450)*2/PI()</f>
        <v>0.99732621267785171</v>
      </c>
      <c r="M239" s="27">
        <f>Table1[[#This Row],[Base No School Probability]]*Table1[[#This Row],[Past Closings Modifier]]</f>
        <v>1.7545843079456761E-10</v>
      </c>
      <c r="N239" s="14" t="str">
        <f>IF(Table2[[#This Row],[No School?]]=1,"Yes","No")</f>
        <v>No</v>
      </c>
      <c r="O239" s="8">
        <f>-400*(Table2[[#This Row],[No School?]]-Table1[[#This Row],[No School Probability]])^2+100</f>
        <v>100</v>
      </c>
      <c r="P239" s="25">
        <f>IF(IF(Table1[[#This Row],[No School Probability]]&gt;=0.5,1,0)=Table2[[#This Row],[No School?]],1,0)</f>
        <v>1</v>
      </c>
      <c r="Q239" s="8"/>
    </row>
    <row r="240" spans="1:17" x14ac:dyDescent="0.25">
      <c r="A240" s="3">
        <f>Table2[[#This Row],[Date]]</f>
        <v>42821</v>
      </c>
      <c r="B240" s="5" t="str">
        <f>TEXT(Table1[[#This Row],[Date]],"ddddddddd")</f>
        <v>Monday</v>
      </c>
      <c r="C240" s="5">
        <f>Table2[[#This Row],[Consecutive Snow Days Prior]]</f>
        <v>0</v>
      </c>
      <c r="D240" s="17">
        <f>Table2[[#This Row],[Snow Days so Far]]</f>
        <v>3</v>
      </c>
      <c r="E240" s="18">
        <f>((200*Table2[[#This Row],[7 am precipIntensity]]+Table2[[#This Row],[7 am precipProbability]]/10)*Table2[[#This Row],[7 am precipType]])^0.13*3.4</f>
        <v>0</v>
      </c>
      <c r="F240" s="9">
        <f>Table2[[#This Row],[precipType]]*(10*Table2[[#This Row],[precipIntensity]]+Table2[[#This Row],[precipProbability]]/10+Table2[[#This Row],[precipIntensityMax]]+Table2[[#This Row],[precipAccumulation]]*10)</f>
        <v>0</v>
      </c>
      <c r="G240" s="9">
        <f>(Table1[[#This Row],[Whole-day precip nastiness]]^1.9*Table1[[#This Row],[7 am precip nastiness]]^1.5)/260</f>
        <v>0</v>
      </c>
      <c r="H240" s="21">
        <f>0.95*Table2[[#This Row],[7 am apparentTemperature]]+0.05*Table2[[#This Row],[7 am temperature]]</f>
        <v>54.38</v>
      </c>
      <c r="I240" s="9">
        <f>0.25*Table2[[#This Row],[apparentTemperatureHigh]]+0.35*Table2[[#This Row],[temperatureHigh]]+0.25*Table2[[#This Row],[apparentTemperatureMin]]+0.15*Table2[[#This Row],[temperatureMin]]</f>
        <v>55.649999999999991</v>
      </c>
      <c r="J240" s="9">
        <f>2.5*0.8^(1.4*Table1[[#This Row],[7 am temp "index"]]+0.8*Table1[[#This Row],[Whole-day temp "index"]]+4)</f>
        <v>2.0792804354882598E-12</v>
      </c>
      <c r="K240" s="21">
        <f>-1/(Table1[[#This Row],[Precip Nastiness]]+Table1[[#This Row],[Temp Nastiness]]+1)+1</f>
        <v>2.0792256805179932E-12</v>
      </c>
      <c r="L240" s="30">
        <f>1-ATAN((1.7^Table1[[#This Row],[Snow Days so Far]]+1.7^Table1[[#This Row],[Consecutive Snow Days Prior]]-2)/450)*2/PI()</f>
        <v>0.99446437691991019</v>
      </c>
      <c r="M240" s="27">
        <f>Table1[[#This Row],[Base No School Probability]]*Table1[[#This Row],[Past Closings Modifier]]</f>
        <v>2.0677158708522022E-12</v>
      </c>
      <c r="N240" s="14" t="str">
        <f>IF(Table2[[#This Row],[No School?]]=1,"Yes","No")</f>
        <v>No</v>
      </c>
      <c r="O240" s="8">
        <f>-400*(Table2[[#This Row],[No School?]]-Table1[[#This Row],[No School Probability]])^2+100</f>
        <v>100</v>
      </c>
      <c r="P240" s="25">
        <f>IF(IF(Table1[[#This Row],[No School Probability]]&gt;=0.5,1,0)=Table2[[#This Row],[No School?]],1,0)</f>
        <v>1</v>
      </c>
      <c r="Q240" s="8"/>
    </row>
    <row r="241" spans="1:17" hidden="1" x14ac:dyDescent="0.25">
      <c r="A241" s="3">
        <f>Table2[[#This Row],[Date]]</f>
        <v>42079</v>
      </c>
      <c r="B241" s="5" t="str">
        <f>TEXT(Table1[[#This Row],[Date]],"ddddddddd")</f>
        <v>Monday</v>
      </c>
      <c r="C241" s="5">
        <f>Table2[[#This Row],[Consecutive Snow Days Prior]]</f>
        <v>0</v>
      </c>
      <c r="D241" s="17">
        <f>Table2[[#This Row],[Snow Days so Far]]</f>
        <v>3</v>
      </c>
      <c r="E241" s="18">
        <f>((200*Table2[[#This Row],[7 am precipIntensity]]+Table2[[#This Row],[7 am precipProbability]]/10)*Table2[[#This Row],[7 am precipType]])^0.13*3.4</f>
        <v>0</v>
      </c>
      <c r="F241" s="9">
        <f>Table2[[#This Row],[precipType]]*(10*Table2[[#This Row],[precipIntensity]]+Table2[[#This Row],[precipProbability]]/10+Table2[[#This Row],[precipIntensityMax]]+Table2[[#This Row],[precipAccumulation]]*10)</f>
        <v>0</v>
      </c>
      <c r="G241" s="9">
        <f>(Table1[[#This Row],[Whole-day precip nastiness]]^1.9*Table1[[#This Row],[7 am precip nastiness]]^1.5)/260</f>
        <v>0</v>
      </c>
      <c r="H241" s="21">
        <f>0.95*Table2[[#This Row],[7 am apparentTemperature]]+0.05*Table2[[#This Row],[7 am temperature]]</f>
        <v>38.143500000000003</v>
      </c>
      <c r="I241" s="9">
        <f>0.25*Table2[[#This Row],[apparentTemperatureHigh]]+0.35*Table2[[#This Row],[temperatureHigh]]+0.25*Table2[[#This Row],[apparentTemperatureMin]]+0.15*Table2[[#This Row],[temperatureMin]]</f>
        <v>49.210999999999999</v>
      </c>
      <c r="J241" s="9">
        <f>2.5*0.8^(1.4*Table1[[#This Row],[7 am temp "index"]]+0.8*Table1[[#This Row],[Whole-day temp "index"]]+4)</f>
        <v>1.0470975004691167E-9</v>
      </c>
      <c r="K241" s="21">
        <f>-1/(Table1[[#This Row],[Precip Nastiness]]+Table1[[#This Row],[Temp Nastiness]]+1)+1</f>
        <v>1.0470975198018095E-9</v>
      </c>
      <c r="L241" s="30">
        <f>1-ATAN((1.7^Table1[[#This Row],[Snow Days so Far]]+1.7^Table1[[#This Row],[Consecutive Snow Days Prior]]-2)/450)*2/PI()</f>
        <v>0.99446437691991019</v>
      </c>
      <c r="M241" s="27">
        <f>Table1[[#This Row],[Base No School Probability]]*Table1[[#This Row],[Past Closings Modifier]]</f>
        <v>1.0413011826040899E-9</v>
      </c>
      <c r="N241" s="14" t="str">
        <f>IF(Table2[[#This Row],[No School?]]=1,"Yes","No")</f>
        <v>No</v>
      </c>
      <c r="O241" s="8">
        <f>-400*(Table2[[#This Row],[No School?]]-Table1[[#This Row],[No School Probability]])^2+100</f>
        <v>100</v>
      </c>
      <c r="P241" s="25">
        <f>IF(IF(Table1[[#This Row],[No School Probability]]&gt;=0.5,1,0)=Table2[[#This Row],[No School?]],1,0)</f>
        <v>1</v>
      </c>
      <c r="Q241" s="8"/>
    </row>
    <row r="242" spans="1:17" x14ac:dyDescent="0.25">
      <c r="A242" s="3">
        <f>Table2[[#This Row],[Date]]</f>
        <v>42439</v>
      </c>
      <c r="B242" s="5" t="str">
        <f>TEXT(Table1[[#This Row],[Date]],"ddddddddd")</f>
        <v>Thursday</v>
      </c>
      <c r="C242" s="5">
        <f>Table2[[#This Row],[Consecutive Snow Days Prior]]</f>
        <v>0</v>
      </c>
      <c r="D242" s="17">
        <f>Table2[[#This Row],[Snow Days so Far]]</f>
        <v>0</v>
      </c>
      <c r="E242" s="18">
        <f>((200*Table2[[#This Row],[7 am precipIntensity]]+Table2[[#This Row],[7 am precipProbability]]/10)*Table2[[#This Row],[7 am precipType]])^0.13*3.4</f>
        <v>0</v>
      </c>
      <c r="F242" s="9">
        <f>Table2[[#This Row],[precipType]]*(10*Table2[[#This Row],[precipIntensity]]+Table2[[#This Row],[precipProbability]]/10+Table2[[#This Row],[precipIntensityMax]]+Table2[[#This Row],[precipAccumulation]]*10)</f>
        <v>0</v>
      </c>
      <c r="G242" s="9">
        <f>(Table1[[#This Row],[Whole-day precip nastiness]]^1.9*Table1[[#This Row],[7 am precip nastiness]]^1.5)/260</f>
        <v>0</v>
      </c>
      <c r="H242" s="21">
        <f>0.95*Table2[[#This Row],[7 am apparentTemperature]]+0.05*Table2[[#This Row],[7 am temperature]]</f>
        <v>57.24</v>
      </c>
      <c r="I242" s="9">
        <f>0.25*Table2[[#This Row],[apparentTemperatureHigh]]+0.35*Table2[[#This Row],[temperatureHigh]]+0.25*Table2[[#This Row],[apparentTemperatureMin]]+0.15*Table2[[#This Row],[temperatureMin]]</f>
        <v>50.453499999999998</v>
      </c>
      <c r="J242" s="9">
        <f>2.5*0.8^(1.4*Table1[[#This Row],[7 am temp "index"]]+0.8*Table1[[#This Row],[Whole-day temp "index"]]+4)</f>
        <v>2.1515908127483422E-12</v>
      </c>
      <c r="K242" s="21">
        <f>-1/(Table1[[#This Row],[Precip Nastiness]]+Table1[[#This Row],[Temp Nastiness]]+1)+1</f>
        <v>2.1516122217235534E-12</v>
      </c>
      <c r="L242" s="30">
        <f>1-ATAN((1.7^Table1[[#This Row],[Snow Days so Far]]+1.7^Table1[[#This Row],[Consecutive Snow Days Prior]]-2)/450)*2/PI()</f>
        <v>1</v>
      </c>
      <c r="M242" s="27">
        <f>Table1[[#This Row],[Base No School Probability]]*Table1[[#This Row],[Past Closings Modifier]]</f>
        <v>2.1516122217235534E-12</v>
      </c>
      <c r="N242" s="14" t="str">
        <f>IF(Table2[[#This Row],[No School?]]=1,"Yes","No")</f>
        <v>No</v>
      </c>
      <c r="O242" s="8">
        <f>-400*(Table2[[#This Row],[No School?]]-Table1[[#This Row],[No School Probability]])^2+100</f>
        <v>100</v>
      </c>
      <c r="P242" s="25">
        <f>IF(IF(Table1[[#This Row],[No School Probability]]&gt;=0.5,1,0)=Table2[[#This Row],[No School?]],1,0)</f>
        <v>1</v>
      </c>
      <c r="Q242" s="8"/>
    </row>
    <row r="243" spans="1:17" x14ac:dyDescent="0.25">
      <c r="A243" s="3">
        <f>Table2[[#This Row],[Date]]</f>
        <v>42445</v>
      </c>
      <c r="B243" s="5" t="str">
        <f>TEXT(Table1[[#This Row],[Date]],"ddddddddd")</f>
        <v>Wednesday</v>
      </c>
      <c r="C243" s="5">
        <f>Table2[[#This Row],[Consecutive Snow Days Prior]]</f>
        <v>0</v>
      </c>
      <c r="D243" s="17">
        <f>Table2[[#This Row],[Snow Days so Far]]</f>
        <v>0</v>
      </c>
      <c r="E243" s="18">
        <f>((200*Table2[[#This Row],[7 am precipIntensity]]+Table2[[#This Row],[7 am precipProbability]]/10)*Table2[[#This Row],[7 am precipType]])^0.13*3.4</f>
        <v>0</v>
      </c>
      <c r="F243" s="9">
        <f>Table2[[#This Row],[precipType]]*(10*Table2[[#This Row],[precipIntensity]]+Table2[[#This Row],[precipProbability]]/10+Table2[[#This Row],[precipIntensityMax]]+Table2[[#This Row],[precipAccumulation]]*10)</f>
        <v>0</v>
      </c>
      <c r="G243" s="9">
        <f>(Table1[[#This Row],[Whole-day precip nastiness]]^1.9*Table1[[#This Row],[7 am precip nastiness]]^1.5)/260</f>
        <v>0</v>
      </c>
      <c r="H243" s="21">
        <f>0.95*Table2[[#This Row],[7 am apparentTemperature]]+0.05*Table2[[#This Row],[7 am temperature]]</f>
        <v>50.75</v>
      </c>
      <c r="I243" s="9">
        <f>0.25*Table2[[#This Row],[apparentTemperatureHigh]]+0.35*Table2[[#This Row],[temperatureHigh]]+0.25*Table2[[#This Row],[apparentTemperatureMin]]+0.15*Table2[[#This Row],[temperatureMin]]</f>
        <v>52.433</v>
      </c>
      <c r="J243" s="9">
        <f>2.5*0.8^(1.4*Table1[[#This Row],[7 am temp "index"]]+0.8*Table1[[#This Row],[Whole-day temp "index"]]+4)</f>
        <v>1.1476708810700372E-11</v>
      </c>
      <c r="K243" s="21">
        <f>-1/(Table1[[#This Row],[Precip Nastiness]]+Table1[[#This Row],[Temp Nastiness]]+1)+1</f>
        <v>1.1476819494760093E-11</v>
      </c>
      <c r="L243" s="30">
        <f>1-ATAN((1.7^Table1[[#This Row],[Snow Days so Far]]+1.7^Table1[[#This Row],[Consecutive Snow Days Prior]]-2)/450)*2/PI()</f>
        <v>1</v>
      </c>
      <c r="M243" s="27">
        <f>Table1[[#This Row],[Base No School Probability]]*Table1[[#This Row],[Past Closings Modifier]]</f>
        <v>1.1476819494760093E-11</v>
      </c>
      <c r="N243" s="14" t="str">
        <f>IF(Table2[[#This Row],[No School?]]=1,"Yes","No")</f>
        <v>No</v>
      </c>
      <c r="O243" s="8">
        <f>-400*(Table2[[#This Row],[No School?]]-Table1[[#This Row],[No School Probability]])^2+100</f>
        <v>100</v>
      </c>
      <c r="P243" s="25">
        <f>IF(IF(Table1[[#This Row],[No School Probability]]&gt;=0.5,1,0)=Table2[[#This Row],[No School?]],1,0)</f>
        <v>1</v>
      </c>
      <c r="Q243" s="8"/>
    </row>
    <row r="244" spans="1:17" x14ac:dyDescent="0.25">
      <c r="A244" s="3">
        <f>Table2[[#This Row],[Date]]</f>
        <v>42795</v>
      </c>
      <c r="B244" s="5" t="str">
        <f>TEXT(Table1[[#This Row],[Date]],"ddddddddd")</f>
        <v>Wednesday</v>
      </c>
      <c r="C244" s="5">
        <f>Table2[[#This Row],[Consecutive Snow Days Prior]]</f>
        <v>0</v>
      </c>
      <c r="D244" s="17">
        <f>Table2[[#This Row],[Snow Days so Far]]</f>
        <v>2</v>
      </c>
      <c r="E244" s="18">
        <f>((200*Table2[[#This Row],[7 am precipIntensity]]+Table2[[#This Row],[7 am precipProbability]]/10)*Table2[[#This Row],[7 am precipType]])^0.13*3.4</f>
        <v>0</v>
      </c>
      <c r="F244" s="9">
        <f>Table2[[#This Row],[precipType]]*(10*Table2[[#This Row],[precipIntensity]]+Table2[[#This Row],[precipProbability]]/10+Table2[[#This Row],[precipIntensityMax]]+Table2[[#This Row],[precipAccumulation]]*10)</f>
        <v>0</v>
      </c>
      <c r="G244" s="9">
        <f>(Table1[[#This Row],[Whole-day precip nastiness]]^1.9*Table1[[#This Row],[7 am precip nastiness]]^1.5)/260</f>
        <v>0</v>
      </c>
      <c r="H244" s="21">
        <f>0.95*Table2[[#This Row],[7 am apparentTemperature]]+0.05*Table2[[#This Row],[7 am temperature]]</f>
        <v>61.14</v>
      </c>
      <c r="I244" s="9">
        <f>0.25*Table2[[#This Row],[apparentTemperatureHigh]]+0.35*Table2[[#This Row],[temperatureHigh]]+0.25*Table2[[#This Row],[apparentTemperatureMin]]+0.15*Table2[[#This Row],[temperatureMin]]</f>
        <v>47.044499999999999</v>
      </c>
      <c r="J244" s="9">
        <f>2.5*0.8^(1.4*Table1[[#This Row],[7 am temp "index"]]+0.8*Table1[[#This Row],[Whole-day temp "index"]]+4)</f>
        <v>1.1692947443001289E-12</v>
      </c>
      <c r="K244" s="21">
        <f>-1/(Table1[[#This Row],[Precip Nastiness]]+Table1[[#This Row],[Temp Nastiness]]+1)+1</f>
        <v>1.1692868895352149E-12</v>
      </c>
      <c r="L244" s="30">
        <f>1-ATAN((1.7^Table1[[#This Row],[Snow Days so Far]]+1.7^Table1[[#This Row],[Consecutive Snow Days Prior]]-2)/450)*2/PI()</f>
        <v>0.99732621267785171</v>
      </c>
      <c r="M244" s="27">
        <f>Table1[[#This Row],[Base No School Probability]]*Table1[[#This Row],[Past Closings Modifier]]</f>
        <v>1.1661604650740215E-12</v>
      </c>
      <c r="N244" s="14" t="str">
        <f>IF(Table2[[#This Row],[No School?]]=1,"Yes","No")</f>
        <v>No</v>
      </c>
      <c r="O244" s="8">
        <f>-400*(Table2[[#This Row],[No School?]]-Table1[[#This Row],[No School Probability]])^2+100</f>
        <v>100</v>
      </c>
      <c r="P244" s="25">
        <f>IF(IF(Table1[[#This Row],[No School Probability]]&gt;=0.5,1,0)=Table2[[#This Row],[No School?]],1,0)</f>
        <v>1</v>
      </c>
      <c r="Q244" s="8"/>
    </row>
    <row r="245" spans="1:17" x14ac:dyDescent="0.25">
      <c r="A245" s="3">
        <f>Table2[[#This Row],[Date]]</f>
        <v>43111</v>
      </c>
      <c r="B245" s="5" t="str">
        <f>TEXT(Table1[[#This Row],[Date]],"ddddddddd")</f>
        <v>Thursday</v>
      </c>
      <c r="C245" s="5">
        <f>Table2[[#This Row],[Consecutive Snow Days Prior]]</f>
        <v>0</v>
      </c>
      <c r="D245" s="17">
        <f>Table2[[#This Row],[Snow Days so Far]]</f>
        <v>4</v>
      </c>
      <c r="E245" s="18">
        <f>((200*Table2[[#This Row],[7 am precipIntensity]]+Table2[[#This Row],[7 am precipProbability]]/10)*Table2[[#This Row],[7 am precipType]])^0.13*3.4</f>
        <v>0</v>
      </c>
      <c r="F245" s="9">
        <f>Table2[[#This Row],[precipType]]*(10*Table2[[#This Row],[precipIntensity]]+Table2[[#This Row],[precipProbability]]/10+Table2[[#This Row],[precipIntensityMax]]+Table2[[#This Row],[precipAccumulation]]*10)</f>
        <v>0</v>
      </c>
      <c r="G245" s="9">
        <f>(Table1[[#This Row],[Whole-day precip nastiness]]^1.9*Table1[[#This Row],[7 am precip nastiness]]^1.5)/260</f>
        <v>0</v>
      </c>
      <c r="H245" s="21">
        <f>0.95*Table2[[#This Row],[7 am apparentTemperature]]+0.05*Table2[[#This Row],[7 am temperature]]</f>
        <v>53.529999999999994</v>
      </c>
      <c r="I245" s="9">
        <f>0.25*Table2[[#This Row],[apparentTemperatureHigh]]+0.35*Table2[[#This Row],[temperatureHigh]]+0.25*Table2[[#This Row],[apparentTemperatureMin]]+0.15*Table2[[#This Row],[temperatureMin]]</f>
        <v>56.821999999999996</v>
      </c>
      <c r="J245" s="9">
        <f>2.5*0.8^(1.4*Table1[[#This Row],[7 am temp "index"]]+0.8*Table1[[#This Row],[Whole-day temp "index"]]+4)</f>
        <v>2.199749129321545E-12</v>
      </c>
      <c r="K245" s="21">
        <f>-1/(Table1[[#This Row],[Precip Nastiness]]+Table1[[#This Row],[Temp Nastiness]]+1)+1</f>
        <v>2.1997959009922852E-12</v>
      </c>
      <c r="L245" s="30">
        <f>1-ATAN((1.7^Table1[[#This Row],[Snow Days so Far]]+1.7^Table1[[#This Row],[Consecutive Snow Days Prior]]-2)/450)*2/PI()</f>
        <v>0.98959983146637309</v>
      </c>
      <c r="M245" s="27">
        <f>Table1[[#This Row],[Base No School Probability]]*Table1[[#This Row],[Past Closings Modifier]]</f>
        <v>2.1769176528823838E-12</v>
      </c>
      <c r="N245" s="14" t="str">
        <f>IF(Table2[[#This Row],[No School?]]=1,"Yes","No")</f>
        <v>No</v>
      </c>
      <c r="O245" s="8">
        <f>-400*(Table2[[#This Row],[No School?]]-Table1[[#This Row],[No School Probability]])^2+100</f>
        <v>100</v>
      </c>
      <c r="P245" s="25">
        <f>IF(IF(Table1[[#This Row],[No School Probability]]&gt;=0.5,1,0)=Table2[[#This Row],[No School?]],1,0)</f>
        <v>1</v>
      </c>
      <c r="Q245" s="8"/>
    </row>
    <row r="246" spans="1:17" x14ac:dyDescent="0.25">
      <c r="A246" s="3">
        <f>Table2[[#This Row],[Date]]</f>
        <v>42451</v>
      </c>
      <c r="B246" s="5" t="str">
        <f>TEXT(Table1[[#This Row],[Date]],"ddddddddd")</f>
        <v>Tuesday</v>
      </c>
      <c r="C246" s="5">
        <f>Table2[[#This Row],[Consecutive Snow Days Prior]]</f>
        <v>0</v>
      </c>
      <c r="D246" s="17">
        <f>Table2[[#This Row],[Snow Days so Far]]</f>
        <v>0</v>
      </c>
      <c r="E246" s="18">
        <f>((200*Table2[[#This Row],[7 am precipIntensity]]+Table2[[#This Row],[7 am precipProbability]]/10)*Table2[[#This Row],[7 am precipType]])^0.13*3.4</f>
        <v>0</v>
      </c>
      <c r="F246" s="9">
        <f>Table2[[#This Row],[precipType]]*(10*Table2[[#This Row],[precipIntensity]]+Table2[[#This Row],[precipProbability]]/10+Table2[[#This Row],[precipIntensityMax]]+Table2[[#This Row],[precipAccumulation]]*10)</f>
        <v>0</v>
      </c>
      <c r="G246" s="9">
        <f>(Table1[[#This Row],[Whole-day precip nastiness]]^1.9*Table1[[#This Row],[7 am precip nastiness]]^1.5)/260</f>
        <v>0</v>
      </c>
      <c r="H246" s="21">
        <f>0.95*Table2[[#This Row],[7 am apparentTemperature]]+0.05*Table2[[#This Row],[7 am temperature]]</f>
        <v>29.398</v>
      </c>
      <c r="I246" s="9">
        <f>0.25*Table2[[#This Row],[apparentTemperatureHigh]]+0.35*Table2[[#This Row],[temperatureHigh]]+0.25*Table2[[#This Row],[apparentTemperatureMin]]+0.15*Table2[[#This Row],[temperatureMin]]</f>
        <v>47.918999999999997</v>
      </c>
      <c r="J246" s="9">
        <f>2.5*0.8^(1.4*Table1[[#This Row],[7 am temp "index"]]+0.8*Table1[[#This Row],[Whole-day temp "index"]]+4)</f>
        <v>2.0262379195583327E-8</v>
      </c>
      <c r="K246" s="21">
        <f>-1/(Table1[[#This Row],[Precip Nastiness]]+Table1[[#This Row],[Temp Nastiness]]+1)+1</f>
        <v>2.0262378663815639E-8</v>
      </c>
      <c r="L246" s="30">
        <f>1-ATAN((1.7^Table1[[#This Row],[Snow Days so Far]]+1.7^Table1[[#This Row],[Consecutive Snow Days Prior]]-2)/450)*2/PI()</f>
        <v>1</v>
      </c>
      <c r="M246" s="27">
        <f>Table1[[#This Row],[Base No School Probability]]*Table1[[#This Row],[Past Closings Modifier]]</f>
        <v>2.0262378663815639E-8</v>
      </c>
      <c r="N246" s="14" t="str">
        <f>IF(Table2[[#This Row],[No School?]]=1,"Yes","No")</f>
        <v>No</v>
      </c>
      <c r="O246" s="8">
        <f>-400*(Table2[[#This Row],[No School?]]-Table1[[#This Row],[No School Probability]])^2+100</f>
        <v>99.999999999999829</v>
      </c>
      <c r="P246" s="25">
        <f>IF(IF(Table1[[#This Row],[No School Probability]]&gt;=0.5,1,0)=Table2[[#This Row],[No School?]],1,0)</f>
        <v>1</v>
      </c>
      <c r="Q246" s="8"/>
    </row>
    <row r="247" spans="1:17" x14ac:dyDescent="0.25">
      <c r="A247" s="3">
        <f>Table2[[#This Row],[Date]]</f>
        <v>42788</v>
      </c>
      <c r="B247" s="5" t="str">
        <f>TEXT(Table1[[#This Row],[Date]],"ddddddddd")</f>
        <v>Wednesday</v>
      </c>
      <c r="C247" s="5">
        <f>Table2[[#This Row],[Consecutive Snow Days Prior]]</f>
        <v>0</v>
      </c>
      <c r="D247" s="17">
        <f>Table2[[#This Row],[Snow Days so Far]]</f>
        <v>2</v>
      </c>
      <c r="E247" s="18">
        <f>((200*Table2[[#This Row],[7 am precipIntensity]]+Table2[[#This Row],[7 am precipProbability]]/10)*Table2[[#This Row],[7 am precipType]])^0.13*3.4</f>
        <v>0</v>
      </c>
      <c r="F247" s="9">
        <f>Table2[[#This Row],[precipType]]*(10*Table2[[#This Row],[precipIntensity]]+Table2[[#This Row],[precipProbability]]/10+Table2[[#This Row],[precipIntensityMax]]+Table2[[#This Row],[precipAccumulation]]*10)</f>
        <v>0</v>
      </c>
      <c r="G247" s="9">
        <f>(Table1[[#This Row],[Whole-day precip nastiness]]^1.9*Table1[[#This Row],[7 am precip nastiness]]^1.5)/260</f>
        <v>0</v>
      </c>
      <c r="H247" s="21">
        <f>0.95*Table2[[#This Row],[7 am apparentTemperature]]+0.05*Table2[[#This Row],[7 am temperature]]</f>
        <v>51.82</v>
      </c>
      <c r="I247" s="9">
        <f>0.25*Table2[[#This Row],[apparentTemperatureHigh]]+0.35*Table2[[#This Row],[temperatureHigh]]+0.25*Table2[[#This Row],[apparentTemperatureMin]]+0.15*Table2[[#This Row],[temperatureMin]]</f>
        <v>56.036499999999997</v>
      </c>
      <c r="J247" s="9">
        <f>2.5*0.8^(1.4*Table1[[#This Row],[7 am temp "index"]]+0.8*Table1[[#This Row],[Whole-day temp "index"]]+4)</f>
        <v>4.3179138962033989E-12</v>
      </c>
      <c r="K247" s="21">
        <f>-1/(Table1[[#This Row],[Precip Nastiness]]+Table1[[#This Row],[Temp Nastiness]]+1)+1</f>
        <v>4.3178793873721588E-12</v>
      </c>
      <c r="L247" s="30">
        <f>1-ATAN((1.7^Table1[[#This Row],[Snow Days so Far]]+1.7^Table1[[#This Row],[Consecutive Snow Days Prior]]-2)/450)*2/PI()</f>
        <v>0.99732621267785171</v>
      </c>
      <c r="M247" s="27">
        <f>Table1[[#This Row],[Base No School Probability]]*Table1[[#This Row],[Past Closings Modifier]]</f>
        <v>4.3063342962076374E-12</v>
      </c>
      <c r="N247" s="14" t="str">
        <f>IF(Table2[[#This Row],[No School?]]=1,"Yes","No")</f>
        <v>No</v>
      </c>
      <c r="O247" s="8">
        <f>-400*(Table2[[#This Row],[No School?]]-Table1[[#This Row],[No School Probability]])^2+100</f>
        <v>100</v>
      </c>
      <c r="P247" s="25">
        <f>IF(IF(Table1[[#This Row],[No School Probability]]&gt;=0.5,1,0)=Table2[[#This Row],[No School?]],1,0)</f>
        <v>1</v>
      </c>
      <c r="Q247" s="8"/>
    </row>
    <row r="248" spans="1:17" x14ac:dyDescent="0.25">
      <c r="A248" s="3">
        <f>Table2[[#This Row],[Date]]</f>
        <v>42436</v>
      </c>
      <c r="B248" s="5" t="str">
        <f>TEXT(Table1[[#This Row],[Date]],"ddddddddd")</f>
        <v>Monday</v>
      </c>
      <c r="C248" s="5">
        <f>Table2[[#This Row],[Consecutive Snow Days Prior]]</f>
        <v>0</v>
      </c>
      <c r="D248" s="17">
        <f>Table2[[#This Row],[Snow Days so Far]]</f>
        <v>0</v>
      </c>
      <c r="E248" s="18">
        <f>((200*Table2[[#This Row],[7 am precipIntensity]]+Table2[[#This Row],[7 am precipProbability]]/10)*Table2[[#This Row],[7 am precipType]])^0.13*3.4</f>
        <v>0</v>
      </c>
      <c r="F248" s="9">
        <f>Table2[[#This Row],[precipType]]*(10*Table2[[#This Row],[precipIntensity]]+Table2[[#This Row],[precipProbability]]/10+Table2[[#This Row],[precipIntensityMax]]+Table2[[#This Row],[precipAccumulation]]*10)</f>
        <v>0</v>
      </c>
      <c r="G248" s="9">
        <f>(Table1[[#This Row],[Whole-day precip nastiness]]^1.9*Table1[[#This Row],[7 am precip nastiness]]^1.5)/260</f>
        <v>0</v>
      </c>
      <c r="H248" s="21">
        <f>0.95*Table2[[#This Row],[7 am apparentTemperature]]+0.05*Table2[[#This Row],[7 am temperature]]</f>
        <v>30.8765</v>
      </c>
      <c r="I248" s="9">
        <f>0.25*Table2[[#This Row],[apparentTemperatureHigh]]+0.35*Table2[[#This Row],[temperatureHigh]]+0.25*Table2[[#This Row],[apparentTemperatureMin]]+0.15*Table2[[#This Row],[temperatureMin]]</f>
        <v>49.493499999999997</v>
      </c>
      <c r="J248" s="9">
        <f>2.5*0.8^(1.4*Table1[[#This Row],[7 am temp "index"]]+0.8*Table1[[#This Row],[Whole-day temp "index"]]+4)</f>
        <v>9.6389238731322142E-9</v>
      </c>
      <c r="K248" s="21">
        <f>-1/(Table1[[#This Row],[Precip Nastiness]]+Table1[[#This Row],[Temp Nastiness]]+1)+1</f>
        <v>9.6389237702609876E-9</v>
      </c>
      <c r="L248" s="30">
        <f>1-ATAN((1.7^Table1[[#This Row],[Snow Days so Far]]+1.7^Table1[[#This Row],[Consecutive Snow Days Prior]]-2)/450)*2/PI()</f>
        <v>1</v>
      </c>
      <c r="M248" s="27">
        <f>Table1[[#This Row],[Base No School Probability]]*Table1[[#This Row],[Past Closings Modifier]]</f>
        <v>9.6389237702609876E-9</v>
      </c>
      <c r="N248" s="14" t="str">
        <f>IF(Table2[[#This Row],[No School?]]=1,"Yes","No")</f>
        <v>No</v>
      </c>
      <c r="O248" s="8">
        <f>-400*(Table2[[#This Row],[No School?]]-Table1[[#This Row],[No School Probability]])^2+100</f>
        <v>99.999999999999957</v>
      </c>
      <c r="P248" s="25">
        <f>IF(IF(Table1[[#This Row],[No School Probability]]&gt;=0.5,1,0)=Table2[[#This Row],[No School?]],1,0)</f>
        <v>1</v>
      </c>
      <c r="Q248" s="8"/>
    </row>
    <row r="249" spans="1:17" x14ac:dyDescent="0.25">
      <c r="A249" s="3">
        <f>Table2[[#This Row],[Date]]</f>
        <v>43122</v>
      </c>
      <c r="B249" s="5" t="str">
        <f>TEXT(Table1[[#This Row],[Date]],"ddddddddd")</f>
        <v>Monday</v>
      </c>
      <c r="C249" s="5">
        <f>Table2[[#This Row],[Consecutive Snow Days Prior]]</f>
        <v>0</v>
      </c>
      <c r="D249" s="17">
        <f>Table2[[#This Row],[Snow Days so Far]]</f>
        <v>4</v>
      </c>
      <c r="E249" s="18">
        <f>((200*Table2[[#This Row],[7 am precipIntensity]]+Table2[[#This Row],[7 am precipProbability]]/10)*Table2[[#This Row],[7 am precipType]])^0.13*3.4</f>
        <v>0</v>
      </c>
      <c r="F249" s="9">
        <f>Table2[[#This Row],[precipType]]*(10*Table2[[#This Row],[precipIntensity]]+Table2[[#This Row],[precipProbability]]/10+Table2[[#This Row],[precipIntensityMax]]+Table2[[#This Row],[precipAccumulation]]*10)</f>
        <v>0</v>
      </c>
      <c r="G249" s="9">
        <f>(Table1[[#This Row],[Whole-day precip nastiness]]^1.9*Table1[[#This Row],[7 am precip nastiness]]^1.5)/260</f>
        <v>0</v>
      </c>
      <c r="H249" s="21">
        <f>0.95*Table2[[#This Row],[7 am apparentTemperature]]+0.05*Table2[[#This Row],[7 am temperature]]</f>
        <v>44.208500000000001</v>
      </c>
      <c r="I249" s="9">
        <f>0.25*Table2[[#This Row],[apparentTemperatureHigh]]+0.35*Table2[[#This Row],[temperatureHigh]]+0.25*Table2[[#This Row],[apparentTemperatureMin]]+0.15*Table2[[#This Row],[temperatureMin]]</f>
        <v>54.019000000000005</v>
      </c>
      <c r="J249" s="9">
        <f>2.5*0.8^(1.4*Table1[[#This Row],[7 am temp "index"]]+0.8*Table1[[#This Row],[Whole-day temp "index"]]+4)</f>
        <v>6.6737437692683766E-11</v>
      </c>
      <c r="K249" s="21">
        <f>-1/(Table1[[#This Row],[Precip Nastiness]]+Table1[[#This Row],[Temp Nastiness]]+1)+1</f>
        <v>6.6737504411662485E-11</v>
      </c>
      <c r="L249" s="30">
        <f>1-ATAN((1.7^Table1[[#This Row],[Snow Days so Far]]+1.7^Table1[[#This Row],[Consecutive Snow Days Prior]]-2)/450)*2/PI()</f>
        <v>0.98959983146637309</v>
      </c>
      <c r="M249" s="27">
        <f>Table1[[#This Row],[Base No School Probability]]*Table1[[#This Row],[Past Closings Modifier]]</f>
        <v>6.6043423118267522E-11</v>
      </c>
      <c r="N249" s="14" t="str">
        <f>IF(Table2[[#This Row],[No School?]]=1,"Yes","No")</f>
        <v>No</v>
      </c>
      <c r="O249" s="8">
        <f>-400*(Table2[[#This Row],[No School?]]-Table1[[#This Row],[No School Probability]])^2+100</f>
        <v>100</v>
      </c>
      <c r="P249" s="25">
        <f>IF(IF(Table1[[#This Row],[No School Probability]]&gt;=0.5,1,0)=Table2[[#This Row],[No School?]],1,0)</f>
        <v>1</v>
      </c>
      <c r="Q249" s="8"/>
    </row>
    <row r="250" spans="1:17" x14ac:dyDescent="0.25">
      <c r="A250" s="3">
        <f>Table2[[#This Row],[Date]]</f>
        <v>42403</v>
      </c>
      <c r="B250" s="5" t="str">
        <f>TEXT(Table1[[#This Row],[Date]],"ddddddddd")</f>
        <v>Wednesday</v>
      </c>
      <c r="C250" s="5">
        <f>Table2[[#This Row],[Consecutive Snow Days Prior]]</f>
        <v>0</v>
      </c>
      <c r="D250" s="17">
        <f>Table2[[#This Row],[Snow Days so Far]]</f>
        <v>0</v>
      </c>
      <c r="E250" s="18">
        <f>((200*Table2[[#This Row],[7 am precipIntensity]]+Table2[[#This Row],[7 am precipProbability]]/10)*Table2[[#This Row],[7 am precipType]])^0.13*3.4</f>
        <v>0</v>
      </c>
      <c r="F250" s="9">
        <f>Table2[[#This Row],[precipType]]*(10*Table2[[#This Row],[precipIntensity]]+Table2[[#This Row],[precipProbability]]/10+Table2[[#This Row],[precipIntensityMax]]+Table2[[#This Row],[precipAccumulation]]*10)</f>
        <v>0</v>
      </c>
      <c r="G250" s="9">
        <f>(Table1[[#This Row],[Whole-day precip nastiness]]^1.9*Table1[[#This Row],[7 am precip nastiness]]^1.5)/260</f>
        <v>0</v>
      </c>
      <c r="H250" s="21">
        <f>0.95*Table2[[#This Row],[7 am apparentTemperature]]+0.05*Table2[[#This Row],[7 am temperature]]</f>
        <v>50.61</v>
      </c>
      <c r="I250" s="9">
        <f>0.25*Table2[[#This Row],[apparentTemperatureHigh]]+0.35*Table2[[#This Row],[temperatureHigh]]+0.25*Table2[[#This Row],[apparentTemperatureMin]]+0.15*Table2[[#This Row],[temperatureMin]]</f>
        <v>49.253</v>
      </c>
      <c r="J250" s="9">
        <f>2.5*0.8^(1.4*Table1[[#This Row],[7 am temp "index"]]+0.8*Table1[[#This Row],[Whole-day temp "index"]]+4)</f>
        <v>2.1151968859129631E-11</v>
      </c>
      <c r="K250" s="21">
        <f>-1/(Table1[[#This Row],[Precip Nastiness]]+Table1[[#This Row],[Temp Nastiness]]+1)+1</f>
        <v>2.1151969065158482E-11</v>
      </c>
      <c r="L250" s="30">
        <f>1-ATAN((1.7^Table1[[#This Row],[Snow Days so Far]]+1.7^Table1[[#This Row],[Consecutive Snow Days Prior]]-2)/450)*2/PI()</f>
        <v>1</v>
      </c>
      <c r="M250" s="27">
        <f>Table1[[#This Row],[Base No School Probability]]*Table1[[#This Row],[Past Closings Modifier]]</f>
        <v>2.1151969065158482E-11</v>
      </c>
      <c r="N250" s="14" t="str">
        <f>IF(Table2[[#This Row],[No School?]]=1,"Yes","No")</f>
        <v>No</v>
      </c>
      <c r="O250" s="8">
        <f>-400*(Table2[[#This Row],[No School?]]-Table1[[#This Row],[No School Probability]])^2+100</f>
        <v>100</v>
      </c>
      <c r="P250" s="25">
        <f>IF(IF(Table1[[#This Row],[No School Probability]]&gt;=0.5,1,0)=Table2[[#This Row],[No School?]],1,0)</f>
        <v>1</v>
      </c>
      <c r="Q250" s="8"/>
    </row>
    <row r="251" spans="1:17" x14ac:dyDescent="0.25">
      <c r="A251" s="3">
        <f>Table2[[#This Row],[Date]]</f>
        <v>42787</v>
      </c>
      <c r="B251" s="2" t="str">
        <f>TEXT(Table1[[#This Row],[Date]],"ddddddddd")</f>
        <v>Tuesday</v>
      </c>
      <c r="C251" s="5">
        <f>Table2[[#This Row],[Consecutive Snow Days Prior]]</f>
        <v>0</v>
      </c>
      <c r="D251" s="17">
        <f>Table2[[#This Row],[Snow Days so Far]]</f>
        <v>2</v>
      </c>
      <c r="E251" s="18">
        <f>((200*Table2[[#This Row],[7 am precipIntensity]]+Table2[[#This Row],[7 am precipProbability]]/10)*Table2[[#This Row],[7 am precipType]])^0.13*3.4</f>
        <v>0</v>
      </c>
      <c r="F251" s="18">
        <f>Table2[[#This Row],[precipType]]*(10*Table2[[#This Row],[precipIntensity]]+Table2[[#This Row],[precipProbability]]/10+Table2[[#This Row],[precipIntensityMax]]+Table2[[#This Row],[precipAccumulation]]*10)</f>
        <v>0</v>
      </c>
      <c r="G251" s="9">
        <f>(Table1[[#This Row],[Whole-day precip nastiness]]^1.9*Table1[[#This Row],[7 am precip nastiness]]^1.5)/260</f>
        <v>0</v>
      </c>
      <c r="H251" s="22">
        <f>0.95*Table2[[#This Row],[7 am apparentTemperature]]+0.05*Table2[[#This Row],[7 am temperature]]</f>
        <v>38.811</v>
      </c>
      <c r="I251" s="18">
        <f>0.25*Table2[[#This Row],[apparentTemperatureHigh]]+0.35*Table2[[#This Row],[temperatureHigh]]+0.25*Table2[[#This Row],[apparentTemperatureMin]]+0.15*Table2[[#This Row],[temperatureMin]]</f>
        <v>51.908499999999989</v>
      </c>
      <c r="J251" s="18">
        <f>2.5*0.8^(1.4*Table1[[#This Row],[7 am temp "index"]]+0.8*Table1[[#This Row],[Whole-day temp "index"]]+4)</f>
        <v>5.2516153330502068E-10</v>
      </c>
      <c r="K251" s="22">
        <f>-1/(Table1[[#This Row],[Precip Nastiness]]+Table1[[#This Row],[Temp Nastiness]]+1)+1</f>
        <v>5.2516146986647527E-10</v>
      </c>
      <c r="L251" s="31">
        <f>1-ATAN((1.7^Table1[[#This Row],[Snow Days so Far]]+1.7^Table1[[#This Row],[Consecutive Snow Days Prior]]-2)/450)*2/PI()</f>
        <v>0.99732621267785171</v>
      </c>
      <c r="M251" s="27">
        <f>Table1[[#This Row],[Base No School Probability]]*Table1[[#This Row],[Past Closings Modifier]]</f>
        <v>5.2375729978626555E-10</v>
      </c>
      <c r="N251" s="14" t="str">
        <f>IF(Table2[[#This Row],[No School?]]=1,"Yes","No")</f>
        <v>No</v>
      </c>
      <c r="O251" s="8">
        <f>-400*(Table2[[#This Row],[No School?]]-Table1[[#This Row],[No School Probability]])^2+100</f>
        <v>100</v>
      </c>
      <c r="P251" s="25">
        <f>IF(IF(Table1[[#This Row],[No School Probability]]&gt;=0.5,1,0)=Table2[[#This Row],[No School?]],1,0)</f>
        <v>1</v>
      </c>
      <c r="Q251" s="8"/>
    </row>
    <row r="252" spans="1:17" x14ac:dyDescent="0.25">
      <c r="A252" s="3">
        <f>Table2[[#This Row],[Date]]</f>
        <v>42789</v>
      </c>
      <c r="B252" s="5" t="str">
        <f>TEXT(Table1[[#This Row],[Date]],"ddddddddd")</f>
        <v>Thursday</v>
      </c>
      <c r="C252" s="5">
        <f>Table2[[#This Row],[Consecutive Snow Days Prior]]</f>
        <v>0</v>
      </c>
      <c r="D252" s="17">
        <f>Table2[[#This Row],[Snow Days so Far]]</f>
        <v>2</v>
      </c>
      <c r="E252" s="18">
        <f>((200*Table2[[#This Row],[7 am precipIntensity]]+Table2[[#This Row],[7 am precipProbability]]/10)*Table2[[#This Row],[7 am precipType]])^0.13*3.4</f>
        <v>0</v>
      </c>
      <c r="F252" s="9">
        <f>Table2[[#This Row],[precipType]]*(10*Table2[[#This Row],[precipIntensity]]+Table2[[#This Row],[precipProbability]]/10+Table2[[#This Row],[precipIntensityMax]]+Table2[[#This Row],[precipAccumulation]]*10)</f>
        <v>0</v>
      </c>
      <c r="G252" s="9">
        <f>(Table1[[#This Row],[Whole-day precip nastiness]]^1.9*Table1[[#This Row],[7 am precip nastiness]]^1.5)/260</f>
        <v>0</v>
      </c>
      <c r="H252" s="21">
        <f>0.95*Table2[[#This Row],[7 am apparentTemperature]]+0.05*Table2[[#This Row],[7 am temperature]]</f>
        <v>56.11999999999999</v>
      </c>
      <c r="I252" s="9">
        <f>0.25*Table2[[#This Row],[apparentTemperatureHigh]]+0.35*Table2[[#This Row],[temperatureHigh]]+0.25*Table2[[#This Row],[apparentTemperatureMin]]+0.15*Table2[[#This Row],[temperatureMin]]</f>
        <v>55.760499999999993</v>
      </c>
      <c r="J252" s="9">
        <f>2.5*0.8^(1.4*Table1[[#This Row],[7 am temp "index"]]+0.8*Table1[[#This Row],[Whole-day temp "index"]]+4)</f>
        <v>1.1837866292578405E-12</v>
      </c>
      <c r="K252" s="21">
        <f>-1/(Table1[[#This Row],[Precip Nastiness]]+Table1[[#This Row],[Temp Nastiness]]+1)+1</f>
        <v>1.1837197888553419E-12</v>
      </c>
      <c r="L252" s="30">
        <f>1-ATAN((1.7^Table1[[#This Row],[Snow Days so Far]]+1.7^Table1[[#This Row],[Consecutive Snow Days Prior]]-2)/450)*2/PI()</f>
        <v>0.99732621267785171</v>
      </c>
      <c r="M252" s="27">
        <f>Table1[[#This Row],[Base No School Probability]]*Table1[[#This Row],[Past Closings Modifier]]</f>
        <v>1.1805547738909245E-12</v>
      </c>
      <c r="N252" s="14" t="str">
        <f>IF(Table2[[#This Row],[No School?]]=1,"Yes","No")</f>
        <v>No</v>
      </c>
      <c r="O252" s="8">
        <f>-400*(Table2[[#This Row],[No School?]]-Table1[[#This Row],[No School Probability]])^2+100</f>
        <v>100</v>
      </c>
      <c r="P252" s="25">
        <f>IF(IF(Table1[[#This Row],[No School Probability]]&gt;=0.5,1,0)=Table2[[#This Row],[No School?]],1,0)</f>
        <v>1</v>
      </c>
      <c r="Q252" s="8"/>
    </row>
    <row r="253" spans="1:17" hidden="1" x14ac:dyDescent="0.25">
      <c r="A253" s="3">
        <f>Table2[[#This Row],[Date]]</f>
        <v>42352</v>
      </c>
      <c r="B253" s="5" t="str">
        <f>TEXT(Table1[[#This Row],[Date]],"ddddddddd")</f>
        <v>Monday</v>
      </c>
      <c r="C253" s="5">
        <f>Table2[[#This Row],[Consecutive Snow Days Prior]]</f>
        <v>0</v>
      </c>
      <c r="D253" s="17">
        <f>Table2[[#This Row],[Snow Days so Far]]</f>
        <v>0</v>
      </c>
      <c r="E253" s="18">
        <f>((200*Table2[[#This Row],[7 am precipIntensity]]+Table2[[#This Row],[7 am precipProbability]]/10)*Table2[[#This Row],[7 am precipType]])^0.13*3.4</f>
        <v>0</v>
      </c>
      <c r="F253" s="9">
        <f>Table2[[#This Row],[precipType]]*(10*Table2[[#This Row],[precipIntensity]]+Table2[[#This Row],[precipProbability]]/10+Table2[[#This Row],[precipIntensityMax]]+Table2[[#This Row],[precipAccumulation]]*10)</f>
        <v>0</v>
      </c>
      <c r="G253" s="9">
        <f>(Table1[[#This Row],[Whole-day precip nastiness]]^1.9*Table1[[#This Row],[7 am precip nastiness]]^1.5)/260</f>
        <v>0</v>
      </c>
      <c r="H253" s="21">
        <f>0.95*Table2[[#This Row],[7 am apparentTemperature]]+0.05*Table2[[#This Row],[7 am temperature]]</f>
        <v>59.68</v>
      </c>
      <c r="I253" s="9">
        <f>0.25*Table2[[#This Row],[apparentTemperatureHigh]]+0.35*Table2[[#This Row],[temperatureHigh]]+0.25*Table2[[#This Row],[apparentTemperatureMin]]+0.15*Table2[[#This Row],[temperatureMin]]</f>
        <v>55.148000000000003</v>
      </c>
      <c r="J253" s="9">
        <f>2.5*0.8^(1.4*Table1[[#This Row],[7 am temp "index"]]+0.8*Table1[[#This Row],[Whole-day temp "index"]]+4)</f>
        <v>4.3427000318865244E-13</v>
      </c>
      <c r="K253" s="21">
        <f>-1/(Table1[[#This Row],[Precip Nastiness]]+Table1[[#This Row],[Temp Nastiness]]+1)+1</f>
        <v>4.3431924723336124E-13</v>
      </c>
      <c r="L253" s="30">
        <f>1-ATAN((1.7^Table1[[#This Row],[Snow Days so Far]]+1.7^Table1[[#This Row],[Consecutive Snow Days Prior]]-2)/450)*2/PI()</f>
        <v>1</v>
      </c>
      <c r="M253" s="27">
        <f>Table1[[#This Row],[Base No School Probability]]*Table1[[#This Row],[Past Closings Modifier]]</f>
        <v>4.3431924723336124E-13</v>
      </c>
      <c r="N253" s="14" t="str">
        <f>IF(Table2[[#This Row],[No School?]]=1,"Yes","No")</f>
        <v>No</v>
      </c>
      <c r="O253" s="8">
        <f>-400*(Table2[[#This Row],[No School?]]-Table1[[#This Row],[No School Probability]])^2+100</f>
        <v>100</v>
      </c>
      <c r="P253" s="25">
        <f>IF(IF(Table1[[#This Row],[No School Probability]]&gt;=0.5,1,0)=Table2[[#This Row],[No School?]],1,0)</f>
        <v>1</v>
      </c>
      <c r="Q253" s="8"/>
    </row>
    <row r="254" spans="1:17" x14ac:dyDescent="0.25">
      <c r="A254" s="3">
        <f>Table2[[#This Row],[Date]]</f>
        <v>42443</v>
      </c>
      <c r="B254" s="5" t="str">
        <f>TEXT(Table1[[#This Row],[Date]],"ddddddddd")</f>
        <v>Monday</v>
      </c>
      <c r="C254" s="5">
        <f>Table2[[#This Row],[Consecutive Snow Days Prior]]</f>
        <v>0</v>
      </c>
      <c r="D254" s="17">
        <f>Table2[[#This Row],[Snow Days so Far]]</f>
        <v>0</v>
      </c>
      <c r="E254" s="18">
        <f>((200*Table2[[#This Row],[7 am precipIntensity]]+Table2[[#This Row],[7 am precipProbability]]/10)*Table2[[#This Row],[7 am precipType]])^0.13*3.4</f>
        <v>0</v>
      </c>
      <c r="F254" s="9">
        <f>Table2[[#This Row],[precipType]]*(10*Table2[[#This Row],[precipIntensity]]+Table2[[#This Row],[precipProbability]]/10+Table2[[#This Row],[precipIntensityMax]]+Table2[[#This Row],[precipAccumulation]]*10)</f>
        <v>0</v>
      </c>
      <c r="G254" s="9">
        <f>(Table1[[#This Row],[Whole-day precip nastiness]]^1.9*Table1[[#This Row],[7 am precip nastiness]]^1.5)/260</f>
        <v>0</v>
      </c>
      <c r="H254" s="21">
        <f>0.95*Table2[[#This Row],[7 am apparentTemperature]]+0.05*Table2[[#This Row],[7 am temperature]]</f>
        <v>52.339999999999996</v>
      </c>
      <c r="I254" s="9">
        <f>0.25*Table2[[#This Row],[apparentTemperatureHigh]]+0.35*Table2[[#This Row],[temperatureHigh]]+0.25*Table2[[#This Row],[apparentTemperatureMin]]+0.15*Table2[[#This Row],[temperatureMin]]</f>
        <v>59.481999999999999</v>
      </c>
      <c r="J254" s="9">
        <f>2.5*0.8^(1.4*Table1[[#This Row],[7 am temp "index"]]+0.8*Table1[[#This Row],[Whole-day temp "index"]]+4)</f>
        <v>1.9842698268034899E-12</v>
      </c>
      <c r="K254" s="21">
        <f>-1/(Table1[[#This Row],[Precip Nastiness]]+Table1[[#This Row],[Temp Nastiness]]+1)+1</f>
        <v>1.9841905896100798E-12</v>
      </c>
      <c r="L254" s="30">
        <f>1-ATAN((1.7^Table1[[#This Row],[Snow Days so Far]]+1.7^Table1[[#This Row],[Consecutive Snow Days Prior]]-2)/450)*2/PI()</f>
        <v>1</v>
      </c>
      <c r="M254" s="27">
        <f>Table1[[#This Row],[Base No School Probability]]*Table1[[#This Row],[Past Closings Modifier]]</f>
        <v>1.9841905896100798E-12</v>
      </c>
      <c r="N254" s="14" t="str">
        <f>IF(Table2[[#This Row],[No School?]]=1,"Yes","No")</f>
        <v>No</v>
      </c>
      <c r="O254" s="8">
        <f>-400*(Table2[[#This Row],[No School?]]-Table1[[#This Row],[No School Probability]])^2+100</f>
        <v>100</v>
      </c>
      <c r="P254" s="25">
        <f>IF(IF(Table1[[#This Row],[No School Probability]]&gt;=0.5,1,0)=Table2[[#This Row],[No School?]],1,0)</f>
        <v>1</v>
      </c>
      <c r="Q254" s="8"/>
    </row>
    <row r="255" spans="1:17" x14ac:dyDescent="0.25">
      <c r="A255" s="3">
        <f>Table2[[#This Row],[Date]]</f>
        <v>42438</v>
      </c>
      <c r="B255" s="6" t="str">
        <f>TEXT(Table1[[#This Row],[Date]],"ddddddddd")</f>
        <v>Wednesday</v>
      </c>
      <c r="C255" s="5">
        <f>Table2[[#This Row],[Consecutive Snow Days Prior]]</f>
        <v>0</v>
      </c>
      <c r="D255" s="17">
        <f>Table2[[#This Row],[Snow Days so Far]]</f>
        <v>0</v>
      </c>
      <c r="E255" s="18">
        <f>((200*Table2[[#This Row],[7 am precipIntensity]]+Table2[[#This Row],[7 am precipProbability]]/10)*Table2[[#This Row],[7 am precipType]])^0.13*3.4</f>
        <v>0</v>
      </c>
      <c r="F255" s="9">
        <f>Table2[[#This Row],[precipType]]*(10*Table2[[#This Row],[precipIntensity]]+Table2[[#This Row],[precipProbability]]/10+Table2[[#This Row],[precipIntensityMax]]+Table2[[#This Row],[precipAccumulation]]*10)</f>
        <v>0</v>
      </c>
      <c r="G255" s="9">
        <f>(Table1[[#This Row],[Whole-day precip nastiness]]^1.9*Table1[[#This Row],[7 am precip nastiness]]^1.5)/260</f>
        <v>0</v>
      </c>
      <c r="H255" s="21">
        <f>0.95*Table2[[#This Row],[7 am apparentTemperature]]+0.05*Table2[[#This Row],[7 am temperature]]</f>
        <v>56.35</v>
      </c>
      <c r="I255" s="9">
        <f>0.25*Table2[[#This Row],[apparentTemperatureHigh]]+0.35*Table2[[#This Row],[temperatureHigh]]+0.25*Table2[[#This Row],[apparentTemperatureMin]]+0.15*Table2[[#This Row],[temperatureMin]]</f>
        <v>63.783999999999999</v>
      </c>
      <c r="J255" s="9">
        <f>2.5*0.8^(1.4*Table1[[#This Row],[7 am temp "index"]]+0.8*Table1[[#This Row],[Whole-day temp "index"]]+4)</f>
        <v>2.6304037479589881E-13</v>
      </c>
      <c r="K255" s="21">
        <f>-1/(Table1[[#This Row],[Precip Nastiness]]+Table1[[#This Row],[Temp Nastiness]]+1)+1</f>
        <v>2.631228568361621E-13</v>
      </c>
      <c r="L255" s="30">
        <f>1-ATAN((1.7^Table1[[#This Row],[Snow Days so Far]]+1.7^Table1[[#This Row],[Consecutive Snow Days Prior]]-2)/450)*2/PI()</f>
        <v>1</v>
      </c>
      <c r="M255" s="27">
        <f>Table1[[#This Row],[Base No School Probability]]*Table1[[#This Row],[Past Closings Modifier]]</f>
        <v>2.631228568361621E-13</v>
      </c>
      <c r="N255" s="14" t="str">
        <f>IF(Table2[[#This Row],[No School?]]=1,"Yes","No")</f>
        <v>No</v>
      </c>
      <c r="O255" s="8">
        <f>-400*(Table2[[#This Row],[No School?]]-Table1[[#This Row],[No School Probability]])^2+100</f>
        <v>100</v>
      </c>
      <c r="P255" s="25">
        <f>IF(IF(Table1[[#This Row],[No School Probability]]&gt;=0.5,1,0)=Table2[[#This Row],[No School?]],1,0)</f>
        <v>1</v>
      </c>
      <c r="Q255" s="8"/>
    </row>
    <row r="256" spans="1:17" x14ac:dyDescent="0.25">
      <c r="A256" s="3">
        <f>Table2[[#This Row],[Date]]</f>
        <v>42437</v>
      </c>
      <c r="B256" s="5" t="str">
        <f>TEXT(Table1[[#This Row],[Date]],"ddddddddd")</f>
        <v>Tuesday</v>
      </c>
      <c r="C256" s="5">
        <f>Table2[[#This Row],[Consecutive Snow Days Prior]]</f>
        <v>0</v>
      </c>
      <c r="D256" s="17">
        <f>Table2[[#This Row],[Snow Days so Far]]</f>
        <v>0</v>
      </c>
      <c r="E256" s="18">
        <f>((200*Table2[[#This Row],[7 am precipIntensity]]+Table2[[#This Row],[7 am precipProbability]]/10)*Table2[[#This Row],[7 am precipType]])^0.13*3.4</f>
        <v>0</v>
      </c>
      <c r="F256" s="9">
        <f>Table2[[#This Row],[precipType]]*(10*Table2[[#This Row],[precipIntensity]]+Table2[[#This Row],[precipProbability]]/10+Table2[[#This Row],[precipIntensityMax]]+Table2[[#This Row],[precipAccumulation]]*10)</f>
        <v>0</v>
      </c>
      <c r="G256" s="9">
        <f>(Table1[[#This Row],[Whole-day precip nastiness]]^1.9*Table1[[#This Row],[7 am precip nastiness]]^1.5)/260</f>
        <v>0</v>
      </c>
      <c r="H256" s="21">
        <f>0.95*Table2[[#This Row],[7 am apparentTemperature]]+0.05*Table2[[#This Row],[7 am temperature]]</f>
        <v>55.52</v>
      </c>
      <c r="I256" s="9">
        <f>0.25*Table2[[#This Row],[apparentTemperatureHigh]]+0.35*Table2[[#This Row],[temperatureHigh]]+0.25*Table2[[#This Row],[apparentTemperatureMin]]+0.15*Table2[[#This Row],[temperatureMin]]</f>
        <v>63.298000000000002</v>
      </c>
      <c r="J256" s="9">
        <f>2.5*0.8^(1.4*Table1[[#This Row],[7 am temp "index"]]+0.8*Table1[[#This Row],[Whole-day temp "index"]]+4)</f>
        <v>3.7180092237012694E-13</v>
      </c>
      <c r="K256" s="21">
        <f>-1/(Table1[[#This Row],[Precip Nastiness]]+Table1[[#This Row],[Temp Nastiness]]+1)+1</f>
        <v>3.7170266864450241E-13</v>
      </c>
      <c r="L256" s="30">
        <f>1-ATAN((1.7^Table1[[#This Row],[Snow Days so Far]]+1.7^Table1[[#This Row],[Consecutive Snow Days Prior]]-2)/450)*2/PI()</f>
        <v>1</v>
      </c>
      <c r="M256" s="27">
        <f>Table1[[#This Row],[Base No School Probability]]*Table1[[#This Row],[Past Closings Modifier]]</f>
        <v>3.7170266864450241E-13</v>
      </c>
      <c r="N256" s="14" t="str">
        <f>IF(Table2[[#This Row],[No School?]]=1,"Yes","No")</f>
        <v>No</v>
      </c>
      <c r="O256" s="8">
        <f>-400*(Table2[[#This Row],[No School?]]-Table1[[#This Row],[No School Probability]])^2+100</f>
        <v>100</v>
      </c>
      <c r="P256" s="25">
        <f>IF(IF(Table1[[#This Row],[No School Probability]]&gt;=0.5,1,0)=Table2[[#This Row],[No School?]],1,0)</f>
        <v>1</v>
      </c>
      <c r="Q256" s="8"/>
    </row>
    <row r="257" spans="1:17" x14ac:dyDescent="0.25">
      <c r="A257" s="3">
        <f>Table2[[#This Row],[Date]]</f>
        <v>42818</v>
      </c>
      <c r="B257" s="5" t="str">
        <f>TEXT(Table1[[#This Row],[Date]],"ddddddddd")</f>
        <v>Friday</v>
      </c>
      <c r="C257" s="5">
        <f>Table2[[#This Row],[Consecutive Snow Days Prior]]</f>
        <v>0</v>
      </c>
      <c r="D257" s="17">
        <f>Table2[[#This Row],[Snow Days so Far]]</f>
        <v>3</v>
      </c>
      <c r="E257" s="18">
        <f>((200*Table2[[#This Row],[7 am precipIntensity]]+Table2[[#This Row],[7 am precipProbability]]/10)*Table2[[#This Row],[7 am precipType]])^0.13*3.4</f>
        <v>0</v>
      </c>
      <c r="F257" s="9">
        <f>Table2[[#This Row],[precipType]]*(10*Table2[[#This Row],[precipIntensity]]+Table2[[#This Row],[precipProbability]]/10+Table2[[#This Row],[precipIntensityMax]]+Table2[[#This Row],[precipAccumulation]]*10)</f>
        <v>0</v>
      </c>
      <c r="G257" s="9">
        <f>(Table1[[#This Row],[Whole-day precip nastiness]]^1.9*Table1[[#This Row],[7 am precip nastiness]]^1.5)/260</f>
        <v>0</v>
      </c>
      <c r="H257" s="21">
        <f>0.95*Table2[[#This Row],[7 am apparentTemperature]]+0.05*Table2[[#This Row],[7 am temperature]]</f>
        <v>34.683999999999997</v>
      </c>
      <c r="I257" s="9">
        <f>0.25*Table2[[#This Row],[apparentTemperatureHigh]]+0.35*Table2[[#This Row],[temperatureHigh]]+0.25*Table2[[#This Row],[apparentTemperatureMin]]+0.15*Table2[[#This Row],[temperatureMin]]</f>
        <v>56.924999999999997</v>
      </c>
      <c r="J257" s="9">
        <f>2.5*0.8^(1.4*Table1[[#This Row],[7 am temp "index"]]+0.8*Table1[[#This Row],[Whole-day temp "index"]]+4)</f>
        <v>7.7857475292274074E-10</v>
      </c>
      <c r="K257" s="21">
        <f>-1/(Table1[[#This Row],[Precip Nastiness]]+Table1[[#This Row],[Temp Nastiness]]+1)+1</f>
        <v>7.785747602184756E-10</v>
      </c>
      <c r="L257" s="30">
        <f>1-ATAN((1.7^Table1[[#This Row],[Snow Days so Far]]+1.7^Table1[[#This Row],[Consecutive Snow Days Prior]]-2)/450)*2/PI()</f>
        <v>0.99446437691991019</v>
      </c>
      <c r="M257" s="27">
        <f>Table1[[#This Row],[Base No School Probability]]*Table1[[#This Row],[Past Closings Modifier]]</f>
        <v>7.7426486380623479E-10</v>
      </c>
      <c r="N257" s="14" t="str">
        <f>IF(Table2[[#This Row],[No School?]]=1,"Yes","No")</f>
        <v>No</v>
      </c>
      <c r="O257" s="8">
        <f>-400*(Table2[[#This Row],[No School?]]-Table1[[#This Row],[No School Probability]])^2+100</f>
        <v>100</v>
      </c>
      <c r="P257" s="25">
        <f>IF(IF(Table1[[#This Row],[No School Probability]]&gt;=0.5,1,0)=Table2[[#This Row],[No School?]],1,0)</f>
        <v>1</v>
      </c>
      <c r="Q257" s="8"/>
    </row>
    <row r="258" spans="1:17" x14ac:dyDescent="0.25">
      <c r="A258" s="3">
        <f>Table2[[#This Row],[Date]]</f>
        <v>42790</v>
      </c>
      <c r="B258" s="5" t="str">
        <f>TEXT(Table1[[#This Row],[Date]],"ddddddddd")</f>
        <v>Friday</v>
      </c>
      <c r="C258" s="5">
        <f>Table2[[#This Row],[Consecutive Snow Days Prior]]</f>
        <v>0</v>
      </c>
      <c r="D258" s="17">
        <f>Table2[[#This Row],[Snow Days so Far]]</f>
        <v>2</v>
      </c>
      <c r="E258" s="18">
        <f>((200*Table2[[#This Row],[7 am precipIntensity]]+Table2[[#This Row],[7 am precipProbability]]/10)*Table2[[#This Row],[7 am precipType]])^0.13*3.4</f>
        <v>0</v>
      </c>
      <c r="F258" s="9">
        <f>Table2[[#This Row],[precipType]]*(10*Table2[[#This Row],[precipIntensity]]+Table2[[#This Row],[precipProbability]]/10+Table2[[#This Row],[precipIntensityMax]]+Table2[[#This Row],[precipAccumulation]]*10)</f>
        <v>0</v>
      </c>
      <c r="G258" s="9">
        <f>(Table1[[#This Row],[Whole-day precip nastiness]]^1.9*Table1[[#This Row],[7 am precip nastiness]]^1.5)/260</f>
        <v>0</v>
      </c>
      <c r="H258" s="21">
        <f>0.95*Table2[[#This Row],[7 am apparentTemperature]]+0.05*Table2[[#This Row],[7 am temperature]]</f>
        <v>45.528500000000001</v>
      </c>
      <c r="I258" s="9">
        <f>0.25*Table2[[#This Row],[apparentTemperatureHigh]]+0.35*Table2[[#This Row],[temperatureHigh]]+0.25*Table2[[#This Row],[apparentTemperatureMin]]+0.15*Table2[[#This Row],[temperatureMin]]</f>
        <v>60.91</v>
      </c>
      <c r="J258" s="9">
        <f>2.5*0.8^(1.4*Table1[[#This Row],[7 am temp "index"]]+0.8*Table1[[#This Row],[Whole-day temp "index"]]+4)</f>
        <v>1.291321270249184E-11</v>
      </c>
      <c r="K258" s="21">
        <f>-1/(Table1[[#This Row],[Precip Nastiness]]+Table1[[#This Row],[Temp Nastiness]]+1)+1</f>
        <v>1.2913226044020121E-11</v>
      </c>
      <c r="L258" s="30">
        <f>1-ATAN((1.7^Table1[[#This Row],[Snow Days so Far]]+1.7^Table1[[#This Row],[Consecutive Snow Days Prior]]-2)/450)*2/PI()</f>
        <v>0.99732621267785171</v>
      </c>
      <c r="M258" s="27">
        <f>Table1[[#This Row],[Base No School Probability]]*Table1[[#This Row],[Past Closings Modifier]]</f>
        <v>1.2878698823935584E-11</v>
      </c>
      <c r="N258" s="14" t="str">
        <f>IF(Table2[[#This Row],[No School?]]=1,"Yes","No")</f>
        <v>No</v>
      </c>
      <c r="O258" s="8">
        <f>-400*(Table2[[#This Row],[No School?]]-Table1[[#This Row],[No School Probability]])^2+100</f>
        <v>100</v>
      </c>
      <c r="P258" s="25">
        <f>IF(IF(Table1[[#This Row],[No School Probability]]&gt;=0.5,1,0)=Table2[[#This Row],[No School?]],1,0)</f>
        <v>1</v>
      </c>
      <c r="Q258" s="8"/>
    </row>
    <row r="259" spans="1:17" x14ac:dyDescent="0.25">
      <c r="A259" s="3" t="e">
        <f>Table2[[#This Row],[Date]]</f>
        <v>#VALUE!</v>
      </c>
      <c r="B259" s="5" t="e">
        <f>TEXT(Table1[[#This Row],[Date]],"ddddddddd")</f>
        <v>#VALUE!</v>
      </c>
      <c r="C259" s="5" t="e">
        <f>Table2[[#This Row],[Consecutive Snow Days Prior]]</f>
        <v>#VALUE!</v>
      </c>
      <c r="D259" s="17" t="e">
        <f>Table2[[#This Row],[Snow Days so Far]]</f>
        <v>#VALUE!</v>
      </c>
      <c r="E259" s="18" t="e">
        <f>((200*Table2[[#This Row],[7 am precipIntensity]]+Table2[[#This Row],[7 am precipProbability]]/10)*Table2[[#This Row],[7 am precipType]])^0.13*3.4</f>
        <v>#VALUE!</v>
      </c>
      <c r="F25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59" s="9" t="e">
        <f>(Table1[[#This Row],[Whole-day precip nastiness]]^1.9*Table1[[#This Row],[7 am precip nastiness]]^1.5)/260</f>
        <v>#VALUE!</v>
      </c>
      <c r="H259" s="21" t="e">
        <f>0.95*Table2[[#This Row],[7 am apparentTemperature]]+0.05*Table2[[#This Row],[7 am temperature]]</f>
        <v>#VALUE!</v>
      </c>
      <c r="I259" s="9" t="e">
        <f>0.25*Table2[[#This Row],[apparentTemperatureHigh]]+0.35*Table2[[#This Row],[temperatureHigh]]+0.25*Table2[[#This Row],[apparentTemperatureMin]]+0.15*Table2[[#This Row],[temperatureMin]]</f>
        <v>#VALUE!</v>
      </c>
      <c r="J259" s="9" t="e">
        <f>2.5*0.8^(1.4*Table1[[#This Row],[7 am temp "index"]]+0.8*Table1[[#This Row],[Whole-day temp "index"]]+4)</f>
        <v>#VALUE!</v>
      </c>
      <c r="K259" s="21" t="e">
        <f>-1/(Table1[[#This Row],[Precip Nastiness]]+Table1[[#This Row],[Temp Nastiness]]+1)+1</f>
        <v>#VALUE!</v>
      </c>
      <c r="L259" s="30" t="e">
        <f>1-ATAN((1.7^Table1[[#This Row],[Snow Days so Far]]+1.7^Table1[[#This Row],[Consecutive Snow Days Prior]]-2)/450)*2/PI()</f>
        <v>#VALUE!</v>
      </c>
      <c r="M259" s="27" t="e">
        <f>Table1[[#This Row],[Base No School Probability]]*Table1[[#This Row],[Past Closings Modifier]]</f>
        <v>#VALUE!</v>
      </c>
      <c r="N259" s="14" t="e">
        <f>IF(Table2[[#This Row],[No School?]]=1,"Yes","No")</f>
        <v>#VALUE!</v>
      </c>
      <c r="O259" s="8" t="e">
        <f>-400*(Table2[[#This Row],[No School?]]-Table1[[#This Row],[No School Probability]])^2+100</f>
        <v>#VALUE!</v>
      </c>
      <c r="P259" s="25" t="e">
        <f>IF(IF(Table1[[#This Row],[No School Probability]]&gt;=0.5,1,0)=Table2[[#This Row],[No School?]],1,0)</f>
        <v>#VALUE!</v>
      </c>
      <c r="Q259" s="8"/>
    </row>
    <row r="260" spans="1:17" x14ac:dyDescent="0.25">
      <c r="A260" s="3" t="e">
        <f>Table2[[#This Row],[Date]]</f>
        <v>#VALUE!</v>
      </c>
      <c r="B260" s="5" t="e">
        <f>TEXT(Table1[[#This Row],[Date]],"ddddddddd")</f>
        <v>#VALUE!</v>
      </c>
      <c r="C260" s="5" t="e">
        <f>Table2[[#This Row],[Consecutive Snow Days Prior]]</f>
        <v>#VALUE!</v>
      </c>
      <c r="D260" s="17" t="e">
        <f>Table2[[#This Row],[Snow Days so Far]]</f>
        <v>#VALUE!</v>
      </c>
      <c r="E260" s="18" t="e">
        <f>((200*Table2[[#This Row],[7 am precipIntensity]]+Table2[[#This Row],[7 am precipProbability]]/10)*Table2[[#This Row],[7 am precipType]])^0.13*3.4</f>
        <v>#VALUE!</v>
      </c>
      <c r="F26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0" s="9" t="e">
        <f>(Table1[[#This Row],[Whole-day precip nastiness]]^1.9*Table1[[#This Row],[7 am precip nastiness]]^1.5)/260</f>
        <v>#VALUE!</v>
      </c>
      <c r="H260" s="21" t="e">
        <f>0.95*Table2[[#This Row],[7 am apparentTemperature]]+0.05*Table2[[#This Row],[7 am temperature]]</f>
        <v>#VALUE!</v>
      </c>
      <c r="I260" s="9" t="e">
        <f>0.25*Table2[[#This Row],[apparentTemperatureHigh]]+0.35*Table2[[#This Row],[temperatureHigh]]+0.25*Table2[[#This Row],[apparentTemperatureMin]]+0.15*Table2[[#This Row],[temperatureMin]]</f>
        <v>#VALUE!</v>
      </c>
      <c r="J260" s="9" t="e">
        <f>2.5*0.8^(1.4*Table1[[#This Row],[7 am temp "index"]]+0.8*Table1[[#This Row],[Whole-day temp "index"]]+4)</f>
        <v>#VALUE!</v>
      </c>
      <c r="K260" s="21" t="e">
        <f>-1/(Table1[[#This Row],[Precip Nastiness]]+Table1[[#This Row],[Temp Nastiness]]+1)+1</f>
        <v>#VALUE!</v>
      </c>
      <c r="L260" s="30" t="e">
        <f>1-ATAN((1.7^Table1[[#This Row],[Snow Days so Far]]+1.7^Table1[[#This Row],[Consecutive Snow Days Prior]]-2)/450)*2/PI()</f>
        <v>#VALUE!</v>
      </c>
      <c r="M260" s="27" t="e">
        <f>Table1[[#This Row],[Base No School Probability]]*Table1[[#This Row],[Past Closings Modifier]]</f>
        <v>#VALUE!</v>
      </c>
      <c r="N260" s="14" t="e">
        <f>IF(Table2[[#This Row],[No School?]]=1,"Yes","No")</f>
        <v>#VALUE!</v>
      </c>
      <c r="O260" s="8" t="e">
        <f>-400*(Table2[[#This Row],[No School?]]-Table1[[#This Row],[No School Probability]])^2+100</f>
        <v>#VALUE!</v>
      </c>
      <c r="P260" s="25" t="e">
        <f>IF(IF(Table1[[#This Row],[No School Probability]]&gt;=0.5,1,0)=Table2[[#This Row],[No School?]],1,0)</f>
        <v>#VALUE!</v>
      </c>
      <c r="Q260" s="8"/>
    </row>
    <row r="261" spans="1:17" x14ac:dyDescent="0.25">
      <c r="A261" s="3" t="e">
        <f>Table2[[#This Row],[Date]]</f>
        <v>#VALUE!</v>
      </c>
      <c r="B261" s="5" t="e">
        <f>TEXT(Table1[[#This Row],[Date]],"ddddddddd")</f>
        <v>#VALUE!</v>
      </c>
      <c r="C261" s="5" t="e">
        <f>Table2[[#This Row],[Consecutive Snow Days Prior]]</f>
        <v>#VALUE!</v>
      </c>
      <c r="D261" s="17" t="e">
        <f>Table2[[#This Row],[Snow Days so Far]]</f>
        <v>#VALUE!</v>
      </c>
      <c r="E261" s="18" t="e">
        <f>((200*Table2[[#This Row],[7 am precipIntensity]]+Table2[[#This Row],[7 am precipProbability]]/10)*Table2[[#This Row],[7 am precipType]])^0.13*3.4</f>
        <v>#VALUE!</v>
      </c>
      <c r="F26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1" s="9" t="e">
        <f>(Table1[[#This Row],[Whole-day precip nastiness]]^1.9*Table1[[#This Row],[7 am precip nastiness]]^1.5)/260</f>
        <v>#VALUE!</v>
      </c>
      <c r="H261" s="21" t="e">
        <f>0.95*Table2[[#This Row],[7 am apparentTemperature]]+0.05*Table2[[#This Row],[7 am temperature]]</f>
        <v>#VALUE!</v>
      </c>
      <c r="I261" s="9" t="e">
        <f>0.25*Table2[[#This Row],[apparentTemperatureHigh]]+0.35*Table2[[#This Row],[temperatureHigh]]+0.25*Table2[[#This Row],[apparentTemperatureMin]]+0.15*Table2[[#This Row],[temperatureMin]]</f>
        <v>#VALUE!</v>
      </c>
      <c r="J261" s="9" t="e">
        <f>2.5*0.8^(1.4*Table1[[#This Row],[7 am temp "index"]]+0.8*Table1[[#This Row],[Whole-day temp "index"]]+4)</f>
        <v>#VALUE!</v>
      </c>
      <c r="K261" s="21" t="e">
        <f>-1/(Table1[[#This Row],[Precip Nastiness]]+Table1[[#This Row],[Temp Nastiness]]+1)+1</f>
        <v>#VALUE!</v>
      </c>
      <c r="L261" s="30" t="e">
        <f>1-ATAN((1.7^Table1[[#This Row],[Snow Days so Far]]+1.7^Table1[[#This Row],[Consecutive Snow Days Prior]]-2)/450)*2/PI()</f>
        <v>#VALUE!</v>
      </c>
      <c r="M261" s="27" t="e">
        <f>Table1[[#This Row],[Base No School Probability]]*Table1[[#This Row],[Past Closings Modifier]]</f>
        <v>#VALUE!</v>
      </c>
      <c r="N261" s="14" t="e">
        <f>IF(Table2[[#This Row],[No School?]]=1,"Yes","No")</f>
        <v>#VALUE!</v>
      </c>
      <c r="O261" s="8" t="e">
        <f>-400*(Table2[[#This Row],[No School?]]-Table1[[#This Row],[No School Probability]])^2+100</f>
        <v>#VALUE!</v>
      </c>
      <c r="P261" s="25" t="e">
        <f>IF(IF(Table1[[#This Row],[No School Probability]]&gt;=0.5,1,0)=Table2[[#This Row],[No School?]],1,0)</f>
        <v>#VALUE!</v>
      </c>
      <c r="Q261" s="8"/>
    </row>
    <row r="262" spans="1:17" x14ac:dyDescent="0.25">
      <c r="A262" s="3" t="e">
        <f>Table2[[#This Row],[Date]]</f>
        <v>#VALUE!</v>
      </c>
      <c r="B262" s="5" t="e">
        <f>TEXT(Table1[[#This Row],[Date]],"ddddddddd")</f>
        <v>#VALUE!</v>
      </c>
      <c r="C262" s="5" t="e">
        <f>Table2[[#This Row],[Consecutive Snow Days Prior]]</f>
        <v>#VALUE!</v>
      </c>
      <c r="D262" s="17" t="e">
        <f>Table2[[#This Row],[Snow Days so Far]]</f>
        <v>#VALUE!</v>
      </c>
      <c r="E262" s="18" t="e">
        <f>((200*Table2[[#This Row],[7 am precipIntensity]]+Table2[[#This Row],[7 am precipProbability]]/10)*Table2[[#This Row],[7 am precipType]])^0.13*3.4</f>
        <v>#VALUE!</v>
      </c>
      <c r="F26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2" s="9" t="e">
        <f>(Table1[[#This Row],[Whole-day precip nastiness]]^1.9*Table1[[#This Row],[7 am precip nastiness]]^1.5)/260</f>
        <v>#VALUE!</v>
      </c>
      <c r="H262" s="21" t="e">
        <f>0.95*Table2[[#This Row],[7 am apparentTemperature]]+0.05*Table2[[#This Row],[7 am temperature]]</f>
        <v>#VALUE!</v>
      </c>
      <c r="I262" s="9" t="e">
        <f>0.25*Table2[[#This Row],[apparentTemperatureHigh]]+0.35*Table2[[#This Row],[temperatureHigh]]+0.25*Table2[[#This Row],[apparentTemperatureMin]]+0.15*Table2[[#This Row],[temperatureMin]]</f>
        <v>#VALUE!</v>
      </c>
      <c r="J262" s="9" t="e">
        <f>2.5*0.8^(1.4*Table1[[#This Row],[7 am temp "index"]]+0.8*Table1[[#This Row],[Whole-day temp "index"]]+4)</f>
        <v>#VALUE!</v>
      </c>
      <c r="K262" s="21" t="e">
        <f>-1/(Table1[[#This Row],[Precip Nastiness]]+Table1[[#This Row],[Temp Nastiness]]+1)+1</f>
        <v>#VALUE!</v>
      </c>
      <c r="L262" s="30" t="e">
        <f>1-ATAN((1.7^Table1[[#This Row],[Snow Days so Far]]+1.7^Table1[[#This Row],[Consecutive Snow Days Prior]]-2)/450)*2/PI()</f>
        <v>#VALUE!</v>
      </c>
      <c r="M262" s="27" t="e">
        <f>Table1[[#This Row],[Base No School Probability]]*Table1[[#This Row],[Past Closings Modifier]]</f>
        <v>#VALUE!</v>
      </c>
      <c r="N262" s="14" t="e">
        <f>IF(Table2[[#This Row],[No School?]]=1,"Yes","No")</f>
        <v>#VALUE!</v>
      </c>
      <c r="O262" s="8" t="e">
        <f>-400*(Table2[[#This Row],[No School?]]-Table1[[#This Row],[No School Probability]])^2+100</f>
        <v>#VALUE!</v>
      </c>
      <c r="P262" s="25" t="e">
        <f>IF(IF(Table1[[#This Row],[No School Probability]]&gt;=0.5,1,0)=Table2[[#This Row],[No School?]],1,0)</f>
        <v>#VALUE!</v>
      </c>
      <c r="Q262" s="8"/>
    </row>
    <row r="263" spans="1:17" x14ac:dyDescent="0.25">
      <c r="A263" s="3" t="e">
        <f>Table2[[#This Row],[Date]]</f>
        <v>#VALUE!</v>
      </c>
      <c r="B263" s="5" t="e">
        <f>TEXT(Table1[[#This Row],[Date]],"ddddddddd")</f>
        <v>#VALUE!</v>
      </c>
      <c r="C263" s="5" t="e">
        <f>Table2[[#This Row],[Consecutive Snow Days Prior]]</f>
        <v>#VALUE!</v>
      </c>
      <c r="D263" s="17" t="e">
        <f>Table2[[#This Row],[Snow Days so Far]]</f>
        <v>#VALUE!</v>
      </c>
      <c r="E263" s="18" t="e">
        <f>((200*Table2[[#This Row],[7 am precipIntensity]]+Table2[[#This Row],[7 am precipProbability]]/10)*Table2[[#This Row],[7 am precipType]])^0.13*3.4</f>
        <v>#VALUE!</v>
      </c>
      <c r="F26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3" s="9" t="e">
        <f>(Table1[[#This Row],[Whole-day precip nastiness]]^1.9*Table1[[#This Row],[7 am precip nastiness]]^1.5)/260</f>
        <v>#VALUE!</v>
      </c>
      <c r="H263" s="21" t="e">
        <f>0.95*Table2[[#This Row],[7 am apparentTemperature]]+0.05*Table2[[#This Row],[7 am temperature]]</f>
        <v>#VALUE!</v>
      </c>
      <c r="I263" s="9" t="e">
        <f>0.25*Table2[[#This Row],[apparentTemperatureHigh]]+0.35*Table2[[#This Row],[temperatureHigh]]+0.25*Table2[[#This Row],[apparentTemperatureMin]]+0.15*Table2[[#This Row],[temperatureMin]]</f>
        <v>#VALUE!</v>
      </c>
      <c r="J263" s="9" t="e">
        <f>2.5*0.8^(1.4*Table1[[#This Row],[7 am temp "index"]]+0.8*Table1[[#This Row],[Whole-day temp "index"]]+4)</f>
        <v>#VALUE!</v>
      </c>
      <c r="K263" s="21" t="e">
        <f>-1/(Table1[[#This Row],[Precip Nastiness]]+Table1[[#This Row],[Temp Nastiness]]+1)+1</f>
        <v>#VALUE!</v>
      </c>
      <c r="L263" s="30" t="e">
        <f>1-ATAN((1.7^Table1[[#This Row],[Snow Days so Far]]+1.7^Table1[[#This Row],[Consecutive Snow Days Prior]]-2)/450)*2/PI()</f>
        <v>#VALUE!</v>
      </c>
      <c r="M263" s="27" t="e">
        <f>Table1[[#This Row],[Base No School Probability]]*Table1[[#This Row],[Past Closings Modifier]]</f>
        <v>#VALUE!</v>
      </c>
      <c r="N263" s="14" t="e">
        <f>IF(Table2[[#This Row],[No School?]]=1,"Yes","No")</f>
        <v>#VALUE!</v>
      </c>
      <c r="O263" s="8" t="e">
        <f>-400*(Table2[[#This Row],[No School?]]-Table1[[#This Row],[No School Probability]])^2+100</f>
        <v>#VALUE!</v>
      </c>
      <c r="P263" s="25" t="e">
        <f>IF(IF(Table1[[#This Row],[No School Probability]]&gt;=0.5,1,0)=Table2[[#This Row],[No School?]],1,0)</f>
        <v>#VALUE!</v>
      </c>
      <c r="Q263" s="8"/>
    </row>
    <row r="264" spans="1:17" x14ac:dyDescent="0.25">
      <c r="A264" s="3" t="e">
        <f>Table2[[#This Row],[Date]]</f>
        <v>#VALUE!</v>
      </c>
      <c r="B264" s="5" t="e">
        <f>TEXT(Table1[[#This Row],[Date]],"ddddddddd")</f>
        <v>#VALUE!</v>
      </c>
      <c r="C264" s="5" t="e">
        <f>Table2[[#This Row],[Consecutive Snow Days Prior]]</f>
        <v>#VALUE!</v>
      </c>
      <c r="D264" s="17" t="e">
        <f>Table2[[#This Row],[Snow Days so Far]]</f>
        <v>#VALUE!</v>
      </c>
      <c r="E264" s="18" t="e">
        <f>((200*Table2[[#This Row],[7 am precipIntensity]]+Table2[[#This Row],[7 am precipProbability]]/10)*Table2[[#This Row],[7 am precipType]])^0.13*3.4</f>
        <v>#VALUE!</v>
      </c>
      <c r="F26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4" s="9" t="e">
        <f>(Table1[[#This Row],[Whole-day precip nastiness]]^1.9*Table1[[#This Row],[7 am precip nastiness]]^1.5)/260</f>
        <v>#VALUE!</v>
      </c>
      <c r="H264" s="21" t="e">
        <f>0.95*Table2[[#This Row],[7 am apparentTemperature]]+0.05*Table2[[#This Row],[7 am temperature]]</f>
        <v>#VALUE!</v>
      </c>
      <c r="I264" s="9" t="e">
        <f>0.25*Table2[[#This Row],[apparentTemperatureHigh]]+0.35*Table2[[#This Row],[temperatureHigh]]+0.25*Table2[[#This Row],[apparentTemperatureMin]]+0.15*Table2[[#This Row],[temperatureMin]]</f>
        <v>#VALUE!</v>
      </c>
      <c r="J264" s="9" t="e">
        <f>2.5*0.8^(1.4*Table1[[#This Row],[7 am temp "index"]]+0.8*Table1[[#This Row],[Whole-day temp "index"]]+4)</f>
        <v>#VALUE!</v>
      </c>
      <c r="K264" s="21" t="e">
        <f>-1/(Table1[[#This Row],[Precip Nastiness]]+Table1[[#This Row],[Temp Nastiness]]+1)+1</f>
        <v>#VALUE!</v>
      </c>
      <c r="L264" s="30" t="e">
        <f>1-ATAN((1.7^Table1[[#This Row],[Snow Days so Far]]+1.7^Table1[[#This Row],[Consecutive Snow Days Prior]]-2)/450)*2/PI()</f>
        <v>#VALUE!</v>
      </c>
      <c r="M264" s="27" t="e">
        <f>Table1[[#This Row],[Base No School Probability]]*Table1[[#This Row],[Past Closings Modifier]]</f>
        <v>#VALUE!</v>
      </c>
      <c r="N264" s="14" t="e">
        <f>IF(Table2[[#This Row],[No School?]]=1,"Yes","No")</f>
        <v>#VALUE!</v>
      </c>
      <c r="O264" s="8" t="e">
        <f>-400*(Table2[[#This Row],[No School?]]-Table1[[#This Row],[No School Probability]])^2+100</f>
        <v>#VALUE!</v>
      </c>
      <c r="P264" s="25" t="e">
        <f>IF(IF(Table1[[#This Row],[No School Probability]]&gt;=0.5,1,0)=Table2[[#This Row],[No School?]],1,0)</f>
        <v>#VALUE!</v>
      </c>
      <c r="Q264" s="8"/>
    </row>
    <row r="265" spans="1:17" x14ac:dyDescent="0.25">
      <c r="A265" s="3" t="e">
        <f>Table2[[#This Row],[Date]]</f>
        <v>#VALUE!</v>
      </c>
      <c r="B265" s="5" t="e">
        <f>TEXT(Table1[[#This Row],[Date]],"ddddddddd")</f>
        <v>#VALUE!</v>
      </c>
      <c r="C265" s="5" t="e">
        <f>Table2[[#This Row],[Consecutive Snow Days Prior]]</f>
        <v>#VALUE!</v>
      </c>
      <c r="D265" s="17" t="e">
        <f>Table2[[#This Row],[Snow Days so Far]]</f>
        <v>#VALUE!</v>
      </c>
      <c r="E265" s="18" t="e">
        <f>((200*Table2[[#This Row],[7 am precipIntensity]]+Table2[[#This Row],[7 am precipProbability]]/10)*Table2[[#This Row],[7 am precipType]])^0.13*3.4</f>
        <v>#VALUE!</v>
      </c>
      <c r="F26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5" s="9" t="e">
        <f>(Table1[[#This Row],[Whole-day precip nastiness]]^1.9*Table1[[#This Row],[7 am precip nastiness]]^1.5)/260</f>
        <v>#VALUE!</v>
      </c>
      <c r="H265" s="21" t="e">
        <f>0.95*Table2[[#This Row],[7 am apparentTemperature]]+0.05*Table2[[#This Row],[7 am temperature]]</f>
        <v>#VALUE!</v>
      </c>
      <c r="I265" s="9" t="e">
        <f>0.25*Table2[[#This Row],[apparentTemperatureHigh]]+0.35*Table2[[#This Row],[temperatureHigh]]+0.25*Table2[[#This Row],[apparentTemperatureMin]]+0.15*Table2[[#This Row],[temperatureMin]]</f>
        <v>#VALUE!</v>
      </c>
      <c r="J265" s="9" t="e">
        <f>2.5*0.8^(1.4*Table1[[#This Row],[7 am temp "index"]]+0.8*Table1[[#This Row],[Whole-day temp "index"]]+4)</f>
        <v>#VALUE!</v>
      </c>
      <c r="K265" s="21" t="e">
        <f>-1/(Table1[[#This Row],[Precip Nastiness]]+Table1[[#This Row],[Temp Nastiness]]+1)+1</f>
        <v>#VALUE!</v>
      </c>
      <c r="L265" s="30" t="e">
        <f>1-ATAN((1.7^Table1[[#This Row],[Snow Days so Far]]+1.7^Table1[[#This Row],[Consecutive Snow Days Prior]]-2)/450)*2/PI()</f>
        <v>#VALUE!</v>
      </c>
      <c r="M265" s="27" t="e">
        <f>Table1[[#This Row],[Base No School Probability]]*Table1[[#This Row],[Past Closings Modifier]]</f>
        <v>#VALUE!</v>
      </c>
      <c r="N265" s="14" t="e">
        <f>IF(Table2[[#This Row],[No School?]]=1,"Yes","No")</f>
        <v>#VALUE!</v>
      </c>
      <c r="O265" s="8" t="e">
        <f>-400*(Table2[[#This Row],[No School?]]-Table1[[#This Row],[No School Probability]])^2+100</f>
        <v>#VALUE!</v>
      </c>
      <c r="P265" s="25" t="e">
        <f>IF(IF(Table1[[#This Row],[No School Probability]]&gt;=0.5,1,0)=Table2[[#This Row],[No School?]],1,0)</f>
        <v>#VALUE!</v>
      </c>
      <c r="Q265" s="8"/>
    </row>
    <row r="266" spans="1:17" x14ac:dyDescent="0.25">
      <c r="A266" s="3" t="e">
        <f>Table2[[#This Row],[Date]]</f>
        <v>#VALUE!</v>
      </c>
      <c r="B266" s="5" t="e">
        <f>TEXT(Table1[[#This Row],[Date]],"ddddddddd")</f>
        <v>#VALUE!</v>
      </c>
      <c r="C266" s="5" t="e">
        <f>Table2[[#This Row],[Consecutive Snow Days Prior]]</f>
        <v>#VALUE!</v>
      </c>
      <c r="D266" s="17" t="e">
        <f>Table2[[#This Row],[Snow Days so Far]]</f>
        <v>#VALUE!</v>
      </c>
      <c r="E266" s="18" t="e">
        <f>((200*Table2[[#This Row],[7 am precipIntensity]]+Table2[[#This Row],[7 am precipProbability]]/10)*Table2[[#This Row],[7 am precipType]])^0.13*3.4</f>
        <v>#VALUE!</v>
      </c>
      <c r="F26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6" s="9" t="e">
        <f>(Table1[[#This Row],[Whole-day precip nastiness]]^1.9*Table1[[#This Row],[7 am precip nastiness]]^1.5)/260</f>
        <v>#VALUE!</v>
      </c>
      <c r="H266" s="21" t="e">
        <f>0.95*Table2[[#This Row],[7 am apparentTemperature]]+0.05*Table2[[#This Row],[7 am temperature]]</f>
        <v>#VALUE!</v>
      </c>
      <c r="I266" s="9" t="e">
        <f>0.25*Table2[[#This Row],[apparentTemperatureHigh]]+0.35*Table2[[#This Row],[temperatureHigh]]+0.25*Table2[[#This Row],[apparentTemperatureMin]]+0.15*Table2[[#This Row],[temperatureMin]]</f>
        <v>#VALUE!</v>
      </c>
      <c r="J266" s="9" t="e">
        <f>2.5*0.8^(1.4*Table1[[#This Row],[7 am temp "index"]]+0.8*Table1[[#This Row],[Whole-day temp "index"]]+4)</f>
        <v>#VALUE!</v>
      </c>
      <c r="K266" s="21" t="e">
        <f>-1/(Table1[[#This Row],[Precip Nastiness]]+Table1[[#This Row],[Temp Nastiness]]+1)+1</f>
        <v>#VALUE!</v>
      </c>
      <c r="L266" s="30" t="e">
        <f>1-ATAN((1.7^Table1[[#This Row],[Snow Days so Far]]+1.7^Table1[[#This Row],[Consecutive Snow Days Prior]]-2)/450)*2/PI()</f>
        <v>#VALUE!</v>
      </c>
      <c r="M266" s="27" t="e">
        <f>Table1[[#This Row],[Base No School Probability]]*Table1[[#This Row],[Past Closings Modifier]]</f>
        <v>#VALUE!</v>
      </c>
      <c r="N266" s="14" t="e">
        <f>IF(Table2[[#This Row],[No School?]]=1,"Yes","No")</f>
        <v>#VALUE!</v>
      </c>
      <c r="O266" s="8" t="e">
        <f>-400*(Table2[[#This Row],[No School?]]-Table1[[#This Row],[No School Probability]])^2+100</f>
        <v>#VALUE!</v>
      </c>
      <c r="P266" s="25" t="e">
        <f>IF(IF(Table1[[#This Row],[No School Probability]]&gt;=0.5,1,0)=Table2[[#This Row],[No School?]],1,0)</f>
        <v>#VALUE!</v>
      </c>
      <c r="Q266" s="8"/>
    </row>
    <row r="267" spans="1:17" x14ac:dyDescent="0.25">
      <c r="A267" s="3" t="e">
        <f>Table2[[#This Row],[Date]]</f>
        <v>#VALUE!</v>
      </c>
      <c r="B267" s="5" t="e">
        <f>TEXT(Table1[[#This Row],[Date]],"ddddddddd")</f>
        <v>#VALUE!</v>
      </c>
      <c r="C267" s="5" t="e">
        <f>Table2[[#This Row],[Consecutive Snow Days Prior]]</f>
        <v>#VALUE!</v>
      </c>
      <c r="D267" s="17" t="e">
        <f>Table2[[#This Row],[Snow Days so Far]]</f>
        <v>#VALUE!</v>
      </c>
      <c r="E267" s="18" t="e">
        <f>((200*Table2[[#This Row],[7 am precipIntensity]]+Table2[[#This Row],[7 am precipProbability]]/10)*Table2[[#This Row],[7 am precipType]])^0.13*3.4</f>
        <v>#VALUE!</v>
      </c>
      <c r="F26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7" s="9" t="e">
        <f>(Table1[[#This Row],[Whole-day precip nastiness]]^1.9*Table1[[#This Row],[7 am precip nastiness]]^1.5)/260</f>
        <v>#VALUE!</v>
      </c>
      <c r="H267" s="21" t="e">
        <f>0.95*Table2[[#This Row],[7 am apparentTemperature]]+0.05*Table2[[#This Row],[7 am temperature]]</f>
        <v>#VALUE!</v>
      </c>
      <c r="I267" s="9" t="e">
        <f>0.25*Table2[[#This Row],[apparentTemperatureHigh]]+0.35*Table2[[#This Row],[temperatureHigh]]+0.25*Table2[[#This Row],[apparentTemperatureMin]]+0.15*Table2[[#This Row],[temperatureMin]]</f>
        <v>#VALUE!</v>
      </c>
      <c r="J267" s="9" t="e">
        <f>2.5*0.8^(1.4*Table1[[#This Row],[7 am temp "index"]]+0.8*Table1[[#This Row],[Whole-day temp "index"]]+4)</f>
        <v>#VALUE!</v>
      </c>
      <c r="K267" s="21" t="e">
        <f>-1/(Table1[[#This Row],[Precip Nastiness]]+Table1[[#This Row],[Temp Nastiness]]+1)+1</f>
        <v>#VALUE!</v>
      </c>
      <c r="L267" s="30" t="e">
        <f>1-ATAN((1.7^Table1[[#This Row],[Snow Days so Far]]+1.7^Table1[[#This Row],[Consecutive Snow Days Prior]]-2)/450)*2/PI()</f>
        <v>#VALUE!</v>
      </c>
      <c r="M267" s="27" t="e">
        <f>Table1[[#This Row],[Base No School Probability]]*Table1[[#This Row],[Past Closings Modifier]]</f>
        <v>#VALUE!</v>
      </c>
      <c r="N267" s="14" t="e">
        <f>IF(Table2[[#This Row],[No School?]]=1,"Yes","No")</f>
        <v>#VALUE!</v>
      </c>
      <c r="O267" s="8" t="e">
        <f>-400*(Table2[[#This Row],[No School?]]-Table1[[#This Row],[No School Probability]])^2+100</f>
        <v>#VALUE!</v>
      </c>
      <c r="P267" s="25" t="e">
        <f>IF(IF(Table1[[#This Row],[No School Probability]]&gt;=0.5,1,0)=Table2[[#This Row],[No School?]],1,0)</f>
        <v>#VALUE!</v>
      </c>
      <c r="Q267" s="8"/>
    </row>
    <row r="268" spans="1:17" x14ac:dyDescent="0.25">
      <c r="A268" s="3" t="e">
        <f>Table2[[#This Row],[Date]]</f>
        <v>#VALUE!</v>
      </c>
      <c r="B268" s="5" t="e">
        <f>TEXT(Table1[[#This Row],[Date]],"ddddddddd")</f>
        <v>#VALUE!</v>
      </c>
      <c r="C268" s="5" t="e">
        <f>Table2[[#This Row],[Consecutive Snow Days Prior]]</f>
        <v>#VALUE!</v>
      </c>
      <c r="D268" s="17" t="e">
        <f>Table2[[#This Row],[Snow Days so Far]]</f>
        <v>#VALUE!</v>
      </c>
      <c r="E268" s="18" t="e">
        <f>((200*Table2[[#This Row],[7 am precipIntensity]]+Table2[[#This Row],[7 am precipProbability]]/10)*Table2[[#This Row],[7 am precipType]])^0.13*3.4</f>
        <v>#VALUE!</v>
      </c>
      <c r="F26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8" s="9" t="e">
        <f>(Table1[[#This Row],[Whole-day precip nastiness]]^1.9*Table1[[#This Row],[7 am precip nastiness]]^1.5)/260</f>
        <v>#VALUE!</v>
      </c>
      <c r="H268" s="21" t="e">
        <f>0.95*Table2[[#This Row],[7 am apparentTemperature]]+0.05*Table2[[#This Row],[7 am temperature]]</f>
        <v>#VALUE!</v>
      </c>
      <c r="I268" s="9" t="e">
        <f>0.25*Table2[[#This Row],[apparentTemperatureHigh]]+0.35*Table2[[#This Row],[temperatureHigh]]+0.25*Table2[[#This Row],[apparentTemperatureMin]]+0.15*Table2[[#This Row],[temperatureMin]]</f>
        <v>#VALUE!</v>
      </c>
      <c r="J268" s="9" t="e">
        <f>2.5*0.8^(1.4*Table1[[#This Row],[7 am temp "index"]]+0.8*Table1[[#This Row],[Whole-day temp "index"]]+4)</f>
        <v>#VALUE!</v>
      </c>
      <c r="K268" s="21" t="e">
        <f>-1/(Table1[[#This Row],[Precip Nastiness]]+Table1[[#This Row],[Temp Nastiness]]+1)+1</f>
        <v>#VALUE!</v>
      </c>
      <c r="L268" s="30" t="e">
        <f>1-ATAN((1.7^Table1[[#This Row],[Snow Days so Far]]+1.7^Table1[[#This Row],[Consecutive Snow Days Prior]]-2)/450)*2/PI()</f>
        <v>#VALUE!</v>
      </c>
      <c r="M268" s="27" t="e">
        <f>Table1[[#This Row],[Base No School Probability]]*Table1[[#This Row],[Past Closings Modifier]]</f>
        <v>#VALUE!</v>
      </c>
      <c r="N268" s="14" t="e">
        <f>IF(Table2[[#This Row],[No School?]]=1,"Yes","No")</f>
        <v>#VALUE!</v>
      </c>
      <c r="O268" s="8" t="e">
        <f>-400*(Table2[[#This Row],[No School?]]-Table1[[#This Row],[No School Probability]])^2+100</f>
        <v>#VALUE!</v>
      </c>
      <c r="P268" s="25" t="e">
        <f>IF(IF(Table1[[#This Row],[No School Probability]]&gt;=0.5,1,0)=Table2[[#This Row],[No School?]],1,0)</f>
        <v>#VALUE!</v>
      </c>
      <c r="Q268" s="8"/>
    </row>
    <row r="269" spans="1:17" x14ac:dyDescent="0.25">
      <c r="A269" s="3" t="e">
        <f>Table2[[#This Row],[Date]]</f>
        <v>#VALUE!</v>
      </c>
      <c r="B269" s="5" t="e">
        <f>TEXT(Table1[[#This Row],[Date]],"ddddddddd")</f>
        <v>#VALUE!</v>
      </c>
      <c r="C269" s="5" t="e">
        <f>Table2[[#This Row],[Consecutive Snow Days Prior]]</f>
        <v>#VALUE!</v>
      </c>
      <c r="D269" s="17" t="e">
        <f>Table2[[#This Row],[Snow Days so Far]]</f>
        <v>#VALUE!</v>
      </c>
      <c r="E269" s="18" t="e">
        <f>((200*Table2[[#This Row],[7 am precipIntensity]]+Table2[[#This Row],[7 am precipProbability]]/10)*Table2[[#This Row],[7 am precipType]])^0.13*3.4</f>
        <v>#VALUE!</v>
      </c>
      <c r="F26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69" s="9" t="e">
        <f>(Table1[[#This Row],[Whole-day precip nastiness]]^1.9*Table1[[#This Row],[7 am precip nastiness]]^1.5)/260</f>
        <v>#VALUE!</v>
      </c>
      <c r="H269" s="21" t="e">
        <f>0.95*Table2[[#This Row],[7 am apparentTemperature]]+0.05*Table2[[#This Row],[7 am temperature]]</f>
        <v>#VALUE!</v>
      </c>
      <c r="I269" s="9" t="e">
        <f>0.25*Table2[[#This Row],[apparentTemperatureHigh]]+0.35*Table2[[#This Row],[temperatureHigh]]+0.25*Table2[[#This Row],[apparentTemperatureMin]]+0.15*Table2[[#This Row],[temperatureMin]]</f>
        <v>#VALUE!</v>
      </c>
      <c r="J269" s="9" t="e">
        <f>2.5*0.8^(1.4*Table1[[#This Row],[7 am temp "index"]]+0.8*Table1[[#This Row],[Whole-day temp "index"]]+4)</f>
        <v>#VALUE!</v>
      </c>
      <c r="K269" s="21" t="e">
        <f>-1/(Table1[[#This Row],[Precip Nastiness]]+Table1[[#This Row],[Temp Nastiness]]+1)+1</f>
        <v>#VALUE!</v>
      </c>
      <c r="L269" s="30" t="e">
        <f>1-ATAN((1.7^Table1[[#This Row],[Snow Days so Far]]+1.7^Table1[[#This Row],[Consecutive Snow Days Prior]]-2)/450)*2/PI()</f>
        <v>#VALUE!</v>
      </c>
      <c r="M269" s="27" t="e">
        <f>Table1[[#This Row],[Base No School Probability]]*Table1[[#This Row],[Past Closings Modifier]]</f>
        <v>#VALUE!</v>
      </c>
      <c r="N269" s="14" t="e">
        <f>IF(Table2[[#This Row],[No School?]]=1,"Yes","No")</f>
        <v>#VALUE!</v>
      </c>
      <c r="O269" s="8" t="e">
        <f>-400*(Table2[[#This Row],[No School?]]-Table1[[#This Row],[No School Probability]])^2+100</f>
        <v>#VALUE!</v>
      </c>
      <c r="P269" s="25" t="e">
        <f>IF(IF(Table1[[#This Row],[No School Probability]]&gt;=0.5,1,0)=Table2[[#This Row],[No School?]],1,0)</f>
        <v>#VALUE!</v>
      </c>
      <c r="Q269" s="8"/>
    </row>
    <row r="270" spans="1:17" x14ac:dyDescent="0.25">
      <c r="A270" s="3" t="e">
        <f>Table2[[#This Row],[Date]]</f>
        <v>#VALUE!</v>
      </c>
      <c r="B270" s="5" t="e">
        <f>TEXT(Table1[[#This Row],[Date]],"ddddddddd")</f>
        <v>#VALUE!</v>
      </c>
      <c r="C270" s="5" t="e">
        <f>Table2[[#This Row],[Consecutive Snow Days Prior]]</f>
        <v>#VALUE!</v>
      </c>
      <c r="D270" s="17" t="e">
        <f>Table2[[#This Row],[Snow Days so Far]]</f>
        <v>#VALUE!</v>
      </c>
      <c r="E270" s="18" t="e">
        <f>((200*Table2[[#This Row],[7 am precipIntensity]]+Table2[[#This Row],[7 am precipProbability]]/10)*Table2[[#This Row],[7 am precipType]])^0.13*3.4</f>
        <v>#VALUE!</v>
      </c>
      <c r="F27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0" s="9" t="e">
        <f>(Table1[[#This Row],[Whole-day precip nastiness]]^1.9*Table1[[#This Row],[7 am precip nastiness]]^1.5)/260</f>
        <v>#VALUE!</v>
      </c>
      <c r="H270" s="21" t="e">
        <f>0.95*Table2[[#This Row],[7 am apparentTemperature]]+0.05*Table2[[#This Row],[7 am temperature]]</f>
        <v>#VALUE!</v>
      </c>
      <c r="I270" s="9" t="e">
        <f>0.25*Table2[[#This Row],[apparentTemperatureHigh]]+0.35*Table2[[#This Row],[temperatureHigh]]+0.25*Table2[[#This Row],[apparentTemperatureMin]]+0.15*Table2[[#This Row],[temperatureMin]]</f>
        <v>#VALUE!</v>
      </c>
      <c r="J270" s="9" t="e">
        <f>2.5*0.8^(1.4*Table1[[#This Row],[7 am temp "index"]]+0.8*Table1[[#This Row],[Whole-day temp "index"]]+4)</f>
        <v>#VALUE!</v>
      </c>
      <c r="K270" s="21" t="e">
        <f>-1/(Table1[[#This Row],[Precip Nastiness]]+Table1[[#This Row],[Temp Nastiness]]+1)+1</f>
        <v>#VALUE!</v>
      </c>
      <c r="L270" s="30" t="e">
        <f>1-ATAN((1.7^Table1[[#This Row],[Snow Days so Far]]+1.7^Table1[[#This Row],[Consecutive Snow Days Prior]]-2)/450)*2/PI()</f>
        <v>#VALUE!</v>
      </c>
      <c r="M270" s="27" t="e">
        <f>Table1[[#This Row],[Base No School Probability]]*Table1[[#This Row],[Past Closings Modifier]]</f>
        <v>#VALUE!</v>
      </c>
      <c r="N270" s="14" t="e">
        <f>IF(Table2[[#This Row],[No School?]]=1,"Yes","No")</f>
        <v>#VALUE!</v>
      </c>
      <c r="O270" s="8" t="e">
        <f>-400*(Table2[[#This Row],[No School?]]-Table1[[#This Row],[No School Probability]])^2+100</f>
        <v>#VALUE!</v>
      </c>
      <c r="P270" s="25" t="e">
        <f>IF(IF(Table1[[#This Row],[No School Probability]]&gt;=0.5,1,0)=Table2[[#This Row],[No School?]],1,0)</f>
        <v>#VALUE!</v>
      </c>
      <c r="Q270" s="8"/>
    </row>
    <row r="271" spans="1:17" x14ac:dyDescent="0.25">
      <c r="A271" s="3" t="e">
        <f>Table2[[#This Row],[Date]]</f>
        <v>#VALUE!</v>
      </c>
      <c r="B271" s="5" t="e">
        <f>TEXT(Table1[[#This Row],[Date]],"ddddddddd")</f>
        <v>#VALUE!</v>
      </c>
      <c r="C271" s="5" t="e">
        <f>Table2[[#This Row],[Consecutive Snow Days Prior]]</f>
        <v>#VALUE!</v>
      </c>
      <c r="D271" s="17" t="e">
        <f>Table2[[#This Row],[Snow Days so Far]]</f>
        <v>#VALUE!</v>
      </c>
      <c r="E271" s="19" t="e">
        <f>((200*Table2[[#This Row],[7 am precipIntensity]]+Table2[[#This Row],[7 am precipProbability]]/10)*Table2[[#This Row],[7 am precipType]])^0.13*3.4</f>
        <v>#VALUE!</v>
      </c>
      <c r="F271" s="18" t="e">
        <f>Table2[[#This Row],[precipType]]*(10*Table2[[#This Row],[precipIntensity]]+Table2[[#This Row],[precipProbability]]/10+Table2[[#This Row],[precipIntensityMax]]+Table2[[#This Row],[precipAccumulation]]*10)</f>
        <v>#VALUE!</v>
      </c>
      <c r="G271" s="9" t="e">
        <f>(Table1[[#This Row],[Whole-day precip nastiness]]^1.9*Table1[[#This Row],[7 am precip nastiness]]^1.5)/260</f>
        <v>#VALUE!</v>
      </c>
      <c r="H271" s="23" t="e">
        <f>0.95*Table2[[#This Row],[7 am apparentTemperature]]+0.05*Table2[[#This Row],[7 am temperature]]</f>
        <v>#VALUE!</v>
      </c>
      <c r="I271" s="20" t="e">
        <f>0.25*Table2[[#This Row],[apparentTemperatureHigh]]+0.35*Table2[[#This Row],[temperatureHigh]]+0.25*Table2[[#This Row],[apparentTemperatureMin]]+0.15*Table2[[#This Row],[temperatureMin]]</f>
        <v>#VALUE!</v>
      </c>
      <c r="J271" s="20" t="e">
        <f>2.5*0.8^(1.4*Table1[[#This Row],[7 am temp "index"]]+0.8*Table1[[#This Row],[Whole-day temp "index"]]+4)</f>
        <v>#VALUE!</v>
      </c>
      <c r="K271" s="23" t="e">
        <f>-1/(Table1[[#This Row],[Precip Nastiness]]+Table1[[#This Row],[Temp Nastiness]]+1)+1</f>
        <v>#VALUE!</v>
      </c>
      <c r="L271" s="32" t="e">
        <f>1-ATAN((1.7^Table1[[#This Row],[Snow Days so Far]]+1.7^Table1[[#This Row],[Consecutive Snow Days Prior]]-2)/450)*2/PI()</f>
        <v>#VALUE!</v>
      </c>
      <c r="M271" s="28" t="e">
        <f>Table1[[#This Row],[Base No School Probability]]*Table1[[#This Row],[Past Closings Modifier]]</f>
        <v>#VALUE!</v>
      </c>
      <c r="N271" s="15" t="e">
        <f>IF(Table2[[#This Row],[No School?]]=1,"Yes","No")</f>
        <v>#VALUE!</v>
      </c>
      <c r="O271" s="8" t="e">
        <f>-400*(Table2[[#This Row],[No School?]]-Table1[[#This Row],[No School Probability]])^2+100</f>
        <v>#VALUE!</v>
      </c>
      <c r="P271" s="25" t="e">
        <f>IF(IF(Table1[[#This Row],[No School Probability]]&gt;=0.5,1,0)=Table2[[#This Row],[No School?]],1,0)</f>
        <v>#VALUE!</v>
      </c>
      <c r="Q271" s="8"/>
    </row>
    <row r="272" spans="1:17" x14ac:dyDescent="0.25">
      <c r="A272" s="3" t="e">
        <f>Table2[[#This Row],[Date]]</f>
        <v>#VALUE!</v>
      </c>
      <c r="B272" s="5" t="e">
        <f>TEXT(Table1[[#This Row],[Date]],"ddddddddd")</f>
        <v>#VALUE!</v>
      </c>
      <c r="C272" s="5" t="e">
        <f>Table2[[#This Row],[Consecutive Snow Days Prior]]</f>
        <v>#VALUE!</v>
      </c>
      <c r="D272" s="17" t="e">
        <f>Table2[[#This Row],[Snow Days so Far]]</f>
        <v>#VALUE!</v>
      </c>
      <c r="E272" s="18" t="e">
        <f>((200*Table2[[#This Row],[7 am precipIntensity]]+Table2[[#This Row],[7 am precipProbability]]/10)*Table2[[#This Row],[7 am precipType]])^0.13*3.4</f>
        <v>#VALUE!</v>
      </c>
      <c r="F27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2" s="9" t="e">
        <f>(Table1[[#This Row],[Whole-day precip nastiness]]^1.9*Table1[[#This Row],[7 am precip nastiness]]^1.5)/260</f>
        <v>#VALUE!</v>
      </c>
      <c r="H272" s="21" t="e">
        <f>0.95*Table2[[#This Row],[7 am apparentTemperature]]+0.05*Table2[[#This Row],[7 am temperature]]</f>
        <v>#VALUE!</v>
      </c>
      <c r="I272" s="9" t="e">
        <f>0.25*Table2[[#This Row],[apparentTemperatureHigh]]+0.35*Table2[[#This Row],[temperatureHigh]]+0.25*Table2[[#This Row],[apparentTemperatureMin]]+0.15*Table2[[#This Row],[temperatureMin]]</f>
        <v>#VALUE!</v>
      </c>
      <c r="J272" s="9" t="e">
        <f>2.5*0.8^(1.4*Table1[[#This Row],[7 am temp "index"]]+0.8*Table1[[#This Row],[Whole-day temp "index"]]+4)</f>
        <v>#VALUE!</v>
      </c>
      <c r="K272" s="21" t="e">
        <f>-1/(Table1[[#This Row],[Precip Nastiness]]+Table1[[#This Row],[Temp Nastiness]]+1)+1</f>
        <v>#VALUE!</v>
      </c>
      <c r="L272" s="30" t="e">
        <f>1-ATAN((1.7^Table1[[#This Row],[Snow Days so Far]]+1.7^Table1[[#This Row],[Consecutive Snow Days Prior]]-2)/450)*2/PI()</f>
        <v>#VALUE!</v>
      </c>
      <c r="M272" s="27" t="e">
        <f>Table1[[#This Row],[Base No School Probability]]*Table1[[#This Row],[Past Closings Modifier]]</f>
        <v>#VALUE!</v>
      </c>
      <c r="N272" s="14" t="e">
        <f>IF(Table2[[#This Row],[No School?]]=1,"Yes","No")</f>
        <v>#VALUE!</v>
      </c>
      <c r="O272" s="8" t="e">
        <f>-400*(Table2[[#This Row],[No School?]]-Table1[[#This Row],[No School Probability]])^2+100</f>
        <v>#VALUE!</v>
      </c>
      <c r="P272" s="25" t="e">
        <f>IF(IF(Table1[[#This Row],[No School Probability]]&gt;=0.5,1,0)=Table2[[#This Row],[No School?]],1,0)</f>
        <v>#VALUE!</v>
      </c>
      <c r="Q272" s="8"/>
    </row>
    <row r="273" spans="1:17" x14ac:dyDescent="0.25">
      <c r="A273" s="3" t="e">
        <f>Table2[[#This Row],[Date]]</f>
        <v>#VALUE!</v>
      </c>
      <c r="B273" s="5" t="e">
        <f>TEXT(Table1[[#This Row],[Date]],"ddddddddd")</f>
        <v>#VALUE!</v>
      </c>
      <c r="C273" s="5" t="e">
        <f>Table2[[#This Row],[Consecutive Snow Days Prior]]</f>
        <v>#VALUE!</v>
      </c>
      <c r="D273" s="17" t="e">
        <f>Table2[[#This Row],[Snow Days so Far]]</f>
        <v>#VALUE!</v>
      </c>
      <c r="E273" s="18" t="e">
        <f>((200*Table2[[#This Row],[7 am precipIntensity]]+Table2[[#This Row],[7 am precipProbability]]/10)*Table2[[#This Row],[7 am precipType]])^0.13*3.4</f>
        <v>#VALUE!</v>
      </c>
      <c r="F27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3" s="9" t="e">
        <f>(Table1[[#This Row],[Whole-day precip nastiness]]^1.9*Table1[[#This Row],[7 am precip nastiness]]^1.5)/260</f>
        <v>#VALUE!</v>
      </c>
      <c r="H273" s="21" t="e">
        <f>0.95*Table2[[#This Row],[7 am apparentTemperature]]+0.05*Table2[[#This Row],[7 am temperature]]</f>
        <v>#VALUE!</v>
      </c>
      <c r="I273" s="9" t="e">
        <f>0.25*Table2[[#This Row],[apparentTemperatureHigh]]+0.35*Table2[[#This Row],[temperatureHigh]]+0.25*Table2[[#This Row],[apparentTemperatureMin]]+0.15*Table2[[#This Row],[temperatureMin]]</f>
        <v>#VALUE!</v>
      </c>
      <c r="J273" s="9" t="e">
        <f>2.5*0.8^(1.4*Table1[[#This Row],[7 am temp "index"]]+0.8*Table1[[#This Row],[Whole-day temp "index"]]+4)</f>
        <v>#VALUE!</v>
      </c>
      <c r="K273" s="21" t="e">
        <f>-1/(Table1[[#This Row],[Precip Nastiness]]+Table1[[#This Row],[Temp Nastiness]]+1)+1</f>
        <v>#VALUE!</v>
      </c>
      <c r="L273" s="30" t="e">
        <f>1-ATAN((1.7^Table1[[#This Row],[Snow Days so Far]]+1.7^Table1[[#This Row],[Consecutive Snow Days Prior]]-2)/450)*2/PI()</f>
        <v>#VALUE!</v>
      </c>
      <c r="M273" s="27" t="e">
        <f>Table1[[#This Row],[Base No School Probability]]*Table1[[#This Row],[Past Closings Modifier]]</f>
        <v>#VALUE!</v>
      </c>
      <c r="N273" s="14" t="e">
        <f>IF(Table2[[#This Row],[No School?]]=1,"Yes","No")</f>
        <v>#VALUE!</v>
      </c>
      <c r="O273" s="8" t="e">
        <f>-400*(Table2[[#This Row],[No School?]]-Table1[[#This Row],[No School Probability]])^2+100</f>
        <v>#VALUE!</v>
      </c>
      <c r="P273" s="25" t="e">
        <f>IF(IF(Table1[[#This Row],[No School Probability]]&gt;=0.5,1,0)=Table2[[#This Row],[No School?]],1,0)</f>
        <v>#VALUE!</v>
      </c>
      <c r="Q273" s="8"/>
    </row>
    <row r="274" spans="1:17" x14ac:dyDescent="0.25">
      <c r="A274" s="3" t="e">
        <f>Table2[[#This Row],[Date]]</f>
        <v>#VALUE!</v>
      </c>
      <c r="B274" s="5" t="e">
        <f>TEXT(Table1[[#This Row],[Date]],"ddddddddd")</f>
        <v>#VALUE!</v>
      </c>
      <c r="C274" s="5" t="e">
        <f>Table2[[#This Row],[Consecutive Snow Days Prior]]</f>
        <v>#VALUE!</v>
      </c>
      <c r="D274" s="17" t="e">
        <f>Table2[[#This Row],[Snow Days so Far]]</f>
        <v>#VALUE!</v>
      </c>
      <c r="E274" s="18" t="e">
        <f>((200*Table2[[#This Row],[7 am precipIntensity]]+Table2[[#This Row],[7 am precipProbability]]/10)*Table2[[#This Row],[7 am precipType]])^0.13*3.4</f>
        <v>#VALUE!</v>
      </c>
      <c r="F27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4" s="9" t="e">
        <f>(Table1[[#This Row],[Whole-day precip nastiness]]^1.9*Table1[[#This Row],[7 am precip nastiness]]^1.5)/260</f>
        <v>#VALUE!</v>
      </c>
      <c r="H274" s="21" t="e">
        <f>0.95*Table2[[#This Row],[7 am apparentTemperature]]+0.05*Table2[[#This Row],[7 am temperature]]</f>
        <v>#VALUE!</v>
      </c>
      <c r="I274" s="9" t="e">
        <f>0.25*Table2[[#This Row],[apparentTemperatureHigh]]+0.35*Table2[[#This Row],[temperatureHigh]]+0.25*Table2[[#This Row],[apparentTemperatureMin]]+0.15*Table2[[#This Row],[temperatureMin]]</f>
        <v>#VALUE!</v>
      </c>
      <c r="J274" s="9" t="e">
        <f>2.5*0.8^(1.4*Table1[[#This Row],[7 am temp "index"]]+0.8*Table1[[#This Row],[Whole-day temp "index"]]+4)</f>
        <v>#VALUE!</v>
      </c>
      <c r="K274" s="21" t="e">
        <f>-1/(Table1[[#This Row],[Precip Nastiness]]+Table1[[#This Row],[Temp Nastiness]]+1)+1</f>
        <v>#VALUE!</v>
      </c>
      <c r="L274" s="30" t="e">
        <f>1-ATAN((1.7^Table1[[#This Row],[Snow Days so Far]]+1.7^Table1[[#This Row],[Consecutive Snow Days Prior]]-2)/450)*2/PI()</f>
        <v>#VALUE!</v>
      </c>
      <c r="M274" s="27" t="e">
        <f>Table1[[#This Row],[Base No School Probability]]*Table1[[#This Row],[Past Closings Modifier]]</f>
        <v>#VALUE!</v>
      </c>
      <c r="N274" s="14" t="e">
        <f>IF(Table2[[#This Row],[No School?]]=1,"Yes","No")</f>
        <v>#VALUE!</v>
      </c>
      <c r="O274" s="8" t="e">
        <f>-400*(Table2[[#This Row],[No School?]]-Table1[[#This Row],[No School Probability]])^2+100</f>
        <v>#VALUE!</v>
      </c>
      <c r="P274" s="25" t="e">
        <f>IF(IF(Table1[[#This Row],[No School Probability]]&gt;=0.5,1,0)=Table2[[#This Row],[No School?]],1,0)</f>
        <v>#VALUE!</v>
      </c>
      <c r="Q274" s="8"/>
    </row>
    <row r="275" spans="1:17" x14ac:dyDescent="0.25">
      <c r="A275" s="3" t="e">
        <f>Table2[[#This Row],[Date]]</f>
        <v>#VALUE!</v>
      </c>
      <c r="B275" s="5" t="e">
        <f>TEXT(Table1[[#This Row],[Date]],"ddddddddd")</f>
        <v>#VALUE!</v>
      </c>
      <c r="C275" s="5" t="e">
        <f>Table2[[#This Row],[Consecutive Snow Days Prior]]</f>
        <v>#VALUE!</v>
      </c>
      <c r="D275" s="17" t="e">
        <f>Table2[[#This Row],[Snow Days so Far]]</f>
        <v>#VALUE!</v>
      </c>
      <c r="E275" s="18" t="e">
        <f>((200*Table2[[#This Row],[7 am precipIntensity]]+Table2[[#This Row],[7 am precipProbability]]/10)*Table2[[#This Row],[7 am precipType]])^0.13*3.4</f>
        <v>#VALUE!</v>
      </c>
      <c r="F27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5" s="9" t="e">
        <f>(Table1[[#This Row],[Whole-day precip nastiness]]^1.9*Table1[[#This Row],[7 am precip nastiness]]^1.5)/260</f>
        <v>#VALUE!</v>
      </c>
      <c r="H275" s="21" t="e">
        <f>0.95*Table2[[#This Row],[7 am apparentTemperature]]+0.05*Table2[[#This Row],[7 am temperature]]</f>
        <v>#VALUE!</v>
      </c>
      <c r="I275" s="9" t="e">
        <f>0.25*Table2[[#This Row],[apparentTemperatureHigh]]+0.35*Table2[[#This Row],[temperatureHigh]]+0.25*Table2[[#This Row],[apparentTemperatureMin]]+0.15*Table2[[#This Row],[temperatureMin]]</f>
        <v>#VALUE!</v>
      </c>
      <c r="J275" s="9" t="e">
        <f>2.5*0.8^(1.4*Table1[[#This Row],[7 am temp "index"]]+0.8*Table1[[#This Row],[Whole-day temp "index"]]+4)</f>
        <v>#VALUE!</v>
      </c>
      <c r="K275" s="21" t="e">
        <f>-1/(Table1[[#This Row],[Precip Nastiness]]+Table1[[#This Row],[Temp Nastiness]]+1)+1</f>
        <v>#VALUE!</v>
      </c>
      <c r="L275" s="30" t="e">
        <f>1-ATAN((1.7^Table1[[#This Row],[Snow Days so Far]]+1.7^Table1[[#This Row],[Consecutive Snow Days Prior]]-2)/450)*2/PI()</f>
        <v>#VALUE!</v>
      </c>
      <c r="M275" s="27" t="e">
        <f>Table1[[#This Row],[Base No School Probability]]*Table1[[#This Row],[Past Closings Modifier]]</f>
        <v>#VALUE!</v>
      </c>
      <c r="N275" s="14" t="e">
        <f>IF(Table2[[#This Row],[No School?]]=1,"Yes","No")</f>
        <v>#VALUE!</v>
      </c>
      <c r="O275" s="8" t="e">
        <f>-400*(Table2[[#This Row],[No School?]]-Table1[[#This Row],[No School Probability]])^2+100</f>
        <v>#VALUE!</v>
      </c>
      <c r="P275" s="25" t="e">
        <f>IF(IF(Table1[[#This Row],[No School Probability]]&gt;=0.5,1,0)=Table2[[#This Row],[No School?]],1,0)</f>
        <v>#VALUE!</v>
      </c>
      <c r="Q275" s="8"/>
    </row>
    <row r="276" spans="1:17" x14ac:dyDescent="0.25">
      <c r="A276" s="3" t="e">
        <f>Table2[[#This Row],[Date]]</f>
        <v>#VALUE!</v>
      </c>
      <c r="B276" s="5" t="e">
        <f>TEXT(Table1[[#This Row],[Date]],"ddddddddd")</f>
        <v>#VALUE!</v>
      </c>
      <c r="C276" s="5" t="e">
        <f>Table2[[#This Row],[Consecutive Snow Days Prior]]</f>
        <v>#VALUE!</v>
      </c>
      <c r="D276" s="17" t="e">
        <f>Table2[[#This Row],[Snow Days so Far]]</f>
        <v>#VALUE!</v>
      </c>
      <c r="E276" s="18" t="e">
        <f>((200*Table2[[#This Row],[7 am precipIntensity]]+Table2[[#This Row],[7 am precipProbability]]/10)*Table2[[#This Row],[7 am precipType]])^0.13*3.4</f>
        <v>#VALUE!</v>
      </c>
      <c r="F27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6" s="9" t="e">
        <f>(Table1[[#This Row],[Whole-day precip nastiness]]^1.9*Table1[[#This Row],[7 am precip nastiness]]^1.5)/260</f>
        <v>#VALUE!</v>
      </c>
      <c r="H276" s="21" t="e">
        <f>0.95*Table2[[#This Row],[7 am apparentTemperature]]+0.05*Table2[[#This Row],[7 am temperature]]</f>
        <v>#VALUE!</v>
      </c>
      <c r="I276" s="9" t="e">
        <f>0.25*Table2[[#This Row],[apparentTemperatureHigh]]+0.35*Table2[[#This Row],[temperatureHigh]]+0.25*Table2[[#This Row],[apparentTemperatureMin]]+0.15*Table2[[#This Row],[temperatureMin]]</f>
        <v>#VALUE!</v>
      </c>
      <c r="J276" s="9" t="e">
        <f>2.5*0.8^(1.4*Table1[[#This Row],[7 am temp "index"]]+0.8*Table1[[#This Row],[Whole-day temp "index"]]+4)</f>
        <v>#VALUE!</v>
      </c>
      <c r="K276" s="21" t="e">
        <f>-1/(Table1[[#This Row],[Precip Nastiness]]+Table1[[#This Row],[Temp Nastiness]]+1)+1</f>
        <v>#VALUE!</v>
      </c>
      <c r="L276" s="30" t="e">
        <f>1-ATAN((1.7^Table1[[#This Row],[Snow Days so Far]]+1.7^Table1[[#This Row],[Consecutive Snow Days Prior]]-2)/450)*2/PI()</f>
        <v>#VALUE!</v>
      </c>
      <c r="M276" s="27" t="e">
        <f>Table1[[#This Row],[Base No School Probability]]*Table1[[#This Row],[Past Closings Modifier]]</f>
        <v>#VALUE!</v>
      </c>
      <c r="N276" s="14" t="e">
        <f>IF(Table2[[#This Row],[No School?]]=1,"Yes","No")</f>
        <v>#VALUE!</v>
      </c>
      <c r="O276" s="8" t="e">
        <f>-400*(Table2[[#This Row],[No School?]]-Table1[[#This Row],[No School Probability]])^2+100</f>
        <v>#VALUE!</v>
      </c>
      <c r="P276" s="25" t="e">
        <f>IF(IF(Table1[[#This Row],[No School Probability]]&gt;=0.5,1,0)=Table2[[#This Row],[No School?]],1,0)</f>
        <v>#VALUE!</v>
      </c>
      <c r="Q276" s="8"/>
    </row>
    <row r="277" spans="1:17" x14ac:dyDescent="0.25">
      <c r="A277" s="3" t="e">
        <f>Table2[[#This Row],[Date]]</f>
        <v>#VALUE!</v>
      </c>
      <c r="B277" s="5" t="e">
        <f>TEXT(Table1[[#This Row],[Date]],"ddddddddd")</f>
        <v>#VALUE!</v>
      </c>
      <c r="C277" s="5" t="e">
        <f>Table2[[#This Row],[Consecutive Snow Days Prior]]</f>
        <v>#VALUE!</v>
      </c>
      <c r="D277" s="17" t="e">
        <f>Table2[[#This Row],[Snow Days so Far]]</f>
        <v>#VALUE!</v>
      </c>
      <c r="E277" s="18" t="e">
        <f>((200*Table2[[#This Row],[7 am precipIntensity]]+Table2[[#This Row],[7 am precipProbability]]/10)*Table2[[#This Row],[7 am precipType]])^0.13*3.4</f>
        <v>#VALUE!</v>
      </c>
      <c r="F27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7" s="9" t="e">
        <f>(Table1[[#This Row],[Whole-day precip nastiness]]^1.9*Table1[[#This Row],[7 am precip nastiness]]^1.5)/260</f>
        <v>#VALUE!</v>
      </c>
      <c r="H277" s="21" t="e">
        <f>0.95*Table2[[#This Row],[7 am apparentTemperature]]+0.05*Table2[[#This Row],[7 am temperature]]</f>
        <v>#VALUE!</v>
      </c>
      <c r="I277" s="9" t="e">
        <f>0.25*Table2[[#This Row],[apparentTemperatureHigh]]+0.35*Table2[[#This Row],[temperatureHigh]]+0.25*Table2[[#This Row],[apparentTemperatureMin]]+0.15*Table2[[#This Row],[temperatureMin]]</f>
        <v>#VALUE!</v>
      </c>
      <c r="J277" s="9" t="e">
        <f>2.5*0.8^(1.4*Table1[[#This Row],[7 am temp "index"]]+0.8*Table1[[#This Row],[Whole-day temp "index"]]+4)</f>
        <v>#VALUE!</v>
      </c>
      <c r="K277" s="21" t="e">
        <f>-1/(Table1[[#This Row],[Precip Nastiness]]+Table1[[#This Row],[Temp Nastiness]]+1)+1</f>
        <v>#VALUE!</v>
      </c>
      <c r="L277" s="30" t="e">
        <f>1-ATAN((1.7^Table1[[#This Row],[Snow Days so Far]]+1.7^Table1[[#This Row],[Consecutive Snow Days Prior]]-2)/450)*2/PI()</f>
        <v>#VALUE!</v>
      </c>
      <c r="M277" s="27" t="e">
        <f>Table1[[#This Row],[Base No School Probability]]*Table1[[#This Row],[Past Closings Modifier]]</f>
        <v>#VALUE!</v>
      </c>
      <c r="N277" s="14" t="e">
        <f>IF(Table2[[#This Row],[No School?]]=1,"Yes","No")</f>
        <v>#VALUE!</v>
      </c>
      <c r="O277" s="8" t="e">
        <f>-400*(Table2[[#This Row],[No School?]]-Table1[[#This Row],[No School Probability]])^2+100</f>
        <v>#VALUE!</v>
      </c>
      <c r="P277" s="25" t="e">
        <f>IF(IF(Table1[[#This Row],[No School Probability]]&gt;=0.5,1,0)=Table2[[#This Row],[No School?]],1,0)</f>
        <v>#VALUE!</v>
      </c>
      <c r="Q277" s="8"/>
    </row>
    <row r="278" spans="1:17" x14ac:dyDescent="0.25">
      <c r="A278" s="3" t="e">
        <f>Table2[[#This Row],[Date]]</f>
        <v>#VALUE!</v>
      </c>
      <c r="B278" s="5" t="e">
        <f>TEXT(Table1[[#This Row],[Date]],"ddddddddd")</f>
        <v>#VALUE!</v>
      </c>
      <c r="C278" s="5" t="e">
        <f>Table2[[#This Row],[Consecutive Snow Days Prior]]</f>
        <v>#VALUE!</v>
      </c>
      <c r="D278" s="17" t="e">
        <f>Table2[[#This Row],[Snow Days so Far]]</f>
        <v>#VALUE!</v>
      </c>
      <c r="E278" s="18" t="e">
        <f>((200*Table2[[#This Row],[7 am precipIntensity]]+Table2[[#This Row],[7 am precipProbability]]/10)*Table2[[#This Row],[7 am precipType]])^0.13*3.4</f>
        <v>#VALUE!</v>
      </c>
      <c r="F27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8" s="9" t="e">
        <f>(Table1[[#This Row],[Whole-day precip nastiness]]^1.9*Table1[[#This Row],[7 am precip nastiness]]^1.5)/260</f>
        <v>#VALUE!</v>
      </c>
      <c r="H278" s="21" t="e">
        <f>0.95*Table2[[#This Row],[7 am apparentTemperature]]+0.05*Table2[[#This Row],[7 am temperature]]</f>
        <v>#VALUE!</v>
      </c>
      <c r="I278" s="9" t="e">
        <f>0.25*Table2[[#This Row],[apparentTemperatureHigh]]+0.35*Table2[[#This Row],[temperatureHigh]]+0.25*Table2[[#This Row],[apparentTemperatureMin]]+0.15*Table2[[#This Row],[temperatureMin]]</f>
        <v>#VALUE!</v>
      </c>
      <c r="J278" s="9" t="e">
        <f>2.5*0.8^(1.4*Table1[[#This Row],[7 am temp "index"]]+0.8*Table1[[#This Row],[Whole-day temp "index"]]+4)</f>
        <v>#VALUE!</v>
      </c>
      <c r="K278" s="21" t="e">
        <f>-1/(Table1[[#This Row],[Precip Nastiness]]+Table1[[#This Row],[Temp Nastiness]]+1)+1</f>
        <v>#VALUE!</v>
      </c>
      <c r="L278" s="30" t="e">
        <f>1-ATAN((1.7^Table1[[#This Row],[Snow Days so Far]]+1.7^Table1[[#This Row],[Consecutive Snow Days Prior]]-2)/450)*2/PI()</f>
        <v>#VALUE!</v>
      </c>
      <c r="M278" s="27" t="e">
        <f>Table1[[#This Row],[Base No School Probability]]*Table1[[#This Row],[Past Closings Modifier]]</f>
        <v>#VALUE!</v>
      </c>
      <c r="N278" s="14" t="e">
        <f>IF(Table2[[#This Row],[No School?]]=1,"Yes","No")</f>
        <v>#VALUE!</v>
      </c>
      <c r="O278" s="8" t="e">
        <f>-400*(Table2[[#This Row],[No School?]]-Table1[[#This Row],[No School Probability]])^2+100</f>
        <v>#VALUE!</v>
      </c>
      <c r="P278" s="25" t="e">
        <f>IF(IF(Table1[[#This Row],[No School Probability]]&gt;=0.5,1,0)=Table2[[#This Row],[No School?]],1,0)</f>
        <v>#VALUE!</v>
      </c>
      <c r="Q278" s="8"/>
    </row>
    <row r="279" spans="1:17" x14ac:dyDescent="0.25">
      <c r="A279" s="3" t="e">
        <f>Table2[[#This Row],[Date]]</f>
        <v>#VALUE!</v>
      </c>
      <c r="B279" s="5" t="e">
        <f>TEXT(Table1[[#This Row],[Date]],"ddddddddd")</f>
        <v>#VALUE!</v>
      </c>
      <c r="C279" s="5" t="e">
        <f>Table2[[#This Row],[Consecutive Snow Days Prior]]</f>
        <v>#VALUE!</v>
      </c>
      <c r="D279" s="17" t="e">
        <f>Table2[[#This Row],[Snow Days so Far]]</f>
        <v>#VALUE!</v>
      </c>
      <c r="E279" s="18" t="e">
        <f>((200*Table2[[#This Row],[7 am precipIntensity]]+Table2[[#This Row],[7 am precipProbability]]/10)*Table2[[#This Row],[7 am precipType]])^0.13*3.4</f>
        <v>#VALUE!</v>
      </c>
      <c r="F27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79" s="9" t="e">
        <f>(Table1[[#This Row],[Whole-day precip nastiness]]^1.9*Table1[[#This Row],[7 am precip nastiness]]^1.5)/260</f>
        <v>#VALUE!</v>
      </c>
      <c r="H279" s="21" t="e">
        <f>0.95*Table2[[#This Row],[7 am apparentTemperature]]+0.05*Table2[[#This Row],[7 am temperature]]</f>
        <v>#VALUE!</v>
      </c>
      <c r="I279" s="9" t="e">
        <f>0.25*Table2[[#This Row],[apparentTemperatureHigh]]+0.35*Table2[[#This Row],[temperatureHigh]]+0.25*Table2[[#This Row],[apparentTemperatureMin]]+0.15*Table2[[#This Row],[temperatureMin]]</f>
        <v>#VALUE!</v>
      </c>
      <c r="J279" s="9" t="e">
        <f>2.5*0.8^(1.4*Table1[[#This Row],[7 am temp "index"]]+0.8*Table1[[#This Row],[Whole-day temp "index"]]+4)</f>
        <v>#VALUE!</v>
      </c>
      <c r="K279" s="21" t="e">
        <f>-1/(Table1[[#This Row],[Precip Nastiness]]+Table1[[#This Row],[Temp Nastiness]]+1)+1</f>
        <v>#VALUE!</v>
      </c>
      <c r="L279" s="30" t="e">
        <f>1-ATAN((1.7^Table1[[#This Row],[Snow Days so Far]]+1.7^Table1[[#This Row],[Consecutive Snow Days Prior]]-2)/450)*2/PI()</f>
        <v>#VALUE!</v>
      </c>
      <c r="M279" s="27" t="e">
        <f>Table1[[#This Row],[Base No School Probability]]*Table1[[#This Row],[Past Closings Modifier]]</f>
        <v>#VALUE!</v>
      </c>
      <c r="N279" s="14" t="e">
        <f>IF(Table2[[#This Row],[No School?]]=1,"Yes","No")</f>
        <v>#VALUE!</v>
      </c>
      <c r="O279" s="8" t="e">
        <f>-400*(Table2[[#This Row],[No School?]]-Table1[[#This Row],[No School Probability]])^2+100</f>
        <v>#VALUE!</v>
      </c>
      <c r="P279" s="25" t="e">
        <f>IF(IF(Table1[[#This Row],[No School Probability]]&gt;=0.5,1,0)=Table2[[#This Row],[No School?]],1,0)</f>
        <v>#VALUE!</v>
      </c>
      <c r="Q279" s="8"/>
    </row>
    <row r="280" spans="1:17" x14ac:dyDescent="0.25">
      <c r="A280" s="3" t="e">
        <f>Table2[[#This Row],[Date]]</f>
        <v>#VALUE!</v>
      </c>
      <c r="B280" s="5" t="e">
        <f>TEXT(Table1[[#This Row],[Date]],"ddddddddd")</f>
        <v>#VALUE!</v>
      </c>
      <c r="C280" s="5" t="e">
        <f>Table2[[#This Row],[Consecutive Snow Days Prior]]</f>
        <v>#VALUE!</v>
      </c>
      <c r="D280" s="17" t="e">
        <f>Table2[[#This Row],[Snow Days so Far]]</f>
        <v>#VALUE!</v>
      </c>
      <c r="E280" s="18" t="e">
        <f>((200*Table2[[#This Row],[7 am precipIntensity]]+Table2[[#This Row],[7 am precipProbability]]/10)*Table2[[#This Row],[7 am precipType]])^0.13*3.4</f>
        <v>#VALUE!</v>
      </c>
      <c r="F28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0" s="9" t="e">
        <f>(Table1[[#This Row],[Whole-day precip nastiness]]^1.9*Table1[[#This Row],[7 am precip nastiness]]^1.5)/260</f>
        <v>#VALUE!</v>
      </c>
      <c r="H280" s="21" t="e">
        <f>0.95*Table2[[#This Row],[7 am apparentTemperature]]+0.05*Table2[[#This Row],[7 am temperature]]</f>
        <v>#VALUE!</v>
      </c>
      <c r="I280" s="9" t="e">
        <f>0.25*Table2[[#This Row],[apparentTemperatureHigh]]+0.35*Table2[[#This Row],[temperatureHigh]]+0.25*Table2[[#This Row],[apparentTemperatureMin]]+0.15*Table2[[#This Row],[temperatureMin]]</f>
        <v>#VALUE!</v>
      </c>
      <c r="J280" s="9" t="e">
        <f>2.5*0.8^(1.4*Table1[[#This Row],[7 am temp "index"]]+0.8*Table1[[#This Row],[Whole-day temp "index"]]+4)</f>
        <v>#VALUE!</v>
      </c>
      <c r="K280" s="21" t="e">
        <f>-1/(Table1[[#This Row],[Precip Nastiness]]+Table1[[#This Row],[Temp Nastiness]]+1)+1</f>
        <v>#VALUE!</v>
      </c>
      <c r="L280" s="30" t="e">
        <f>1-ATAN((1.7^Table1[[#This Row],[Snow Days so Far]]+1.7^Table1[[#This Row],[Consecutive Snow Days Prior]]-2)/450)*2/PI()</f>
        <v>#VALUE!</v>
      </c>
      <c r="M280" s="27" t="e">
        <f>Table1[[#This Row],[Base No School Probability]]*Table1[[#This Row],[Past Closings Modifier]]</f>
        <v>#VALUE!</v>
      </c>
      <c r="N280" s="14" t="e">
        <f>IF(Table2[[#This Row],[No School?]]=1,"Yes","No")</f>
        <v>#VALUE!</v>
      </c>
      <c r="O280" s="8" t="e">
        <f>-400*(Table2[[#This Row],[No School?]]-Table1[[#This Row],[No School Probability]])^2+100</f>
        <v>#VALUE!</v>
      </c>
      <c r="P280" s="25" t="e">
        <f>IF(IF(Table1[[#This Row],[No School Probability]]&gt;=0.5,1,0)=Table2[[#This Row],[No School?]],1,0)</f>
        <v>#VALUE!</v>
      </c>
      <c r="Q280" s="8"/>
    </row>
    <row r="281" spans="1:17" x14ac:dyDescent="0.25">
      <c r="A281" s="3" t="e">
        <f>Table2[[#This Row],[Date]]</f>
        <v>#VALUE!</v>
      </c>
      <c r="B281" s="5" t="e">
        <f>TEXT(Table1[[#This Row],[Date]],"ddddddddd")</f>
        <v>#VALUE!</v>
      </c>
      <c r="C281" s="5" t="e">
        <f>Table2[[#This Row],[Consecutive Snow Days Prior]]</f>
        <v>#VALUE!</v>
      </c>
      <c r="D281" s="17" t="e">
        <f>Table2[[#This Row],[Snow Days so Far]]</f>
        <v>#VALUE!</v>
      </c>
      <c r="E281" s="18" t="e">
        <f>((200*Table2[[#This Row],[7 am precipIntensity]]+Table2[[#This Row],[7 am precipProbability]]/10)*Table2[[#This Row],[7 am precipType]])^0.13*3.4</f>
        <v>#VALUE!</v>
      </c>
      <c r="F28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1" s="9" t="e">
        <f>(Table1[[#This Row],[Whole-day precip nastiness]]^1.9*Table1[[#This Row],[7 am precip nastiness]]^1.5)/260</f>
        <v>#VALUE!</v>
      </c>
      <c r="H281" s="21" t="e">
        <f>0.95*Table2[[#This Row],[7 am apparentTemperature]]+0.05*Table2[[#This Row],[7 am temperature]]</f>
        <v>#VALUE!</v>
      </c>
      <c r="I281" s="9" t="e">
        <f>0.25*Table2[[#This Row],[apparentTemperatureHigh]]+0.35*Table2[[#This Row],[temperatureHigh]]+0.25*Table2[[#This Row],[apparentTemperatureMin]]+0.15*Table2[[#This Row],[temperatureMin]]</f>
        <v>#VALUE!</v>
      </c>
      <c r="J281" s="9" t="e">
        <f>2.5*0.8^(1.4*Table1[[#This Row],[7 am temp "index"]]+0.8*Table1[[#This Row],[Whole-day temp "index"]]+4)</f>
        <v>#VALUE!</v>
      </c>
      <c r="K281" s="21" t="e">
        <f>-1/(Table1[[#This Row],[Precip Nastiness]]+Table1[[#This Row],[Temp Nastiness]]+1)+1</f>
        <v>#VALUE!</v>
      </c>
      <c r="L281" s="30" t="e">
        <f>1-ATAN((1.7^Table1[[#This Row],[Snow Days so Far]]+1.7^Table1[[#This Row],[Consecutive Snow Days Prior]]-2)/450)*2/PI()</f>
        <v>#VALUE!</v>
      </c>
      <c r="M281" s="27" t="e">
        <f>Table1[[#This Row],[Base No School Probability]]*Table1[[#This Row],[Past Closings Modifier]]</f>
        <v>#VALUE!</v>
      </c>
      <c r="N281" s="14" t="e">
        <f>IF(Table2[[#This Row],[No School?]]=1,"Yes","No")</f>
        <v>#VALUE!</v>
      </c>
      <c r="O281" s="8" t="e">
        <f>-400*(Table2[[#This Row],[No School?]]-Table1[[#This Row],[No School Probability]])^2+100</f>
        <v>#VALUE!</v>
      </c>
      <c r="P281" s="25" t="e">
        <f>IF(IF(Table1[[#This Row],[No School Probability]]&gt;=0.5,1,0)=Table2[[#This Row],[No School?]],1,0)</f>
        <v>#VALUE!</v>
      </c>
      <c r="Q281" s="8"/>
    </row>
    <row r="282" spans="1:17" x14ac:dyDescent="0.25">
      <c r="A282" s="3" t="e">
        <f>Table2[[#This Row],[Date]]</f>
        <v>#VALUE!</v>
      </c>
      <c r="B282" s="5" t="e">
        <f>TEXT(Table1[[#This Row],[Date]],"ddddddddd")</f>
        <v>#VALUE!</v>
      </c>
      <c r="C282" s="5" t="e">
        <f>Table2[[#This Row],[Consecutive Snow Days Prior]]</f>
        <v>#VALUE!</v>
      </c>
      <c r="D282" s="17" t="e">
        <f>Table2[[#This Row],[Snow Days so Far]]</f>
        <v>#VALUE!</v>
      </c>
      <c r="E282" s="18" t="e">
        <f>((200*Table2[[#This Row],[7 am precipIntensity]]+Table2[[#This Row],[7 am precipProbability]]/10)*Table2[[#This Row],[7 am precipType]])^0.13*3.4</f>
        <v>#VALUE!</v>
      </c>
      <c r="F28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2" s="9" t="e">
        <f>(Table1[[#This Row],[Whole-day precip nastiness]]^1.9*Table1[[#This Row],[7 am precip nastiness]]^1.5)/260</f>
        <v>#VALUE!</v>
      </c>
      <c r="H282" s="21" t="e">
        <f>0.95*Table2[[#This Row],[7 am apparentTemperature]]+0.05*Table2[[#This Row],[7 am temperature]]</f>
        <v>#VALUE!</v>
      </c>
      <c r="I282" s="9" t="e">
        <f>0.25*Table2[[#This Row],[apparentTemperatureHigh]]+0.35*Table2[[#This Row],[temperatureHigh]]+0.25*Table2[[#This Row],[apparentTemperatureMin]]+0.15*Table2[[#This Row],[temperatureMin]]</f>
        <v>#VALUE!</v>
      </c>
      <c r="J282" s="9" t="e">
        <f>2.5*0.8^(1.4*Table1[[#This Row],[7 am temp "index"]]+0.8*Table1[[#This Row],[Whole-day temp "index"]]+4)</f>
        <v>#VALUE!</v>
      </c>
      <c r="K282" s="21" t="e">
        <f>-1/(Table1[[#This Row],[Precip Nastiness]]+Table1[[#This Row],[Temp Nastiness]]+1)+1</f>
        <v>#VALUE!</v>
      </c>
      <c r="L282" s="30" t="e">
        <f>1-ATAN((1.7^Table1[[#This Row],[Snow Days so Far]]+1.7^Table1[[#This Row],[Consecutive Snow Days Prior]]-2)/450)*2/PI()</f>
        <v>#VALUE!</v>
      </c>
      <c r="M282" s="27" t="e">
        <f>Table1[[#This Row],[Base No School Probability]]*Table1[[#This Row],[Past Closings Modifier]]</f>
        <v>#VALUE!</v>
      </c>
      <c r="N282" s="14" t="e">
        <f>IF(Table2[[#This Row],[No School?]]=1,"Yes","No")</f>
        <v>#VALUE!</v>
      </c>
      <c r="O282" s="8" t="e">
        <f>-400*(Table2[[#This Row],[No School?]]-Table1[[#This Row],[No School Probability]])^2+100</f>
        <v>#VALUE!</v>
      </c>
      <c r="P282" s="25" t="e">
        <f>IF(IF(Table1[[#This Row],[No School Probability]]&gt;=0.5,1,0)=Table2[[#This Row],[No School?]],1,0)</f>
        <v>#VALUE!</v>
      </c>
      <c r="Q282" s="8"/>
    </row>
    <row r="283" spans="1:17" x14ac:dyDescent="0.25">
      <c r="A283" s="3" t="e">
        <f>Table2[[#This Row],[Date]]</f>
        <v>#VALUE!</v>
      </c>
      <c r="B283" s="5" t="e">
        <f>TEXT(Table1[[#This Row],[Date]],"ddddddddd")</f>
        <v>#VALUE!</v>
      </c>
      <c r="C283" s="5" t="e">
        <f>Table2[[#This Row],[Consecutive Snow Days Prior]]</f>
        <v>#VALUE!</v>
      </c>
      <c r="D283" s="17" t="e">
        <f>Table2[[#This Row],[Snow Days so Far]]</f>
        <v>#VALUE!</v>
      </c>
      <c r="E283" s="18" t="e">
        <f>((200*Table2[[#This Row],[7 am precipIntensity]]+Table2[[#This Row],[7 am precipProbability]]/10)*Table2[[#This Row],[7 am precipType]])^0.13*3.4</f>
        <v>#VALUE!</v>
      </c>
      <c r="F28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3" s="9" t="e">
        <f>(Table1[[#This Row],[Whole-day precip nastiness]]^1.9*Table1[[#This Row],[7 am precip nastiness]]^1.5)/260</f>
        <v>#VALUE!</v>
      </c>
      <c r="H283" s="21" t="e">
        <f>0.95*Table2[[#This Row],[7 am apparentTemperature]]+0.05*Table2[[#This Row],[7 am temperature]]</f>
        <v>#VALUE!</v>
      </c>
      <c r="I283" s="9" t="e">
        <f>0.25*Table2[[#This Row],[apparentTemperatureHigh]]+0.35*Table2[[#This Row],[temperatureHigh]]+0.25*Table2[[#This Row],[apparentTemperatureMin]]+0.15*Table2[[#This Row],[temperatureMin]]</f>
        <v>#VALUE!</v>
      </c>
      <c r="J283" s="9" t="e">
        <f>2.5*0.8^(1.4*Table1[[#This Row],[7 am temp "index"]]+0.8*Table1[[#This Row],[Whole-day temp "index"]]+4)</f>
        <v>#VALUE!</v>
      </c>
      <c r="K283" s="21" t="e">
        <f>-1/(Table1[[#This Row],[Precip Nastiness]]+Table1[[#This Row],[Temp Nastiness]]+1)+1</f>
        <v>#VALUE!</v>
      </c>
      <c r="L283" s="30" t="e">
        <f>1-ATAN((1.7^Table1[[#This Row],[Snow Days so Far]]+1.7^Table1[[#This Row],[Consecutive Snow Days Prior]]-2)/450)*2/PI()</f>
        <v>#VALUE!</v>
      </c>
      <c r="M283" s="27" t="e">
        <f>Table1[[#This Row],[Base No School Probability]]*Table1[[#This Row],[Past Closings Modifier]]</f>
        <v>#VALUE!</v>
      </c>
      <c r="N283" s="14" t="e">
        <f>IF(Table2[[#This Row],[No School?]]=1,"Yes","No")</f>
        <v>#VALUE!</v>
      </c>
      <c r="O283" s="8" t="e">
        <f>-400*(Table2[[#This Row],[No School?]]-Table1[[#This Row],[No School Probability]])^2+100</f>
        <v>#VALUE!</v>
      </c>
      <c r="P283" s="25" t="e">
        <f>IF(IF(Table1[[#This Row],[No School Probability]]&gt;=0.5,1,0)=Table2[[#This Row],[No School?]],1,0)</f>
        <v>#VALUE!</v>
      </c>
      <c r="Q283" s="8"/>
    </row>
    <row r="284" spans="1:17" x14ac:dyDescent="0.25">
      <c r="A284" s="3" t="e">
        <f>Table2[[#This Row],[Date]]</f>
        <v>#VALUE!</v>
      </c>
      <c r="B284" s="5" t="e">
        <f>TEXT(Table1[[#This Row],[Date]],"ddddddddd")</f>
        <v>#VALUE!</v>
      </c>
      <c r="C284" s="5" t="e">
        <f>Table2[[#This Row],[Consecutive Snow Days Prior]]</f>
        <v>#VALUE!</v>
      </c>
      <c r="D284" s="17" t="e">
        <f>Table2[[#This Row],[Snow Days so Far]]</f>
        <v>#VALUE!</v>
      </c>
      <c r="E284" s="18" t="e">
        <f>((200*Table2[[#This Row],[7 am precipIntensity]]+Table2[[#This Row],[7 am precipProbability]]/10)*Table2[[#This Row],[7 am precipType]])^0.13*3.4</f>
        <v>#VALUE!</v>
      </c>
      <c r="F28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4" s="9" t="e">
        <f>(Table1[[#This Row],[Whole-day precip nastiness]]^1.9*Table1[[#This Row],[7 am precip nastiness]]^1.5)/260</f>
        <v>#VALUE!</v>
      </c>
      <c r="H284" s="21" t="e">
        <f>0.95*Table2[[#This Row],[7 am apparentTemperature]]+0.05*Table2[[#This Row],[7 am temperature]]</f>
        <v>#VALUE!</v>
      </c>
      <c r="I284" s="9" t="e">
        <f>0.25*Table2[[#This Row],[apparentTemperatureHigh]]+0.35*Table2[[#This Row],[temperatureHigh]]+0.25*Table2[[#This Row],[apparentTemperatureMin]]+0.15*Table2[[#This Row],[temperatureMin]]</f>
        <v>#VALUE!</v>
      </c>
      <c r="J284" s="9" t="e">
        <f>2.5*0.8^(1.4*Table1[[#This Row],[7 am temp "index"]]+0.8*Table1[[#This Row],[Whole-day temp "index"]]+4)</f>
        <v>#VALUE!</v>
      </c>
      <c r="K284" s="21" t="e">
        <f>-1/(Table1[[#This Row],[Precip Nastiness]]+Table1[[#This Row],[Temp Nastiness]]+1)+1</f>
        <v>#VALUE!</v>
      </c>
      <c r="L284" s="30" t="e">
        <f>1-ATAN((1.7^Table1[[#This Row],[Snow Days so Far]]+1.7^Table1[[#This Row],[Consecutive Snow Days Prior]]-2)/450)*2/PI()</f>
        <v>#VALUE!</v>
      </c>
      <c r="M284" s="27" t="e">
        <f>Table1[[#This Row],[Base No School Probability]]*Table1[[#This Row],[Past Closings Modifier]]</f>
        <v>#VALUE!</v>
      </c>
      <c r="N284" s="14" t="e">
        <f>IF(Table2[[#This Row],[No School?]]=1,"Yes","No")</f>
        <v>#VALUE!</v>
      </c>
      <c r="O284" s="8" t="e">
        <f>-400*(Table2[[#This Row],[No School?]]-Table1[[#This Row],[No School Probability]])^2+100</f>
        <v>#VALUE!</v>
      </c>
      <c r="P284" s="25" t="e">
        <f>IF(IF(Table1[[#This Row],[No School Probability]]&gt;=0.5,1,0)=Table2[[#This Row],[No School?]],1,0)</f>
        <v>#VALUE!</v>
      </c>
      <c r="Q284" s="8"/>
    </row>
    <row r="285" spans="1:17" x14ac:dyDescent="0.25">
      <c r="A285" s="3" t="e">
        <f>Table2[[#This Row],[Date]]</f>
        <v>#VALUE!</v>
      </c>
      <c r="B285" s="5" t="e">
        <f>TEXT(Table1[[#This Row],[Date]],"ddddddddd")</f>
        <v>#VALUE!</v>
      </c>
      <c r="C285" s="5" t="e">
        <f>Table2[[#This Row],[Consecutive Snow Days Prior]]</f>
        <v>#VALUE!</v>
      </c>
      <c r="D285" s="17" t="e">
        <f>Table2[[#This Row],[Snow Days so Far]]</f>
        <v>#VALUE!</v>
      </c>
      <c r="E285" s="18" t="e">
        <f>((200*Table2[[#This Row],[7 am precipIntensity]]+Table2[[#This Row],[7 am precipProbability]]/10)*Table2[[#This Row],[7 am precipType]])^0.13*3.4</f>
        <v>#VALUE!</v>
      </c>
      <c r="F28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5" s="9" t="e">
        <f>(Table1[[#This Row],[Whole-day precip nastiness]]^1.9*Table1[[#This Row],[7 am precip nastiness]]^1.5)/260</f>
        <v>#VALUE!</v>
      </c>
      <c r="H285" s="21" t="e">
        <f>0.95*Table2[[#This Row],[7 am apparentTemperature]]+0.05*Table2[[#This Row],[7 am temperature]]</f>
        <v>#VALUE!</v>
      </c>
      <c r="I285" s="9" t="e">
        <f>0.25*Table2[[#This Row],[apparentTemperatureHigh]]+0.35*Table2[[#This Row],[temperatureHigh]]+0.25*Table2[[#This Row],[apparentTemperatureMin]]+0.15*Table2[[#This Row],[temperatureMin]]</f>
        <v>#VALUE!</v>
      </c>
      <c r="J285" s="9" t="e">
        <f>2.5*0.8^(1.4*Table1[[#This Row],[7 am temp "index"]]+0.8*Table1[[#This Row],[Whole-day temp "index"]]+4)</f>
        <v>#VALUE!</v>
      </c>
      <c r="K285" s="21" t="e">
        <f>-1/(Table1[[#This Row],[Precip Nastiness]]+Table1[[#This Row],[Temp Nastiness]]+1)+1</f>
        <v>#VALUE!</v>
      </c>
      <c r="L285" s="30" t="e">
        <f>1-ATAN((1.7^Table1[[#This Row],[Snow Days so Far]]+1.7^Table1[[#This Row],[Consecutive Snow Days Prior]]-2)/450)*2/PI()</f>
        <v>#VALUE!</v>
      </c>
      <c r="M285" s="27" t="e">
        <f>Table1[[#This Row],[Base No School Probability]]*Table1[[#This Row],[Past Closings Modifier]]</f>
        <v>#VALUE!</v>
      </c>
      <c r="N285" s="14" t="e">
        <f>IF(Table2[[#This Row],[No School?]]=1,"Yes","No")</f>
        <v>#VALUE!</v>
      </c>
      <c r="O285" s="8" t="e">
        <f>-400*(Table2[[#This Row],[No School?]]-Table1[[#This Row],[No School Probability]])^2+100</f>
        <v>#VALUE!</v>
      </c>
      <c r="P285" s="25" t="e">
        <f>IF(IF(Table1[[#This Row],[No School Probability]]&gt;=0.5,1,0)=Table2[[#This Row],[No School?]],1,0)</f>
        <v>#VALUE!</v>
      </c>
      <c r="Q285" s="8"/>
    </row>
    <row r="286" spans="1:17" x14ac:dyDescent="0.25">
      <c r="A286" s="3" t="e">
        <f>Table2[[#This Row],[Date]]</f>
        <v>#VALUE!</v>
      </c>
      <c r="B286" s="6" t="e">
        <f>TEXT(Table1[[#This Row],[Date]],"ddddddddd")</f>
        <v>#VALUE!</v>
      </c>
      <c r="C286" s="5" t="e">
        <f>Table2[[#This Row],[Consecutive Snow Days Prior]]</f>
        <v>#VALUE!</v>
      </c>
      <c r="D286" s="17" t="e">
        <f>Table2[[#This Row],[Snow Days so Far]]</f>
        <v>#VALUE!</v>
      </c>
      <c r="E286" s="18" t="e">
        <f>((200*Table2[[#This Row],[7 am precipIntensity]]+Table2[[#This Row],[7 am precipProbability]]/10)*Table2[[#This Row],[7 am precipType]])^0.13*3.4</f>
        <v>#VALUE!</v>
      </c>
      <c r="F28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6" s="9" t="e">
        <f>(Table1[[#This Row],[Whole-day precip nastiness]]^1.9*Table1[[#This Row],[7 am precip nastiness]]^1.5)/260</f>
        <v>#VALUE!</v>
      </c>
      <c r="H286" s="21" t="e">
        <f>0.95*Table2[[#This Row],[7 am apparentTemperature]]+0.05*Table2[[#This Row],[7 am temperature]]</f>
        <v>#VALUE!</v>
      </c>
      <c r="I286" s="9" t="e">
        <f>0.25*Table2[[#This Row],[apparentTemperatureHigh]]+0.35*Table2[[#This Row],[temperatureHigh]]+0.25*Table2[[#This Row],[apparentTemperatureMin]]+0.15*Table2[[#This Row],[temperatureMin]]</f>
        <v>#VALUE!</v>
      </c>
      <c r="J286" s="9" t="e">
        <f>2.5*0.8^(1.4*Table1[[#This Row],[7 am temp "index"]]+0.8*Table1[[#This Row],[Whole-day temp "index"]]+4)</f>
        <v>#VALUE!</v>
      </c>
      <c r="K286" s="21" t="e">
        <f>-1/(Table1[[#This Row],[Precip Nastiness]]+Table1[[#This Row],[Temp Nastiness]]+1)+1</f>
        <v>#VALUE!</v>
      </c>
      <c r="L286" s="30" t="e">
        <f>1-ATAN((1.7^Table1[[#This Row],[Snow Days so Far]]+1.7^Table1[[#This Row],[Consecutive Snow Days Prior]]-2)/450)*2/PI()</f>
        <v>#VALUE!</v>
      </c>
      <c r="M286" s="27" t="e">
        <f>Table1[[#This Row],[Base No School Probability]]*Table1[[#This Row],[Past Closings Modifier]]</f>
        <v>#VALUE!</v>
      </c>
      <c r="N286" s="14" t="e">
        <f>IF(Table2[[#This Row],[No School?]]=1,"Yes","No")</f>
        <v>#VALUE!</v>
      </c>
      <c r="O286" s="8" t="e">
        <f>-400*(Table2[[#This Row],[No School?]]-Table1[[#This Row],[No School Probability]])^2+100</f>
        <v>#VALUE!</v>
      </c>
      <c r="P286" s="25" t="e">
        <f>IF(IF(Table1[[#This Row],[No School Probability]]&gt;=0.5,1,0)=Table2[[#This Row],[No School?]],1,0)</f>
        <v>#VALUE!</v>
      </c>
      <c r="Q286" s="8"/>
    </row>
    <row r="287" spans="1:17" x14ac:dyDescent="0.25">
      <c r="A287" s="3" t="e">
        <f>Table2[[#This Row],[Date]]</f>
        <v>#VALUE!</v>
      </c>
      <c r="B287" s="5" t="e">
        <f>TEXT(Table1[[#This Row],[Date]],"ddddddddd")</f>
        <v>#VALUE!</v>
      </c>
      <c r="C287" s="5" t="e">
        <f>Table2[[#This Row],[Consecutive Snow Days Prior]]</f>
        <v>#VALUE!</v>
      </c>
      <c r="D287" s="17" t="e">
        <f>Table2[[#This Row],[Snow Days so Far]]</f>
        <v>#VALUE!</v>
      </c>
      <c r="E287" s="18" t="e">
        <f>((200*Table2[[#This Row],[7 am precipIntensity]]+Table2[[#This Row],[7 am precipProbability]]/10)*Table2[[#This Row],[7 am precipType]])^0.13*3.4</f>
        <v>#VALUE!</v>
      </c>
      <c r="F28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7" s="9" t="e">
        <f>(Table1[[#This Row],[Whole-day precip nastiness]]^1.9*Table1[[#This Row],[7 am precip nastiness]]^1.5)/260</f>
        <v>#VALUE!</v>
      </c>
      <c r="H287" s="21" t="e">
        <f>0.95*Table2[[#This Row],[7 am apparentTemperature]]+0.05*Table2[[#This Row],[7 am temperature]]</f>
        <v>#VALUE!</v>
      </c>
      <c r="I287" s="9" t="e">
        <f>0.25*Table2[[#This Row],[apparentTemperatureHigh]]+0.35*Table2[[#This Row],[temperatureHigh]]+0.25*Table2[[#This Row],[apparentTemperatureMin]]+0.15*Table2[[#This Row],[temperatureMin]]</f>
        <v>#VALUE!</v>
      </c>
      <c r="J287" s="9" t="e">
        <f>2.5*0.8^(1.4*Table1[[#This Row],[7 am temp "index"]]+0.8*Table1[[#This Row],[Whole-day temp "index"]]+4)</f>
        <v>#VALUE!</v>
      </c>
      <c r="K287" s="21" t="e">
        <f>-1/(Table1[[#This Row],[Precip Nastiness]]+Table1[[#This Row],[Temp Nastiness]]+1)+1</f>
        <v>#VALUE!</v>
      </c>
      <c r="L287" s="30" t="e">
        <f>1-ATAN((1.7^Table1[[#This Row],[Snow Days so Far]]+1.7^Table1[[#This Row],[Consecutive Snow Days Prior]]-2)/450)*2/PI()</f>
        <v>#VALUE!</v>
      </c>
      <c r="M287" s="27" t="e">
        <f>Table1[[#This Row],[Base No School Probability]]*Table1[[#This Row],[Past Closings Modifier]]</f>
        <v>#VALUE!</v>
      </c>
      <c r="N287" s="14" t="e">
        <f>IF(Table2[[#This Row],[No School?]]=1,"Yes","No")</f>
        <v>#VALUE!</v>
      </c>
      <c r="O287" s="8" t="e">
        <f>-400*(Table2[[#This Row],[No School?]]-Table1[[#This Row],[No School Probability]])^2+100</f>
        <v>#VALUE!</v>
      </c>
      <c r="P287" s="25" t="e">
        <f>IF(IF(Table1[[#This Row],[No School Probability]]&gt;=0.5,1,0)=Table2[[#This Row],[No School?]],1,0)</f>
        <v>#VALUE!</v>
      </c>
      <c r="Q287" s="8"/>
    </row>
    <row r="288" spans="1:17" x14ac:dyDescent="0.25">
      <c r="A288" s="3" t="e">
        <f>Table2[[#This Row],[Date]]</f>
        <v>#VALUE!</v>
      </c>
      <c r="B288" s="5" t="e">
        <f>TEXT(Table1[[#This Row],[Date]],"ddddddddd")</f>
        <v>#VALUE!</v>
      </c>
      <c r="C288" s="5" t="e">
        <f>Table2[[#This Row],[Consecutive Snow Days Prior]]</f>
        <v>#VALUE!</v>
      </c>
      <c r="D288" s="17" t="e">
        <f>Table2[[#This Row],[Snow Days so Far]]</f>
        <v>#VALUE!</v>
      </c>
      <c r="E288" s="18" t="e">
        <f>((200*Table2[[#This Row],[7 am precipIntensity]]+Table2[[#This Row],[7 am precipProbability]]/10)*Table2[[#This Row],[7 am precipType]])^0.13*3.4</f>
        <v>#VALUE!</v>
      </c>
      <c r="F28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8" s="9" t="e">
        <f>(Table1[[#This Row],[Whole-day precip nastiness]]^1.9*Table1[[#This Row],[7 am precip nastiness]]^1.5)/260</f>
        <v>#VALUE!</v>
      </c>
      <c r="H288" s="21" t="e">
        <f>0.95*Table2[[#This Row],[7 am apparentTemperature]]+0.05*Table2[[#This Row],[7 am temperature]]</f>
        <v>#VALUE!</v>
      </c>
      <c r="I288" s="9" t="e">
        <f>0.25*Table2[[#This Row],[apparentTemperatureHigh]]+0.35*Table2[[#This Row],[temperatureHigh]]+0.25*Table2[[#This Row],[apparentTemperatureMin]]+0.15*Table2[[#This Row],[temperatureMin]]</f>
        <v>#VALUE!</v>
      </c>
      <c r="J288" s="9" t="e">
        <f>2.5*0.8^(1.4*Table1[[#This Row],[7 am temp "index"]]+0.8*Table1[[#This Row],[Whole-day temp "index"]]+4)</f>
        <v>#VALUE!</v>
      </c>
      <c r="K288" s="21" t="e">
        <f>-1/(Table1[[#This Row],[Precip Nastiness]]+Table1[[#This Row],[Temp Nastiness]]+1)+1</f>
        <v>#VALUE!</v>
      </c>
      <c r="L288" s="30" t="e">
        <f>1-ATAN((1.7^Table1[[#This Row],[Snow Days so Far]]+1.7^Table1[[#This Row],[Consecutive Snow Days Prior]]-2)/450)*2/PI()</f>
        <v>#VALUE!</v>
      </c>
      <c r="M288" s="27" t="e">
        <f>Table1[[#This Row],[Base No School Probability]]*Table1[[#This Row],[Past Closings Modifier]]</f>
        <v>#VALUE!</v>
      </c>
      <c r="N288" s="14" t="e">
        <f>IF(Table2[[#This Row],[No School?]]=1,"Yes","No")</f>
        <v>#VALUE!</v>
      </c>
      <c r="O288" s="8" t="e">
        <f>-400*(Table2[[#This Row],[No School?]]-Table1[[#This Row],[No School Probability]])^2+100</f>
        <v>#VALUE!</v>
      </c>
      <c r="P288" s="25" t="e">
        <f>IF(IF(Table1[[#This Row],[No School Probability]]&gt;=0.5,1,0)=Table2[[#This Row],[No School?]],1,0)</f>
        <v>#VALUE!</v>
      </c>
      <c r="Q288" s="8"/>
    </row>
    <row r="289" spans="1:17" x14ac:dyDescent="0.25">
      <c r="A289" s="3" t="e">
        <f>Table2[[#This Row],[Date]]</f>
        <v>#VALUE!</v>
      </c>
      <c r="B289" s="5" t="e">
        <f>TEXT(Table1[[#This Row],[Date]],"ddddddddd")</f>
        <v>#VALUE!</v>
      </c>
      <c r="C289" s="5" t="e">
        <f>Table2[[#This Row],[Consecutive Snow Days Prior]]</f>
        <v>#VALUE!</v>
      </c>
      <c r="D289" s="17" t="e">
        <f>Table2[[#This Row],[Snow Days so Far]]</f>
        <v>#VALUE!</v>
      </c>
      <c r="E289" s="18" t="e">
        <f>((200*Table2[[#This Row],[7 am precipIntensity]]+Table2[[#This Row],[7 am precipProbability]]/10)*Table2[[#This Row],[7 am precipType]])^0.13*3.4</f>
        <v>#VALUE!</v>
      </c>
      <c r="F28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89" s="9" t="e">
        <f>(Table1[[#This Row],[Whole-day precip nastiness]]^1.9*Table1[[#This Row],[7 am precip nastiness]]^1.5)/260</f>
        <v>#VALUE!</v>
      </c>
      <c r="H289" s="21" t="e">
        <f>0.95*Table2[[#This Row],[7 am apparentTemperature]]+0.05*Table2[[#This Row],[7 am temperature]]</f>
        <v>#VALUE!</v>
      </c>
      <c r="I289" s="9" t="e">
        <f>0.25*Table2[[#This Row],[apparentTemperatureHigh]]+0.35*Table2[[#This Row],[temperatureHigh]]+0.25*Table2[[#This Row],[apparentTemperatureMin]]+0.15*Table2[[#This Row],[temperatureMin]]</f>
        <v>#VALUE!</v>
      </c>
      <c r="J289" s="9" t="e">
        <f>2.5*0.8^(1.4*Table1[[#This Row],[7 am temp "index"]]+0.8*Table1[[#This Row],[Whole-day temp "index"]]+4)</f>
        <v>#VALUE!</v>
      </c>
      <c r="K289" s="21" t="e">
        <f>-1/(Table1[[#This Row],[Precip Nastiness]]+Table1[[#This Row],[Temp Nastiness]]+1)+1</f>
        <v>#VALUE!</v>
      </c>
      <c r="L289" s="30" t="e">
        <f>1-ATAN((1.7^Table1[[#This Row],[Snow Days so Far]]+1.7^Table1[[#This Row],[Consecutive Snow Days Prior]]-2)/450)*2/PI()</f>
        <v>#VALUE!</v>
      </c>
      <c r="M289" s="27" t="e">
        <f>Table1[[#This Row],[Base No School Probability]]*Table1[[#This Row],[Past Closings Modifier]]</f>
        <v>#VALUE!</v>
      </c>
      <c r="N289" s="14" t="e">
        <f>IF(Table2[[#This Row],[No School?]]=1,"Yes","No")</f>
        <v>#VALUE!</v>
      </c>
      <c r="O289" s="8" t="e">
        <f>-400*(Table2[[#This Row],[No School?]]-Table1[[#This Row],[No School Probability]])^2+100</f>
        <v>#VALUE!</v>
      </c>
      <c r="P289" s="25" t="e">
        <f>IF(IF(Table1[[#This Row],[No School Probability]]&gt;=0.5,1,0)=Table2[[#This Row],[No School?]],1,0)</f>
        <v>#VALUE!</v>
      </c>
      <c r="Q289" s="8"/>
    </row>
    <row r="290" spans="1:17" x14ac:dyDescent="0.25">
      <c r="A290" s="3" t="e">
        <f>Table2[[#This Row],[Date]]</f>
        <v>#VALUE!</v>
      </c>
      <c r="B290" s="5" t="e">
        <f>TEXT(Table1[[#This Row],[Date]],"ddddddddd")</f>
        <v>#VALUE!</v>
      </c>
      <c r="C290" s="5" t="e">
        <f>Table2[[#This Row],[Consecutive Snow Days Prior]]</f>
        <v>#VALUE!</v>
      </c>
      <c r="D290" s="17" t="e">
        <f>Table2[[#This Row],[Snow Days so Far]]</f>
        <v>#VALUE!</v>
      </c>
      <c r="E290" s="19" t="e">
        <f>((200*Table2[[#This Row],[7 am precipIntensity]]+Table2[[#This Row],[7 am precipProbability]]/10)*Table2[[#This Row],[7 am precipType]])^0.13*3.4</f>
        <v>#VALUE!</v>
      </c>
      <c r="F290" s="20" t="e">
        <f>Table2[[#This Row],[precipType]]*(10*Table2[[#This Row],[precipIntensity]]+Table2[[#This Row],[precipProbability]]/10+Table2[[#This Row],[precipIntensityMax]]+Table2[[#This Row],[precipAccumulation]]*10)</f>
        <v>#VALUE!</v>
      </c>
      <c r="G290" s="9" t="e">
        <f>(Table1[[#This Row],[Whole-day precip nastiness]]^1.9*Table1[[#This Row],[7 am precip nastiness]]^1.5)/260</f>
        <v>#VALUE!</v>
      </c>
      <c r="H290" s="23" t="e">
        <f>0.95*Table2[[#This Row],[7 am apparentTemperature]]+0.05*Table2[[#This Row],[7 am temperature]]</f>
        <v>#VALUE!</v>
      </c>
      <c r="I290" s="20" t="e">
        <f>0.25*Table2[[#This Row],[apparentTemperatureHigh]]+0.35*Table2[[#This Row],[temperatureHigh]]+0.25*Table2[[#This Row],[apparentTemperatureMin]]+0.15*Table2[[#This Row],[temperatureMin]]</f>
        <v>#VALUE!</v>
      </c>
      <c r="J290" s="20" t="e">
        <f>2.5*0.8^(1.4*Table1[[#This Row],[7 am temp "index"]]+0.8*Table1[[#This Row],[Whole-day temp "index"]]+4)</f>
        <v>#VALUE!</v>
      </c>
      <c r="K290" s="23" t="e">
        <f>-1/(Table1[[#This Row],[Precip Nastiness]]+Table1[[#This Row],[Temp Nastiness]]+1)+1</f>
        <v>#VALUE!</v>
      </c>
      <c r="L290" s="32" t="e">
        <f>1-ATAN((1.7^Table1[[#This Row],[Snow Days so Far]]+1.7^Table1[[#This Row],[Consecutive Snow Days Prior]]-2)/450)*2/PI()</f>
        <v>#VALUE!</v>
      </c>
      <c r="M290" s="28" t="e">
        <f>Table1[[#This Row],[Base No School Probability]]*Table1[[#This Row],[Past Closings Modifier]]</f>
        <v>#VALUE!</v>
      </c>
      <c r="N290" s="15" t="e">
        <f>IF(Table2[[#This Row],[No School?]]=1,"Yes","No")</f>
        <v>#VALUE!</v>
      </c>
      <c r="O290" s="8" t="e">
        <f>-400*(Table2[[#This Row],[No School?]]-Table1[[#This Row],[No School Probability]])^2+100</f>
        <v>#VALUE!</v>
      </c>
      <c r="P290" s="25" t="e">
        <f>IF(IF(Table1[[#This Row],[No School Probability]]&gt;=0.5,1,0)=Table2[[#This Row],[No School?]],1,0)</f>
        <v>#VALUE!</v>
      </c>
      <c r="Q290" s="8"/>
    </row>
    <row r="291" spans="1:17" x14ac:dyDescent="0.25">
      <c r="A291" s="3" t="e">
        <f>Table2[[#This Row],[Date]]</f>
        <v>#VALUE!</v>
      </c>
      <c r="B291" s="5" t="e">
        <f>TEXT(Table1[[#This Row],[Date]],"ddddddddd")</f>
        <v>#VALUE!</v>
      </c>
      <c r="C291" s="5" t="e">
        <f>Table2[[#This Row],[Consecutive Snow Days Prior]]</f>
        <v>#VALUE!</v>
      </c>
      <c r="D291" s="17" t="e">
        <f>Table2[[#This Row],[Snow Days so Far]]</f>
        <v>#VALUE!</v>
      </c>
      <c r="E291" s="18" t="e">
        <f>((200*Table2[[#This Row],[7 am precipIntensity]]+Table2[[#This Row],[7 am precipProbability]]/10)*Table2[[#This Row],[7 am precipType]])^0.13*3.4</f>
        <v>#VALUE!</v>
      </c>
      <c r="F29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1" s="9" t="e">
        <f>(Table1[[#This Row],[Whole-day precip nastiness]]^1.9*Table1[[#This Row],[7 am precip nastiness]]^1.5)/260</f>
        <v>#VALUE!</v>
      </c>
      <c r="H291" s="21" t="e">
        <f>0.95*Table2[[#This Row],[7 am apparentTemperature]]+0.05*Table2[[#This Row],[7 am temperature]]</f>
        <v>#VALUE!</v>
      </c>
      <c r="I291" s="9" t="e">
        <f>0.25*Table2[[#This Row],[apparentTemperatureHigh]]+0.35*Table2[[#This Row],[temperatureHigh]]+0.25*Table2[[#This Row],[apparentTemperatureMin]]+0.15*Table2[[#This Row],[temperatureMin]]</f>
        <v>#VALUE!</v>
      </c>
      <c r="J291" s="9" t="e">
        <f>2.5*0.8^(1.4*Table1[[#This Row],[7 am temp "index"]]+0.8*Table1[[#This Row],[Whole-day temp "index"]]+4)</f>
        <v>#VALUE!</v>
      </c>
      <c r="K291" s="21" t="e">
        <f>-1/(Table1[[#This Row],[Precip Nastiness]]+Table1[[#This Row],[Temp Nastiness]]+1)+1</f>
        <v>#VALUE!</v>
      </c>
      <c r="L291" s="30" t="e">
        <f>1-ATAN((1.7^Table1[[#This Row],[Snow Days so Far]]+1.7^Table1[[#This Row],[Consecutive Snow Days Prior]]-2)/450)*2/PI()</f>
        <v>#VALUE!</v>
      </c>
      <c r="M291" s="27" t="e">
        <f>Table1[[#This Row],[Base No School Probability]]*Table1[[#This Row],[Past Closings Modifier]]</f>
        <v>#VALUE!</v>
      </c>
      <c r="N291" s="14" t="e">
        <f>IF(Table2[[#This Row],[No School?]]=1,"Yes","No")</f>
        <v>#VALUE!</v>
      </c>
      <c r="O291" s="8" t="e">
        <f>-400*(Table2[[#This Row],[No School?]]-Table1[[#This Row],[No School Probability]])^2+100</f>
        <v>#VALUE!</v>
      </c>
      <c r="P291" s="25" t="e">
        <f>IF(IF(Table1[[#This Row],[No School Probability]]&gt;=0.5,1,0)=Table2[[#This Row],[No School?]],1,0)</f>
        <v>#VALUE!</v>
      </c>
      <c r="Q291" s="8"/>
    </row>
    <row r="292" spans="1:17" x14ac:dyDescent="0.25">
      <c r="A292" s="3" t="e">
        <f>Table2[[#This Row],[Date]]</f>
        <v>#VALUE!</v>
      </c>
      <c r="B292" s="5" t="e">
        <f>TEXT(Table1[[#This Row],[Date]],"ddddddddd")</f>
        <v>#VALUE!</v>
      </c>
      <c r="C292" s="5" t="e">
        <f>Table2[[#This Row],[Consecutive Snow Days Prior]]</f>
        <v>#VALUE!</v>
      </c>
      <c r="D292" s="17" t="e">
        <f>Table2[[#This Row],[Snow Days so Far]]</f>
        <v>#VALUE!</v>
      </c>
      <c r="E292" s="18" t="e">
        <f>((200*Table2[[#This Row],[7 am precipIntensity]]+Table2[[#This Row],[7 am precipProbability]]/10)*Table2[[#This Row],[7 am precipType]])^0.13*3.4</f>
        <v>#VALUE!</v>
      </c>
      <c r="F29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2" s="9" t="e">
        <f>(Table1[[#This Row],[Whole-day precip nastiness]]^1.9*Table1[[#This Row],[7 am precip nastiness]]^1.5)/260</f>
        <v>#VALUE!</v>
      </c>
      <c r="H292" s="21" t="e">
        <f>0.95*Table2[[#This Row],[7 am apparentTemperature]]+0.05*Table2[[#This Row],[7 am temperature]]</f>
        <v>#VALUE!</v>
      </c>
      <c r="I292" s="9" t="e">
        <f>0.25*Table2[[#This Row],[apparentTemperatureHigh]]+0.35*Table2[[#This Row],[temperatureHigh]]+0.25*Table2[[#This Row],[apparentTemperatureMin]]+0.15*Table2[[#This Row],[temperatureMin]]</f>
        <v>#VALUE!</v>
      </c>
      <c r="J292" s="9" t="e">
        <f>2.5*0.8^(1.4*Table1[[#This Row],[7 am temp "index"]]+0.8*Table1[[#This Row],[Whole-day temp "index"]]+4)</f>
        <v>#VALUE!</v>
      </c>
      <c r="K292" s="21" t="e">
        <f>-1/(Table1[[#This Row],[Precip Nastiness]]+Table1[[#This Row],[Temp Nastiness]]+1)+1</f>
        <v>#VALUE!</v>
      </c>
      <c r="L292" s="30" t="e">
        <f>1-ATAN((1.7^Table1[[#This Row],[Snow Days so Far]]+1.7^Table1[[#This Row],[Consecutive Snow Days Prior]]-2)/450)*2/PI()</f>
        <v>#VALUE!</v>
      </c>
      <c r="M292" s="27" t="e">
        <f>Table1[[#This Row],[Base No School Probability]]*Table1[[#This Row],[Past Closings Modifier]]</f>
        <v>#VALUE!</v>
      </c>
      <c r="N292" s="14" t="e">
        <f>IF(Table2[[#This Row],[No School?]]=1,"Yes","No")</f>
        <v>#VALUE!</v>
      </c>
      <c r="O292" s="8" t="e">
        <f>-400*(Table2[[#This Row],[No School?]]-Table1[[#This Row],[No School Probability]])^2+100</f>
        <v>#VALUE!</v>
      </c>
      <c r="P292" s="25" t="e">
        <f>IF(IF(Table1[[#This Row],[No School Probability]]&gt;=0.5,1,0)=Table2[[#This Row],[No School?]],1,0)</f>
        <v>#VALUE!</v>
      </c>
      <c r="Q292" s="8"/>
    </row>
    <row r="293" spans="1:17" x14ac:dyDescent="0.25">
      <c r="A293" s="3" t="e">
        <f>Table2[[#This Row],[Date]]</f>
        <v>#VALUE!</v>
      </c>
      <c r="B293" s="2" t="e">
        <f>TEXT(Table1[[#This Row],[Date]],"ddddddddd")</f>
        <v>#VALUE!</v>
      </c>
      <c r="C293" s="2" t="e">
        <f>Table2[[#This Row],[Consecutive Snow Days Prior]]</f>
        <v>#VALUE!</v>
      </c>
      <c r="D293" s="17" t="e">
        <f>Table2[[#This Row],[Snow Days so Far]]</f>
        <v>#VALUE!</v>
      </c>
      <c r="E293" s="18" t="e">
        <f>((200*Table2[[#This Row],[7 am precipIntensity]]+Table2[[#This Row],[7 am precipProbability]]/10)*Table2[[#This Row],[7 am precipType]])^0.13*3.4</f>
        <v>#VALUE!</v>
      </c>
      <c r="F293" s="18" t="e">
        <f>Table2[[#This Row],[precipType]]*(10*Table2[[#This Row],[precipIntensity]]+Table2[[#This Row],[precipProbability]]/10+Table2[[#This Row],[precipIntensityMax]]+Table2[[#This Row],[precipAccumulation]]*10)</f>
        <v>#VALUE!</v>
      </c>
      <c r="G293" s="9" t="e">
        <f>(Table1[[#This Row],[Whole-day precip nastiness]]^1.9*Table1[[#This Row],[7 am precip nastiness]]^1.5)/260</f>
        <v>#VALUE!</v>
      </c>
      <c r="H293" s="22" t="e">
        <f>0.95*Table2[[#This Row],[7 am apparentTemperature]]+0.05*Table2[[#This Row],[7 am temperature]]</f>
        <v>#VALUE!</v>
      </c>
      <c r="I293" s="18" t="e">
        <f>0.25*Table2[[#This Row],[apparentTemperatureHigh]]+0.35*Table2[[#This Row],[temperatureHigh]]+0.25*Table2[[#This Row],[apparentTemperatureMin]]+0.15*Table2[[#This Row],[temperatureMin]]</f>
        <v>#VALUE!</v>
      </c>
      <c r="J293" s="18" t="e">
        <f>2.5*0.8^(1.4*Table1[[#This Row],[7 am temp "index"]]+0.8*Table1[[#This Row],[Whole-day temp "index"]]+4)</f>
        <v>#VALUE!</v>
      </c>
      <c r="K293" s="22" t="e">
        <f>-1/(Table1[[#This Row],[Precip Nastiness]]+Table1[[#This Row],[Temp Nastiness]]+1)+1</f>
        <v>#VALUE!</v>
      </c>
      <c r="L293" s="31" t="e">
        <f>1-ATAN((1.7^Table1[[#This Row],[Snow Days so Far]]+1.7^Table1[[#This Row],[Consecutive Snow Days Prior]]-2)/450)*2/PI()</f>
        <v>#VALUE!</v>
      </c>
      <c r="M293" s="27" t="e">
        <f>Table1[[#This Row],[Base No School Probability]]*Table1[[#This Row],[Past Closings Modifier]]</f>
        <v>#VALUE!</v>
      </c>
      <c r="N293" s="14" t="e">
        <f>IF(Table2[[#This Row],[No School?]]=1,"Yes","No")</f>
        <v>#VALUE!</v>
      </c>
      <c r="O293" s="8" t="e">
        <f>-400*(Table2[[#This Row],[No School?]]-Table1[[#This Row],[No School Probability]])^2+100</f>
        <v>#VALUE!</v>
      </c>
      <c r="P293" s="25" t="e">
        <f>IF(IF(Table1[[#This Row],[No School Probability]]&gt;=0.5,1,0)=Table2[[#This Row],[No School?]],1,0)</f>
        <v>#VALUE!</v>
      </c>
      <c r="Q293" s="8"/>
    </row>
    <row r="294" spans="1:17" x14ac:dyDescent="0.25">
      <c r="A294" s="3" t="e">
        <f>Table2[[#This Row],[Date]]</f>
        <v>#VALUE!</v>
      </c>
      <c r="B294" s="5" t="e">
        <f>TEXT(Table1[[#This Row],[Date]],"ddddddddd")</f>
        <v>#VALUE!</v>
      </c>
      <c r="C294" s="5" t="e">
        <f>Table2[[#This Row],[Consecutive Snow Days Prior]]</f>
        <v>#VALUE!</v>
      </c>
      <c r="D294" s="17" t="e">
        <f>Table2[[#This Row],[Snow Days so Far]]</f>
        <v>#VALUE!</v>
      </c>
      <c r="E294" s="18" t="e">
        <f>((200*Table2[[#This Row],[7 am precipIntensity]]+Table2[[#This Row],[7 am precipProbability]]/10)*Table2[[#This Row],[7 am precipType]])^0.13*3.4</f>
        <v>#VALUE!</v>
      </c>
      <c r="F29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4" s="9" t="e">
        <f>(Table1[[#This Row],[Whole-day precip nastiness]]^1.9*Table1[[#This Row],[7 am precip nastiness]]^1.5)/260</f>
        <v>#VALUE!</v>
      </c>
      <c r="H294" s="21" t="e">
        <f>0.95*Table2[[#This Row],[7 am apparentTemperature]]+0.05*Table2[[#This Row],[7 am temperature]]</f>
        <v>#VALUE!</v>
      </c>
      <c r="I294" s="9" t="e">
        <f>0.25*Table2[[#This Row],[apparentTemperatureHigh]]+0.35*Table2[[#This Row],[temperatureHigh]]+0.25*Table2[[#This Row],[apparentTemperatureMin]]+0.15*Table2[[#This Row],[temperatureMin]]</f>
        <v>#VALUE!</v>
      </c>
      <c r="J294" s="9" t="e">
        <f>2.5*0.8^(1.4*Table1[[#This Row],[7 am temp "index"]]+0.8*Table1[[#This Row],[Whole-day temp "index"]]+4)</f>
        <v>#VALUE!</v>
      </c>
      <c r="K294" s="21" t="e">
        <f>-1/(Table1[[#This Row],[Precip Nastiness]]+Table1[[#This Row],[Temp Nastiness]]+1)+1</f>
        <v>#VALUE!</v>
      </c>
      <c r="L294" s="30" t="e">
        <f>1-ATAN((1.7^Table1[[#This Row],[Snow Days so Far]]+1.7^Table1[[#This Row],[Consecutive Snow Days Prior]]-2)/450)*2/PI()</f>
        <v>#VALUE!</v>
      </c>
      <c r="M294" s="27" t="e">
        <f>Table1[[#This Row],[Base No School Probability]]*Table1[[#This Row],[Past Closings Modifier]]</f>
        <v>#VALUE!</v>
      </c>
      <c r="N294" s="14" t="e">
        <f>IF(Table2[[#This Row],[No School?]]=1,"Yes","No")</f>
        <v>#VALUE!</v>
      </c>
      <c r="O294" s="8" t="e">
        <f>-400*(Table2[[#This Row],[No School?]]-Table1[[#This Row],[No School Probability]])^2+100</f>
        <v>#VALUE!</v>
      </c>
      <c r="P294" s="25" t="e">
        <f>IF(IF(Table1[[#This Row],[No School Probability]]&gt;=0.5,1,0)=Table2[[#This Row],[No School?]],1,0)</f>
        <v>#VALUE!</v>
      </c>
      <c r="Q294" s="8"/>
    </row>
    <row r="295" spans="1:17" x14ac:dyDescent="0.25">
      <c r="A295" s="3" t="e">
        <f>Table2[[#This Row],[Date]]</f>
        <v>#VALUE!</v>
      </c>
      <c r="B295" s="5" t="e">
        <f>TEXT(Table1[[#This Row],[Date]],"ddddddddd")</f>
        <v>#VALUE!</v>
      </c>
      <c r="C295" s="5" t="e">
        <f>Table2[[#This Row],[Consecutive Snow Days Prior]]</f>
        <v>#VALUE!</v>
      </c>
      <c r="D295" s="17" t="e">
        <f>Table2[[#This Row],[Snow Days so Far]]</f>
        <v>#VALUE!</v>
      </c>
      <c r="E295" s="18" t="e">
        <f>((200*Table2[[#This Row],[7 am precipIntensity]]+Table2[[#This Row],[7 am precipProbability]]/10)*Table2[[#This Row],[7 am precipType]])^0.13*3.4</f>
        <v>#VALUE!</v>
      </c>
      <c r="F29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5" s="9" t="e">
        <f>(Table1[[#This Row],[Whole-day precip nastiness]]^1.9*Table1[[#This Row],[7 am precip nastiness]]^1.5)/260</f>
        <v>#VALUE!</v>
      </c>
      <c r="H295" s="21" t="e">
        <f>0.95*Table2[[#This Row],[7 am apparentTemperature]]+0.05*Table2[[#This Row],[7 am temperature]]</f>
        <v>#VALUE!</v>
      </c>
      <c r="I295" s="9" t="e">
        <f>0.25*Table2[[#This Row],[apparentTemperatureHigh]]+0.35*Table2[[#This Row],[temperatureHigh]]+0.25*Table2[[#This Row],[apparentTemperatureMin]]+0.15*Table2[[#This Row],[temperatureMin]]</f>
        <v>#VALUE!</v>
      </c>
      <c r="J295" s="9" t="e">
        <f>2.5*0.8^(1.4*Table1[[#This Row],[7 am temp "index"]]+0.8*Table1[[#This Row],[Whole-day temp "index"]]+4)</f>
        <v>#VALUE!</v>
      </c>
      <c r="K295" s="21" t="e">
        <f>-1/(Table1[[#This Row],[Precip Nastiness]]+Table1[[#This Row],[Temp Nastiness]]+1)+1</f>
        <v>#VALUE!</v>
      </c>
      <c r="L295" s="30" t="e">
        <f>1-ATAN((1.7^Table1[[#This Row],[Snow Days so Far]]+1.7^Table1[[#This Row],[Consecutive Snow Days Prior]]-2)/450)*2/PI()</f>
        <v>#VALUE!</v>
      </c>
      <c r="M295" s="27" t="e">
        <f>Table1[[#This Row],[Base No School Probability]]*Table1[[#This Row],[Past Closings Modifier]]</f>
        <v>#VALUE!</v>
      </c>
      <c r="N295" s="14" t="e">
        <f>IF(Table2[[#This Row],[No School?]]=1,"Yes","No")</f>
        <v>#VALUE!</v>
      </c>
      <c r="O295" s="8" t="e">
        <f>-400*(Table2[[#This Row],[No School?]]-Table1[[#This Row],[No School Probability]])^2+100</f>
        <v>#VALUE!</v>
      </c>
      <c r="P295" s="25" t="e">
        <f>IF(IF(Table1[[#This Row],[No School Probability]]&gt;=0.5,1,0)=Table2[[#This Row],[No School?]],1,0)</f>
        <v>#VALUE!</v>
      </c>
      <c r="Q295" s="8"/>
    </row>
    <row r="296" spans="1:17" x14ac:dyDescent="0.25">
      <c r="A296" s="3" t="e">
        <f>Table2[[#This Row],[Date]]</f>
        <v>#VALUE!</v>
      </c>
      <c r="B296" s="5" t="e">
        <f>TEXT(Table1[[#This Row],[Date]],"ddddddddd")</f>
        <v>#VALUE!</v>
      </c>
      <c r="C296" s="5" t="e">
        <f>Table2[[#This Row],[Consecutive Snow Days Prior]]</f>
        <v>#VALUE!</v>
      </c>
      <c r="D296" s="17" t="e">
        <f>Table2[[#This Row],[Snow Days so Far]]</f>
        <v>#VALUE!</v>
      </c>
      <c r="E296" s="18" t="e">
        <f>((200*Table2[[#This Row],[7 am precipIntensity]]+Table2[[#This Row],[7 am precipProbability]]/10)*Table2[[#This Row],[7 am precipType]])^0.13*3.4</f>
        <v>#VALUE!</v>
      </c>
      <c r="F29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6" s="9" t="e">
        <f>(Table1[[#This Row],[Whole-day precip nastiness]]^1.9*Table1[[#This Row],[7 am precip nastiness]]^1.5)/260</f>
        <v>#VALUE!</v>
      </c>
      <c r="H296" s="21" t="e">
        <f>0.95*Table2[[#This Row],[7 am apparentTemperature]]+0.05*Table2[[#This Row],[7 am temperature]]</f>
        <v>#VALUE!</v>
      </c>
      <c r="I296" s="9" t="e">
        <f>0.25*Table2[[#This Row],[apparentTemperatureHigh]]+0.35*Table2[[#This Row],[temperatureHigh]]+0.25*Table2[[#This Row],[apparentTemperatureMin]]+0.15*Table2[[#This Row],[temperatureMin]]</f>
        <v>#VALUE!</v>
      </c>
      <c r="J296" s="9" t="e">
        <f>2.5*0.8^(1.4*Table1[[#This Row],[7 am temp "index"]]+0.8*Table1[[#This Row],[Whole-day temp "index"]]+4)</f>
        <v>#VALUE!</v>
      </c>
      <c r="K296" s="21" t="e">
        <f>-1/(Table1[[#This Row],[Precip Nastiness]]+Table1[[#This Row],[Temp Nastiness]]+1)+1</f>
        <v>#VALUE!</v>
      </c>
      <c r="L296" s="30" t="e">
        <f>1-ATAN((1.7^Table1[[#This Row],[Snow Days so Far]]+1.7^Table1[[#This Row],[Consecutive Snow Days Prior]]-2)/450)*2/PI()</f>
        <v>#VALUE!</v>
      </c>
      <c r="M296" s="27" t="e">
        <f>Table1[[#This Row],[Base No School Probability]]*Table1[[#This Row],[Past Closings Modifier]]</f>
        <v>#VALUE!</v>
      </c>
      <c r="N296" s="14" t="e">
        <f>IF(Table2[[#This Row],[No School?]]=1,"Yes","No")</f>
        <v>#VALUE!</v>
      </c>
      <c r="O296" s="8" t="e">
        <f>-400*(Table2[[#This Row],[No School?]]-Table1[[#This Row],[No School Probability]])^2+100</f>
        <v>#VALUE!</v>
      </c>
      <c r="P296" s="25" t="e">
        <f>IF(IF(Table1[[#This Row],[No School Probability]]&gt;=0.5,1,0)=Table2[[#This Row],[No School?]],1,0)</f>
        <v>#VALUE!</v>
      </c>
      <c r="Q296" s="8"/>
    </row>
    <row r="297" spans="1:17" x14ac:dyDescent="0.25">
      <c r="A297" s="3" t="e">
        <f>Table2[[#This Row],[Date]]</f>
        <v>#VALUE!</v>
      </c>
      <c r="B297" s="5" t="e">
        <f>TEXT(Table1[[#This Row],[Date]],"ddddddddd")</f>
        <v>#VALUE!</v>
      </c>
      <c r="C297" s="5" t="e">
        <f>Table2[[#This Row],[Consecutive Snow Days Prior]]</f>
        <v>#VALUE!</v>
      </c>
      <c r="D297" s="17" t="e">
        <f>Table2[[#This Row],[Snow Days so Far]]</f>
        <v>#VALUE!</v>
      </c>
      <c r="E297" s="18" t="e">
        <f>((200*Table2[[#This Row],[7 am precipIntensity]]+Table2[[#This Row],[7 am precipProbability]]/10)*Table2[[#This Row],[7 am precipType]])^0.13*3.4</f>
        <v>#VALUE!</v>
      </c>
      <c r="F29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7" s="9" t="e">
        <f>(Table1[[#This Row],[Whole-day precip nastiness]]^1.9*Table1[[#This Row],[7 am precip nastiness]]^1.5)/260</f>
        <v>#VALUE!</v>
      </c>
      <c r="H297" s="21" t="e">
        <f>0.95*Table2[[#This Row],[7 am apparentTemperature]]+0.05*Table2[[#This Row],[7 am temperature]]</f>
        <v>#VALUE!</v>
      </c>
      <c r="I297" s="9" t="e">
        <f>0.25*Table2[[#This Row],[apparentTemperatureHigh]]+0.35*Table2[[#This Row],[temperatureHigh]]+0.25*Table2[[#This Row],[apparentTemperatureMin]]+0.15*Table2[[#This Row],[temperatureMin]]</f>
        <v>#VALUE!</v>
      </c>
      <c r="J297" s="9" t="e">
        <f>2.5*0.8^(1.4*Table1[[#This Row],[7 am temp "index"]]+0.8*Table1[[#This Row],[Whole-day temp "index"]]+4)</f>
        <v>#VALUE!</v>
      </c>
      <c r="K297" s="21" t="e">
        <f>-1/(Table1[[#This Row],[Precip Nastiness]]+Table1[[#This Row],[Temp Nastiness]]+1)+1</f>
        <v>#VALUE!</v>
      </c>
      <c r="L297" s="30" t="e">
        <f>1-ATAN((1.7^Table1[[#This Row],[Snow Days so Far]]+1.7^Table1[[#This Row],[Consecutive Snow Days Prior]]-2)/450)*2/PI()</f>
        <v>#VALUE!</v>
      </c>
      <c r="M297" s="27" t="e">
        <f>Table1[[#This Row],[Base No School Probability]]*Table1[[#This Row],[Past Closings Modifier]]</f>
        <v>#VALUE!</v>
      </c>
      <c r="N297" s="14" t="e">
        <f>IF(Table2[[#This Row],[No School?]]=1,"Yes","No")</f>
        <v>#VALUE!</v>
      </c>
      <c r="O297" s="8" t="e">
        <f>-400*(Table2[[#This Row],[No School?]]-Table1[[#This Row],[No School Probability]])^2+100</f>
        <v>#VALUE!</v>
      </c>
      <c r="P297" s="25" t="e">
        <f>IF(IF(Table1[[#This Row],[No School Probability]]&gt;=0.5,1,0)=Table2[[#This Row],[No School?]],1,0)</f>
        <v>#VALUE!</v>
      </c>
      <c r="Q297" s="8"/>
    </row>
    <row r="298" spans="1:17" x14ac:dyDescent="0.25">
      <c r="A298" s="3" t="e">
        <f>Table2[[#This Row],[Date]]</f>
        <v>#VALUE!</v>
      </c>
      <c r="B298" s="5" t="e">
        <f>TEXT(Table1[[#This Row],[Date]],"ddddddddd")</f>
        <v>#VALUE!</v>
      </c>
      <c r="C298" s="5" t="e">
        <f>Table2[[#This Row],[Consecutive Snow Days Prior]]</f>
        <v>#VALUE!</v>
      </c>
      <c r="D298" s="17" t="e">
        <f>Table2[[#This Row],[Snow Days so Far]]</f>
        <v>#VALUE!</v>
      </c>
      <c r="E298" s="18" t="e">
        <f>((200*Table2[[#This Row],[7 am precipIntensity]]+Table2[[#This Row],[7 am precipProbability]]/10)*Table2[[#This Row],[7 am precipType]])^0.13*3.4</f>
        <v>#VALUE!</v>
      </c>
      <c r="F29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8" s="9" t="e">
        <f>(Table1[[#This Row],[Whole-day precip nastiness]]^1.9*Table1[[#This Row],[7 am precip nastiness]]^1.5)/260</f>
        <v>#VALUE!</v>
      </c>
      <c r="H298" s="21" t="e">
        <f>0.95*Table2[[#This Row],[7 am apparentTemperature]]+0.05*Table2[[#This Row],[7 am temperature]]</f>
        <v>#VALUE!</v>
      </c>
      <c r="I298" s="9" t="e">
        <f>0.25*Table2[[#This Row],[apparentTemperatureHigh]]+0.35*Table2[[#This Row],[temperatureHigh]]+0.25*Table2[[#This Row],[apparentTemperatureMin]]+0.15*Table2[[#This Row],[temperatureMin]]</f>
        <v>#VALUE!</v>
      </c>
      <c r="J298" s="9" t="e">
        <f>2.5*0.8^(1.4*Table1[[#This Row],[7 am temp "index"]]+0.8*Table1[[#This Row],[Whole-day temp "index"]]+4)</f>
        <v>#VALUE!</v>
      </c>
      <c r="K298" s="21" t="e">
        <f>-1/(Table1[[#This Row],[Precip Nastiness]]+Table1[[#This Row],[Temp Nastiness]]+1)+1</f>
        <v>#VALUE!</v>
      </c>
      <c r="L298" s="30" t="e">
        <f>1-ATAN((1.7^Table1[[#This Row],[Snow Days so Far]]+1.7^Table1[[#This Row],[Consecutive Snow Days Prior]]-2)/450)*2/PI()</f>
        <v>#VALUE!</v>
      </c>
      <c r="M298" s="27" t="e">
        <f>Table1[[#This Row],[Base No School Probability]]*Table1[[#This Row],[Past Closings Modifier]]</f>
        <v>#VALUE!</v>
      </c>
      <c r="N298" s="14" t="e">
        <f>IF(Table2[[#This Row],[No School?]]=1,"Yes","No")</f>
        <v>#VALUE!</v>
      </c>
      <c r="O298" s="8" t="e">
        <f>-400*(Table2[[#This Row],[No School?]]-Table1[[#This Row],[No School Probability]])^2+100</f>
        <v>#VALUE!</v>
      </c>
      <c r="P298" s="25" t="e">
        <f>IF(IF(Table1[[#This Row],[No School Probability]]&gt;=0.5,1,0)=Table2[[#This Row],[No School?]],1,0)</f>
        <v>#VALUE!</v>
      </c>
      <c r="Q298" s="8"/>
    </row>
    <row r="299" spans="1:17" x14ac:dyDescent="0.25">
      <c r="A299" s="3" t="e">
        <f>Table2[[#This Row],[Date]]</f>
        <v>#VALUE!</v>
      </c>
      <c r="B299" s="5" t="e">
        <f>TEXT(Table1[[#This Row],[Date]],"ddddddddd")</f>
        <v>#VALUE!</v>
      </c>
      <c r="C299" s="5" t="e">
        <f>Table2[[#This Row],[Consecutive Snow Days Prior]]</f>
        <v>#VALUE!</v>
      </c>
      <c r="D299" s="17" t="e">
        <f>Table2[[#This Row],[Snow Days so Far]]</f>
        <v>#VALUE!</v>
      </c>
      <c r="E299" s="18" t="e">
        <f>((200*Table2[[#This Row],[7 am precipIntensity]]+Table2[[#This Row],[7 am precipProbability]]/10)*Table2[[#This Row],[7 am precipType]])^0.13*3.4</f>
        <v>#VALUE!</v>
      </c>
      <c r="F29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299" s="9" t="e">
        <f>(Table1[[#This Row],[Whole-day precip nastiness]]^1.9*Table1[[#This Row],[7 am precip nastiness]]^1.5)/260</f>
        <v>#VALUE!</v>
      </c>
      <c r="H299" s="21" t="e">
        <f>0.95*Table2[[#This Row],[7 am apparentTemperature]]+0.05*Table2[[#This Row],[7 am temperature]]</f>
        <v>#VALUE!</v>
      </c>
      <c r="I299" s="9" t="e">
        <f>0.25*Table2[[#This Row],[apparentTemperatureHigh]]+0.35*Table2[[#This Row],[temperatureHigh]]+0.25*Table2[[#This Row],[apparentTemperatureMin]]+0.15*Table2[[#This Row],[temperatureMin]]</f>
        <v>#VALUE!</v>
      </c>
      <c r="J299" s="9" t="e">
        <f>2.5*0.8^(1.4*Table1[[#This Row],[7 am temp "index"]]+0.8*Table1[[#This Row],[Whole-day temp "index"]]+4)</f>
        <v>#VALUE!</v>
      </c>
      <c r="K299" s="21" t="e">
        <f>-1/(Table1[[#This Row],[Precip Nastiness]]+Table1[[#This Row],[Temp Nastiness]]+1)+1</f>
        <v>#VALUE!</v>
      </c>
      <c r="L299" s="30" t="e">
        <f>1-ATAN((1.7^Table1[[#This Row],[Snow Days so Far]]+1.7^Table1[[#This Row],[Consecutive Snow Days Prior]]-2)/450)*2/PI()</f>
        <v>#VALUE!</v>
      </c>
      <c r="M299" s="27" t="e">
        <f>Table1[[#This Row],[Base No School Probability]]*Table1[[#This Row],[Past Closings Modifier]]</f>
        <v>#VALUE!</v>
      </c>
      <c r="N299" s="14" t="e">
        <f>IF(Table2[[#This Row],[No School?]]=1,"Yes","No")</f>
        <v>#VALUE!</v>
      </c>
      <c r="O299" s="8" t="e">
        <f>-400*(Table2[[#This Row],[No School?]]-Table1[[#This Row],[No School Probability]])^2+100</f>
        <v>#VALUE!</v>
      </c>
      <c r="P299" s="25" t="e">
        <f>IF(IF(Table1[[#This Row],[No School Probability]]&gt;=0.5,1,0)=Table2[[#This Row],[No School?]],1,0)</f>
        <v>#VALUE!</v>
      </c>
      <c r="Q299" s="8"/>
    </row>
    <row r="300" spans="1:17" x14ac:dyDescent="0.25">
      <c r="A300" s="3" t="e">
        <f>Table2[[#This Row],[Date]]</f>
        <v>#VALUE!</v>
      </c>
      <c r="B300" s="5" t="e">
        <f>TEXT(Table1[[#This Row],[Date]],"ddddddddd")</f>
        <v>#VALUE!</v>
      </c>
      <c r="C300" s="5" t="e">
        <f>Table2[[#This Row],[Consecutive Snow Days Prior]]</f>
        <v>#VALUE!</v>
      </c>
      <c r="D300" s="17" t="e">
        <f>Table2[[#This Row],[Snow Days so Far]]</f>
        <v>#VALUE!</v>
      </c>
      <c r="E300" s="18" t="e">
        <f>((200*Table2[[#This Row],[7 am precipIntensity]]+Table2[[#This Row],[7 am precipProbability]]/10)*Table2[[#This Row],[7 am precipType]])^0.13*3.4</f>
        <v>#VALUE!</v>
      </c>
      <c r="F30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0" s="9" t="e">
        <f>(Table1[[#This Row],[Whole-day precip nastiness]]^1.9*Table1[[#This Row],[7 am precip nastiness]]^1.5)/260</f>
        <v>#VALUE!</v>
      </c>
      <c r="H300" s="21" t="e">
        <f>0.95*Table2[[#This Row],[7 am apparentTemperature]]+0.05*Table2[[#This Row],[7 am temperature]]</f>
        <v>#VALUE!</v>
      </c>
      <c r="I300" s="9" t="e">
        <f>0.25*Table2[[#This Row],[apparentTemperatureHigh]]+0.35*Table2[[#This Row],[temperatureHigh]]+0.25*Table2[[#This Row],[apparentTemperatureMin]]+0.15*Table2[[#This Row],[temperatureMin]]</f>
        <v>#VALUE!</v>
      </c>
      <c r="J300" s="9" t="e">
        <f>2.5*0.8^(1.4*Table1[[#This Row],[7 am temp "index"]]+0.8*Table1[[#This Row],[Whole-day temp "index"]]+4)</f>
        <v>#VALUE!</v>
      </c>
      <c r="K300" s="21" t="e">
        <f>-1/(Table1[[#This Row],[Precip Nastiness]]+Table1[[#This Row],[Temp Nastiness]]+1)+1</f>
        <v>#VALUE!</v>
      </c>
      <c r="L300" s="30" t="e">
        <f>1-ATAN((1.7^Table1[[#This Row],[Snow Days so Far]]+1.7^Table1[[#This Row],[Consecutive Snow Days Prior]]-2)/450)*2/PI()</f>
        <v>#VALUE!</v>
      </c>
      <c r="M300" s="27" t="e">
        <f>Table1[[#This Row],[Base No School Probability]]*Table1[[#This Row],[Past Closings Modifier]]</f>
        <v>#VALUE!</v>
      </c>
      <c r="N300" s="14" t="e">
        <f>IF(Table2[[#This Row],[No School?]]=1,"Yes","No")</f>
        <v>#VALUE!</v>
      </c>
      <c r="O300" s="8" t="e">
        <f>-400*(Table2[[#This Row],[No School?]]-Table1[[#This Row],[No School Probability]])^2+100</f>
        <v>#VALUE!</v>
      </c>
      <c r="P300" s="25" t="e">
        <f>IF(IF(Table1[[#This Row],[No School Probability]]&gt;=0.5,1,0)=Table2[[#This Row],[No School?]],1,0)</f>
        <v>#VALUE!</v>
      </c>
      <c r="Q300" s="8"/>
    </row>
    <row r="301" spans="1:17" x14ac:dyDescent="0.25">
      <c r="A301" s="3" t="e">
        <f>Table2[[#This Row],[Date]]</f>
        <v>#VALUE!</v>
      </c>
      <c r="B301" s="5" t="e">
        <f>TEXT(Table1[[#This Row],[Date]],"ddddddddd")</f>
        <v>#VALUE!</v>
      </c>
      <c r="C301" s="5" t="e">
        <f>Table2[[#This Row],[Consecutive Snow Days Prior]]</f>
        <v>#VALUE!</v>
      </c>
      <c r="D301" s="17" t="e">
        <f>Table2[[#This Row],[Snow Days so Far]]</f>
        <v>#VALUE!</v>
      </c>
      <c r="E301" s="18" t="e">
        <f>((200*Table2[[#This Row],[7 am precipIntensity]]+Table2[[#This Row],[7 am precipProbability]]/10)*Table2[[#This Row],[7 am precipType]])^0.13*3.4</f>
        <v>#VALUE!</v>
      </c>
      <c r="F30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1" s="9" t="e">
        <f>(Table1[[#This Row],[Whole-day precip nastiness]]^1.9*Table1[[#This Row],[7 am precip nastiness]]^1.5)/260</f>
        <v>#VALUE!</v>
      </c>
      <c r="H301" s="21" t="e">
        <f>0.95*Table2[[#This Row],[7 am apparentTemperature]]+0.05*Table2[[#This Row],[7 am temperature]]</f>
        <v>#VALUE!</v>
      </c>
      <c r="I301" s="9" t="e">
        <f>0.25*Table2[[#This Row],[apparentTemperatureHigh]]+0.35*Table2[[#This Row],[temperatureHigh]]+0.25*Table2[[#This Row],[apparentTemperatureMin]]+0.15*Table2[[#This Row],[temperatureMin]]</f>
        <v>#VALUE!</v>
      </c>
      <c r="J301" s="9" t="e">
        <f>2.5*0.8^(1.4*Table1[[#This Row],[7 am temp "index"]]+0.8*Table1[[#This Row],[Whole-day temp "index"]]+4)</f>
        <v>#VALUE!</v>
      </c>
      <c r="K301" s="21" t="e">
        <f>-1/(Table1[[#This Row],[Precip Nastiness]]+Table1[[#This Row],[Temp Nastiness]]+1)+1</f>
        <v>#VALUE!</v>
      </c>
      <c r="L301" s="30" t="e">
        <f>1-ATAN((1.7^Table1[[#This Row],[Snow Days so Far]]+1.7^Table1[[#This Row],[Consecutive Snow Days Prior]]-2)/450)*2/PI()</f>
        <v>#VALUE!</v>
      </c>
      <c r="M301" s="27" t="e">
        <f>Table1[[#This Row],[Base No School Probability]]*Table1[[#This Row],[Past Closings Modifier]]</f>
        <v>#VALUE!</v>
      </c>
      <c r="N301" s="14" t="e">
        <f>IF(Table2[[#This Row],[No School?]]=1,"Yes","No")</f>
        <v>#VALUE!</v>
      </c>
      <c r="O301" s="8" t="e">
        <f>-400*(Table2[[#This Row],[No School?]]-Table1[[#This Row],[No School Probability]])^2+100</f>
        <v>#VALUE!</v>
      </c>
      <c r="P301" s="25" t="e">
        <f>IF(IF(Table1[[#This Row],[No School Probability]]&gt;=0.5,1,0)=Table2[[#This Row],[No School?]],1,0)</f>
        <v>#VALUE!</v>
      </c>
      <c r="Q301" s="8"/>
    </row>
    <row r="302" spans="1:17" x14ac:dyDescent="0.25">
      <c r="A302" s="3" t="e">
        <f>Table2[[#This Row],[Date]]</f>
        <v>#VALUE!</v>
      </c>
      <c r="B302" s="5" t="e">
        <f>TEXT(Table1[[#This Row],[Date]],"ddddddddd")</f>
        <v>#VALUE!</v>
      </c>
      <c r="C302" s="5" t="e">
        <f>Table2[[#This Row],[Consecutive Snow Days Prior]]</f>
        <v>#VALUE!</v>
      </c>
      <c r="D302" s="17" t="e">
        <f>Table2[[#This Row],[Snow Days so Far]]</f>
        <v>#VALUE!</v>
      </c>
      <c r="E302" s="18" t="e">
        <f>((200*Table2[[#This Row],[7 am precipIntensity]]+Table2[[#This Row],[7 am precipProbability]]/10)*Table2[[#This Row],[7 am precipType]])^0.13*3.4</f>
        <v>#VALUE!</v>
      </c>
      <c r="F30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2" s="9" t="e">
        <f>(Table1[[#This Row],[Whole-day precip nastiness]]^1.9*Table1[[#This Row],[7 am precip nastiness]]^1.5)/260</f>
        <v>#VALUE!</v>
      </c>
      <c r="H302" s="21" t="e">
        <f>0.95*Table2[[#This Row],[7 am apparentTemperature]]+0.05*Table2[[#This Row],[7 am temperature]]</f>
        <v>#VALUE!</v>
      </c>
      <c r="I302" s="9" t="e">
        <f>0.25*Table2[[#This Row],[apparentTemperatureHigh]]+0.35*Table2[[#This Row],[temperatureHigh]]+0.25*Table2[[#This Row],[apparentTemperatureMin]]+0.15*Table2[[#This Row],[temperatureMin]]</f>
        <v>#VALUE!</v>
      </c>
      <c r="J302" s="9" t="e">
        <f>2.5*0.8^(1.4*Table1[[#This Row],[7 am temp "index"]]+0.8*Table1[[#This Row],[Whole-day temp "index"]]+4)</f>
        <v>#VALUE!</v>
      </c>
      <c r="K302" s="21" t="e">
        <f>-1/(Table1[[#This Row],[Precip Nastiness]]+Table1[[#This Row],[Temp Nastiness]]+1)+1</f>
        <v>#VALUE!</v>
      </c>
      <c r="L302" s="30" t="e">
        <f>1-ATAN((1.7^Table1[[#This Row],[Snow Days so Far]]+1.7^Table1[[#This Row],[Consecutive Snow Days Prior]]-2)/450)*2/PI()</f>
        <v>#VALUE!</v>
      </c>
      <c r="M302" s="27" t="e">
        <f>Table1[[#This Row],[Base No School Probability]]*Table1[[#This Row],[Past Closings Modifier]]</f>
        <v>#VALUE!</v>
      </c>
      <c r="N302" s="14" t="e">
        <f>IF(Table2[[#This Row],[No School?]]=1,"Yes","No")</f>
        <v>#VALUE!</v>
      </c>
      <c r="O302" s="8" t="e">
        <f>-400*(Table2[[#This Row],[No School?]]-Table1[[#This Row],[No School Probability]])^2+100</f>
        <v>#VALUE!</v>
      </c>
      <c r="P302" s="25" t="e">
        <f>IF(IF(Table1[[#This Row],[No School Probability]]&gt;=0.5,1,0)=Table2[[#This Row],[No School?]],1,0)</f>
        <v>#VALUE!</v>
      </c>
      <c r="Q302" s="8"/>
    </row>
    <row r="303" spans="1:17" x14ac:dyDescent="0.25">
      <c r="A303" s="3" t="e">
        <f>Table2[[#This Row],[Date]]</f>
        <v>#VALUE!</v>
      </c>
      <c r="B303" s="5" t="e">
        <f>TEXT(Table1[[#This Row],[Date]],"ddddddddd")</f>
        <v>#VALUE!</v>
      </c>
      <c r="C303" s="5" t="e">
        <f>Table2[[#This Row],[Consecutive Snow Days Prior]]</f>
        <v>#VALUE!</v>
      </c>
      <c r="D303" s="17" t="e">
        <f>Table2[[#This Row],[Snow Days so Far]]</f>
        <v>#VALUE!</v>
      </c>
      <c r="E303" s="18" t="e">
        <f>((200*Table2[[#This Row],[7 am precipIntensity]]+Table2[[#This Row],[7 am precipProbability]]/10)*Table2[[#This Row],[7 am precipType]])^0.13*3.4</f>
        <v>#VALUE!</v>
      </c>
      <c r="F30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3" s="9" t="e">
        <f>(Table1[[#This Row],[Whole-day precip nastiness]]^1.9*Table1[[#This Row],[7 am precip nastiness]]^1.5)/260</f>
        <v>#VALUE!</v>
      </c>
      <c r="H303" s="21" t="e">
        <f>0.95*Table2[[#This Row],[7 am apparentTemperature]]+0.05*Table2[[#This Row],[7 am temperature]]</f>
        <v>#VALUE!</v>
      </c>
      <c r="I303" s="9" t="e">
        <f>0.25*Table2[[#This Row],[apparentTemperatureHigh]]+0.35*Table2[[#This Row],[temperatureHigh]]+0.25*Table2[[#This Row],[apparentTemperatureMin]]+0.15*Table2[[#This Row],[temperatureMin]]</f>
        <v>#VALUE!</v>
      </c>
      <c r="J303" s="9" t="e">
        <f>2.5*0.8^(1.4*Table1[[#This Row],[7 am temp "index"]]+0.8*Table1[[#This Row],[Whole-day temp "index"]]+4)</f>
        <v>#VALUE!</v>
      </c>
      <c r="K303" s="21" t="e">
        <f>-1/(Table1[[#This Row],[Precip Nastiness]]+Table1[[#This Row],[Temp Nastiness]]+1)+1</f>
        <v>#VALUE!</v>
      </c>
      <c r="L303" s="30" t="e">
        <f>1-ATAN((1.7^Table1[[#This Row],[Snow Days so Far]]+1.7^Table1[[#This Row],[Consecutive Snow Days Prior]]-2)/450)*2/PI()</f>
        <v>#VALUE!</v>
      </c>
      <c r="M303" s="27" t="e">
        <f>Table1[[#This Row],[Base No School Probability]]*Table1[[#This Row],[Past Closings Modifier]]</f>
        <v>#VALUE!</v>
      </c>
      <c r="N303" s="14" t="e">
        <f>IF(Table2[[#This Row],[No School?]]=1,"Yes","No")</f>
        <v>#VALUE!</v>
      </c>
      <c r="O303" s="8" t="e">
        <f>-400*(Table2[[#This Row],[No School?]]-Table1[[#This Row],[No School Probability]])^2+100</f>
        <v>#VALUE!</v>
      </c>
      <c r="P303" s="25" t="e">
        <f>IF(IF(Table1[[#This Row],[No School Probability]]&gt;=0.5,1,0)=Table2[[#This Row],[No School?]],1,0)</f>
        <v>#VALUE!</v>
      </c>
      <c r="Q303" s="8"/>
    </row>
    <row r="304" spans="1:17" x14ac:dyDescent="0.25">
      <c r="A304" s="3" t="e">
        <f>Table2[[#This Row],[Date]]</f>
        <v>#VALUE!</v>
      </c>
      <c r="B304" s="5" t="e">
        <f>TEXT(Table1[[#This Row],[Date]],"ddddddddd")</f>
        <v>#VALUE!</v>
      </c>
      <c r="C304" s="5" t="e">
        <f>Table2[[#This Row],[Consecutive Snow Days Prior]]</f>
        <v>#VALUE!</v>
      </c>
      <c r="D304" s="17" t="e">
        <f>Table2[[#This Row],[Snow Days so Far]]</f>
        <v>#VALUE!</v>
      </c>
      <c r="E304" s="18" t="e">
        <f>((200*Table2[[#This Row],[7 am precipIntensity]]+Table2[[#This Row],[7 am precipProbability]]/10)*Table2[[#This Row],[7 am precipType]])^0.13*3.4</f>
        <v>#VALUE!</v>
      </c>
      <c r="F30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4" s="9" t="e">
        <f>(Table1[[#This Row],[Whole-day precip nastiness]]^1.9*Table1[[#This Row],[7 am precip nastiness]]^1.5)/260</f>
        <v>#VALUE!</v>
      </c>
      <c r="H304" s="21" t="e">
        <f>0.95*Table2[[#This Row],[7 am apparentTemperature]]+0.05*Table2[[#This Row],[7 am temperature]]</f>
        <v>#VALUE!</v>
      </c>
      <c r="I304" s="9" t="e">
        <f>0.25*Table2[[#This Row],[apparentTemperatureHigh]]+0.35*Table2[[#This Row],[temperatureHigh]]+0.25*Table2[[#This Row],[apparentTemperatureMin]]+0.15*Table2[[#This Row],[temperatureMin]]</f>
        <v>#VALUE!</v>
      </c>
      <c r="J304" s="9" t="e">
        <f>2.5*0.8^(1.4*Table1[[#This Row],[7 am temp "index"]]+0.8*Table1[[#This Row],[Whole-day temp "index"]]+4)</f>
        <v>#VALUE!</v>
      </c>
      <c r="K304" s="21" t="e">
        <f>-1/(Table1[[#This Row],[Precip Nastiness]]+Table1[[#This Row],[Temp Nastiness]]+1)+1</f>
        <v>#VALUE!</v>
      </c>
      <c r="L304" s="30" t="e">
        <f>1-ATAN((1.7^Table1[[#This Row],[Snow Days so Far]]+1.7^Table1[[#This Row],[Consecutive Snow Days Prior]]-2)/450)*2/PI()</f>
        <v>#VALUE!</v>
      </c>
      <c r="M304" s="27" t="e">
        <f>Table1[[#This Row],[Base No School Probability]]*Table1[[#This Row],[Past Closings Modifier]]</f>
        <v>#VALUE!</v>
      </c>
      <c r="N304" s="14" t="e">
        <f>IF(Table2[[#This Row],[No School?]]=1,"Yes","No")</f>
        <v>#VALUE!</v>
      </c>
      <c r="O304" s="8" t="e">
        <f>-400*(Table2[[#This Row],[No School?]]-Table1[[#This Row],[No School Probability]])^2+100</f>
        <v>#VALUE!</v>
      </c>
      <c r="P304" s="25" t="e">
        <f>IF(IF(Table1[[#This Row],[No School Probability]]&gt;=0.5,1,0)=Table2[[#This Row],[No School?]],1,0)</f>
        <v>#VALUE!</v>
      </c>
      <c r="Q304" s="8"/>
    </row>
    <row r="305" spans="1:17" x14ac:dyDescent="0.25">
      <c r="A305" s="3" t="e">
        <f>Table2[[#This Row],[Date]]</f>
        <v>#VALUE!</v>
      </c>
      <c r="B305" s="5" t="e">
        <f>TEXT(Table1[[#This Row],[Date]],"ddddddddd")</f>
        <v>#VALUE!</v>
      </c>
      <c r="C305" s="5" t="e">
        <f>Table2[[#This Row],[Consecutive Snow Days Prior]]</f>
        <v>#VALUE!</v>
      </c>
      <c r="D305" s="17" t="e">
        <f>Table2[[#This Row],[Snow Days so Far]]</f>
        <v>#VALUE!</v>
      </c>
      <c r="E305" s="18" t="e">
        <f>((200*Table2[[#This Row],[7 am precipIntensity]]+Table2[[#This Row],[7 am precipProbability]]/10)*Table2[[#This Row],[7 am precipType]])^0.13*3.4</f>
        <v>#VALUE!</v>
      </c>
      <c r="F30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5" s="9" t="e">
        <f>(Table1[[#This Row],[Whole-day precip nastiness]]^1.9*Table1[[#This Row],[7 am precip nastiness]]^1.5)/260</f>
        <v>#VALUE!</v>
      </c>
      <c r="H305" s="21" t="e">
        <f>0.95*Table2[[#This Row],[7 am apparentTemperature]]+0.05*Table2[[#This Row],[7 am temperature]]</f>
        <v>#VALUE!</v>
      </c>
      <c r="I305" s="9" t="e">
        <f>0.25*Table2[[#This Row],[apparentTemperatureHigh]]+0.35*Table2[[#This Row],[temperatureHigh]]+0.25*Table2[[#This Row],[apparentTemperatureMin]]+0.15*Table2[[#This Row],[temperatureMin]]</f>
        <v>#VALUE!</v>
      </c>
      <c r="J305" s="9" t="e">
        <f>2.5*0.8^(1.4*Table1[[#This Row],[7 am temp "index"]]+0.8*Table1[[#This Row],[Whole-day temp "index"]]+4)</f>
        <v>#VALUE!</v>
      </c>
      <c r="K305" s="21" t="e">
        <f>-1/(Table1[[#This Row],[Precip Nastiness]]+Table1[[#This Row],[Temp Nastiness]]+1)+1</f>
        <v>#VALUE!</v>
      </c>
      <c r="L305" s="30" t="e">
        <f>1-ATAN((1.7^Table1[[#This Row],[Snow Days so Far]]+1.7^Table1[[#This Row],[Consecutive Snow Days Prior]]-2)/450)*2/PI()</f>
        <v>#VALUE!</v>
      </c>
      <c r="M305" s="27" t="e">
        <f>Table1[[#This Row],[Base No School Probability]]*Table1[[#This Row],[Past Closings Modifier]]</f>
        <v>#VALUE!</v>
      </c>
      <c r="N305" s="14" t="e">
        <f>IF(Table2[[#This Row],[No School?]]=1,"Yes","No")</f>
        <v>#VALUE!</v>
      </c>
      <c r="O305" s="8" t="e">
        <f>-400*(Table2[[#This Row],[No School?]]-Table1[[#This Row],[No School Probability]])^2+100</f>
        <v>#VALUE!</v>
      </c>
      <c r="P305" s="25" t="e">
        <f>IF(IF(Table1[[#This Row],[No School Probability]]&gt;=0.5,1,0)=Table2[[#This Row],[No School?]],1,0)</f>
        <v>#VALUE!</v>
      </c>
      <c r="Q305" s="8"/>
    </row>
    <row r="306" spans="1:17" x14ac:dyDescent="0.25">
      <c r="A306" s="3" t="e">
        <f>Table2[[#This Row],[Date]]</f>
        <v>#VALUE!</v>
      </c>
      <c r="B306" s="5" t="e">
        <f>TEXT(Table1[[#This Row],[Date]],"ddddddddd")</f>
        <v>#VALUE!</v>
      </c>
      <c r="C306" s="5" t="e">
        <f>Table2[[#This Row],[Consecutive Snow Days Prior]]</f>
        <v>#VALUE!</v>
      </c>
      <c r="D306" s="17" t="e">
        <f>Table2[[#This Row],[Snow Days so Far]]</f>
        <v>#VALUE!</v>
      </c>
      <c r="E306" s="18" t="e">
        <f>((200*Table2[[#This Row],[7 am precipIntensity]]+Table2[[#This Row],[7 am precipProbability]]/10)*Table2[[#This Row],[7 am precipType]])^0.13*3.4</f>
        <v>#VALUE!</v>
      </c>
      <c r="F30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6" s="9" t="e">
        <f>(Table1[[#This Row],[Whole-day precip nastiness]]^1.9*Table1[[#This Row],[7 am precip nastiness]]^1.5)/260</f>
        <v>#VALUE!</v>
      </c>
      <c r="H306" s="21" t="e">
        <f>0.95*Table2[[#This Row],[7 am apparentTemperature]]+0.05*Table2[[#This Row],[7 am temperature]]</f>
        <v>#VALUE!</v>
      </c>
      <c r="I306" s="9" t="e">
        <f>0.25*Table2[[#This Row],[apparentTemperatureHigh]]+0.35*Table2[[#This Row],[temperatureHigh]]+0.25*Table2[[#This Row],[apparentTemperatureMin]]+0.15*Table2[[#This Row],[temperatureMin]]</f>
        <v>#VALUE!</v>
      </c>
      <c r="J306" s="9" t="e">
        <f>2.5*0.8^(1.4*Table1[[#This Row],[7 am temp "index"]]+0.8*Table1[[#This Row],[Whole-day temp "index"]]+4)</f>
        <v>#VALUE!</v>
      </c>
      <c r="K306" s="21" t="e">
        <f>-1/(Table1[[#This Row],[Precip Nastiness]]+Table1[[#This Row],[Temp Nastiness]]+1)+1</f>
        <v>#VALUE!</v>
      </c>
      <c r="L306" s="30" t="e">
        <f>1-ATAN((1.7^Table1[[#This Row],[Snow Days so Far]]+1.7^Table1[[#This Row],[Consecutive Snow Days Prior]]-2)/450)*2/PI()</f>
        <v>#VALUE!</v>
      </c>
      <c r="M306" s="27" t="e">
        <f>Table1[[#This Row],[Base No School Probability]]*Table1[[#This Row],[Past Closings Modifier]]</f>
        <v>#VALUE!</v>
      </c>
      <c r="N306" s="14" t="e">
        <f>IF(Table2[[#This Row],[No School?]]=1,"Yes","No")</f>
        <v>#VALUE!</v>
      </c>
      <c r="O306" s="8" t="e">
        <f>-400*(Table2[[#This Row],[No School?]]-Table1[[#This Row],[No School Probability]])^2+100</f>
        <v>#VALUE!</v>
      </c>
      <c r="P306" s="25" t="e">
        <f>IF(IF(Table1[[#This Row],[No School Probability]]&gt;=0.5,1,0)=Table2[[#This Row],[No School?]],1,0)</f>
        <v>#VALUE!</v>
      </c>
      <c r="Q306" s="8"/>
    </row>
    <row r="307" spans="1:17" x14ac:dyDescent="0.25">
      <c r="A307" s="3" t="e">
        <f>Table2[[#This Row],[Date]]</f>
        <v>#VALUE!</v>
      </c>
      <c r="B307" s="5" t="e">
        <f>TEXT(Table1[[#This Row],[Date]],"ddddddddd")</f>
        <v>#VALUE!</v>
      </c>
      <c r="C307" s="5" t="e">
        <f>Table2[[#This Row],[Consecutive Snow Days Prior]]</f>
        <v>#VALUE!</v>
      </c>
      <c r="D307" s="17" t="e">
        <f>Table2[[#This Row],[Snow Days so Far]]</f>
        <v>#VALUE!</v>
      </c>
      <c r="E307" s="18" t="e">
        <f>((200*Table2[[#This Row],[7 am precipIntensity]]+Table2[[#This Row],[7 am precipProbability]]/10)*Table2[[#This Row],[7 am precipType]])^0.13*3.4</f>
        <v>#VALUE!</v>
      </c>
      <c r="F30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7" s="9" t="e">
        <f>(Table1[[#This Row],[Whole-day precip nastiness]]^1.9*Table1[[#This Row],[7 am precip nastiness]]^1.5)/260</f>
        <v>#VALUE!</v>
      </c>
      <c r="H307" s="21" t="e">
        <f>0.95*Table2[[#This Row],[7 am apparentTemperature]]+0.05*Table2[[#This Row],[7 am temperature]]</f>
        <v>#VALUE!</v>
      </c>
      <c r="I307" s="9" t="e">
        <f>0.25*Table2[[#This Row],[apparentTemperatureHigh]]+0.35*Table2[[#This Row],[temperatureHigh]]+0.25*Table2[[#This Row],[apparentTemperatureMin]]+0.15*Table2[[#This Row],[temperatureMin]]</f>
        <v>#VALUE!</v>
      </c>
      <c r="J307" s="9" t="e">
        <f>2.5*0.8^(1.4*Table1[[#This Row],[7 am temp "index"]]+0.8*Table1[[#This Row],[Whole-day temp "index"]]+4)</f>
        <v>#VALUE!</v>
      </c>
      <c r="K307" s="21" t="e">
        <f>-1/(Table1[[#This Row],[Precip Nastiness]]+Table1[[#This Row],[Temp Nastiness]]+1)+1</f>
        <v>#VALUE!</v>
      </c>
      <c r="L307" s="30" t="e">
        <f>1-ATAN((1.7^Table1[[#This Row],[Snow Days so Far]]+1.7^Table1[[#This Row],[Consecutive Snow Days Prior]]-2)/450)*2/PI()</f>
        <v>#VALUE!</v>
      </c>
      <c r="M307" s="27" t="e">
        <f>Table1[[#This Row],[Base No School Probability]]*Table1[[#This Row],[Past Closings Modifier]]</f>
        <v>#VALUE!</v>
      </c>
      <c r="N307" s="14" t="e">
        <f>IF(Table2[[#This Row],[No School?]]=1,"Yes","No")</f>
        <v>#VALUE!</v>
      </c>
      <c r="O307" s="8" t="e">
        <f>-400*(Table2[[#This Row],[No School?]]-Table1[[#This Row],[No School Probability]])^2+100</f>
        <v>#VALUE!</v>
      </c>
      <c r="P307" s="25" t="e">
        <f>IF(IF(Table1[[#This Row],[No School Probability]]&gt;=0.5,1,0)=Table2[[#This Row],[No School?]],1,0)</f>
        <v>#VALUE!</v>
      </c>
      <c r="Q307" s="8"/>
    </row>
    <row r="308" spans="1:17" x14ac:dyDescent="0.25">
      <c r="A308" s="3" t="e">
        <f>Table2[[#This Row],[Date]]</f>
        <v>#VALUE!</v>
      </c>
      <c r="B308" s="5" t="e">
        <f>TEXT(Table1[[#This Row],[Date]],"ddddddddd")</f>
        <v>#VALUE!</v>
      </c>
      <c r="C308" s="5" t="e">
        <f>Table2[[#This Row],[Consecutive Snow Days Prior]]</f>
        <v>#VALUE!</v>
      </c>
      <c r="D308" s="17" t="e">
        <f>Table2[[#This Row],[Snow Days so Far]]</f>
        <v>#VALUE!</v>
      </c>
      <c r="E308" s="18" t="e">
        <f>((200*Table2[[#This Row],[7 am precipIntensity]]+Table2[[#This Row],[7 am precipProbability]]/10)*Table2[[#This Row],[7 am precipType]])^0.13*3.4</f>
        <v>#VALUE!</v>
      </c>
      <c r="F30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8" s="9" t="e">
        <f>(Table1[[#This Row],[Whole-day precip nastiness]]^1.9*Table1[[#This Row],[7 am precip nastiness]]^1.5)/260</f>
        <v>#VALUE!</v>
      </c>
      <c r="H308" s="21" t="e">
        <f>0.95*Table2[[#This Row],[7 am apparentTemperature]]+0.05*Table2[[#This Row],[7 am temperature]]</f>
        <v>#VALUE!</v>
      </c>
      <c r="I308" s="9" t="e">
        <f>0.25*Table2[[#This Row],[apparentTemperatureHigh]]+0.35*Table2[[#This Row],[temperatureHigh]]+0.25*Table2[[#This Row],[apparentTemperatureMin]]+0.15*Table2[[#This Row],[temperatureMin]]</f>
        <v>#VALUE!</v>
      </c>
      <c r="J308" s="9" t="e">
        <f>2.5*0.8^(1.4*Table1[[#This Row],[7 am temp "index"]]+0.8*Table1[[#This Row],[Whole-day temp "index"]]+4)</f>
        <v>#VALUE!</v>
      </c>
      <c r="K308" s="21" t="e">
        <f>-1/(Table1[[#This Row],[Precip Nastiness]]+Table1[[#This Row],[Temp Nastiness]]+1)+1</f>
        <v>#VALUE!</v>
      </c>
      <c r="L308" s="30" t="e">
        <f>1-ATAN((1.7^Table1[[#This Row],[Snow Days so Far]]+1.7^Table1[[#This Row],[Consecutive Snow Days Prior]]-2)/450)*2/PI()</f>
        <v>#VALUE!</v>
      </c>
      <c r="M308" s="27" t="e">
        <f>Table1[[#This Row],[Base No School Probability]]*Table1[[#This Row],[Past Closings Modifier]]</f>
        <v>#VALUE!</v>
      </c>
      <c r="N308" s="14" t="e">
        <f>IF(Table2[[#This Row],[No School?]]=1,"Yes","No")</f>
        <v>#VALUE!</v>
      </c>
      <c r="O308" s="8" t="e">
        <f>-400*(Table2[[#This Row],[No School?]]-Table1[[#This Row],[No School Probability]])^2+100</f>
        <v>#VALUE!</v>
      </c>
      <c r="P308" s="25" t="e">
        <f>IF(IF(Table1[[#This Row],[No School Probability]]&gt;=0.5,1,0)=Table2[[#This Row],[No School?]],1,0)</f>
        <v>#VALUE!</v>
      </c>
      <c r="Q308" s="8"/>
    </row>
    <row r="309" spans="1:17" x14ac:dyDescent="0.25">
      <c r="A309" s="3" t="e">
        <f>Table2[[#This Row],[Date]]</f>
        <v>#VALUE!</v>
      </c>
      <c r="B309" s="5" t="e">
        <f>TEXT(Table1[[#This Row],[Date]],"ddddddddd")</f>
        <v>#VALUE!</v>
      </c>
      <c r="C309" s="5" t="e">
        <f>Table2[[#This Row],[Consecutive Snow Days Prior]]</f>
        <v>#VALUE!</v>
      </c>
      <c r="D309" s="17" t="e">
        <f>Table2[[#This Row],[Snow Days so Far]]</f>
        <v>#VALUE!</v>
      </c>
      <c r="E309" s="18" t="e">
        <f>((200*Table2[[#This Row],[7 am precipIntensity]]+Table2[[#This Row],[7 am precipProbability]]/10)*Table2[[#This Row],[7 am precipType]])^0.13*3.4</f>
        <v>#VALUE!</v>
      </c>
      <c r="F30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09" s="9" t="e">
        <f>(Table1[[#This Row],[Whole-day precip nastiness]]^1.9*Table1[[#This Row],[7 am precip nastiness]]^1.5)/260</f>
        <v>#VALUE!</v>
      </c>
      <c r="H309" s="21" t="e">
        <f>0.95*Table2[[#This Row],[7 am apparentTemperature]]+0.05*Table2[[#This Row],[7 am temperature]]</f>
        <v>#VALUE!</v>
      </c>
      <c r="I309" s="9" t="e">
        <f>0.25*Table2[[#This Row],[apparentTemperatureHigh]]+0.35*Table2[[#This Row],[temperatureHigh]]+0.25*Table2[[#This Row],[apparentTemperatureMin]]+0.15*Table2[[#This Row],[temperatureMin]]</f>
        <v>#VALUE!</v>
      </c>
      <c r="J309" s="9" t="e">
        <f>2.5*0.8^(1.4*Table1[[#This Row],[7 am temp "index"]]+0.8*Table1[[#This Row],[Whole-day temp "index"]]+4)</f>
        <v>#VALUE!</v>
      </c>
      <c r="K309" s="21" t="e">
        <f>-1/(Table1[[#This Row],[Precip Nastiness]]+Table1[[#This Row],[Temp Nastiness]]+1)+1</f>
        <v>#VALUE!</v>
      </c>
      <c r="L309" s="30" t="e">
        <f>1-ATAN((1.7^Table1[[#This Row],[Snow Days so Far]]+1.7^Table1[[#This Row],[Consecutive Snow Days Prior]]-2)/450)*2/PI()</f>
        <v>#VALUE!</v>
      </c>
      <c r="M309" s="27" t="e">
        <f>Table1[[#This Row],[Base No School Probability]]*Table1[[#This Row],[Past Closings Modifier]]</f>
        <v>#VALUE!</v>
      </c>
      <c r="N309" s="14" t="e">
        <f>IF(Table2[[#This Row],[No School?]]=1,"Yes","No")</f>
        <v>#VALUE!</v>
      </c>
      <c r="O309" s="8" t="e">
        <f>-400*(Table2[[#This Row],[No School?]]-Table1[[#This Row],[No School Probability]])^2+100</f>
        <v>#VALUE!</v>
      </c>
      <c r="P309" s="25" t="e">
        <f>IF(IF(Table1[[#This Row],[No School Probability]]&gt;=0.5,1,0)=Table2[[#This Row],[No School?]],1,0)</f>
        <v>#VALUE!</v>
      </c>
      <c r="Q309" s="8"/>
    </row>
    <row r="310" spans="1:17" x14ac:dyDescent="0.25">
      <c r="A310" s="3" t="e">
        <f>Table2[[#This Row],[Date]]</f>
        <v>#VALUE!</v>
      </c>
      <c r="B310" s="5" t="e">
        <f>TEXT(Table1[[#This Row],[Date]],"ddddddddd")</f>
        <v>#VALUE!</v>
      </c>
      <c r="C310" s="5" t="e">
        <f>Table2[[#This Row],[Consecutive Snow Days Prior]]</f>
        <v>#VALUE!</v>
      </c>
      <c r="D310" s="17" t="e">
        <f>Table2[[#This Row],[Snow Days so Far]]</f>
        <v>#VALUE!</v>
      </c>
      <c r="E310" s="18" t="e">
        <f>((200*Table2[[#This Row],[7 am precipIntensity]]+Table2[[#This Row],[7 am precipProbability]]/10)*Table2[[#This Row],[7 am precipType]])^0.13*3.4</f>
        <v>#VALUE!</v>
      </c>
      <c r="F31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0" s="9" t="e">
        <f>(Table1[[#This Row],[Whole-day precip nastiness]]^1.9*Table1[[#This Row],[7 am precip nastiness]]^1.5)/260</f>
        <v>#VALUE!</v>
      </c>
      <c r="H310" s="21" t="e">
        <f>0.95*Table2[[#This Row],[7 am apparentTemperature]]+0.05*Table2[[#This Row],[7 am temperature]]</f>
        <v>#VALUE!</v>
      </c>
      <c r="I310" s="9" t="e">
        <f>0.25*Table2[[#This Row],[apparentTemperatureHigh]]+0.35*Table2[[#This Row],[temperatureHigh]]+0.25*Table2[[#This Row],[apparentTemperatureMin]]+0.15*Table2[[#This Row],[temperatureMin]]</f>
        <v>#VALUE!</v>
      </c>
      <c r="J310" s="9" t="e">
        <f>2.5*0.8^(1.4*Table1[[#This Row],[7 am temp "index"]]+0.8*Table1[[#This Row],[Whole-day temp "index"]]+4)</f>
        <v>#VALUE!</v>
      </c>
      <c r="K310" s="21" t="e">
        <f>-1/(Table1[[#This Row],[Precip Nastiness]]+Table1[[#This Row],[Temp Nastiness]]+1)+1</f>
        <v>#VALUE!</v>
      </c>
      <c r="L310" s="30" t="e">
        <f>1-ATAN((1.7^Table1[[#This Row],[Snow Days so Far]]+1.7^Table1[[#This Row],[Consecutive Snow Days Prior]]-2)/450)*2/PI()</f>
        <v>#VALUE!</v>
      </c>
      <c r="M310" s="27" t="e">
        <f>Table1[[#This Row],[Base No School Probability]]*Table1[[#This Row],[Past Closings Modifier]]</f>
        <v>#VALUE!</v>
      </c>
      <c r="N310" s="14" t="e">
        <f>IF(Table2[[#This Row],[No School?]]=1,"Yes","No")</f>
        <v>#VALUE!</v>
      </c>
      <c r="O310" s="8" t="e">
        <f>-400*(Table2[[#This Row],[No School?]]-Table1[[#This Row],[No School Probability]])^2+100</f>
        <v>#VALUE!</v>
      </c>
      <c r="P310" s="25" t="e">
        <f>IF(IF(Table1[[#This Row],[No School Probability]]&gt;=0.5,1,0)=Table2[[#This Row],[No School?]],1,0)</f>
        <v>#VALUE!</v>
      </c>
      <c r="Q310" s="8"/>
    </row>
    <row r="311" spans="1:17" x14ac:dyDescent="0.25">
      <c r="A311" s="3" t="e">
        <f>Table2[[#This Row],[Date]]</f>
        <v>#VALUE!</v>
      </c>
      <c r="B311" s="5" t="e">
        <f>TEXT(Table1[[#This Row],[Date]],"ddddddddd")</f>
        <v>#VALUE!</v>
      </c>
      <c r="C311" s="5" t="e">
        <f>Table2[[#This Row],[Consecutive Snow Days Prior]]</f>
        <v>#VALUE!</v>
      </c>
      <c r="D311" s="17" t="e">
        <f>Table2[[#This Row],[Snow Days so Far]]</f>
        <v>#VALUE!</v>
      </c>
      <c r="E311" s="18" t="e">
        <f>((200*Table2[[#This Row],[7 am precipIntensity]]+Table2[[#This Row],[7 am precipProbability]]/10)*Table2[[#This Row],[7 am precipType]])^0.13*3.4</f>
        <v>#VALUE!</v>
      </c>
      <c r="F31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1" s="9" t="e">
        <f>(Table1[[#This Row],[Whole-day precip nastiness]]^1.9*Table1[[#This Row],[7 am precip nastiness]]^1.5)/260</f>
        <v>#VALUE!</v>
      </c>
      <c r="H311" s="21" t="e">
        <f>0.95*Table2[[#This Row],[7 am apparentTemperature]]+0.05*Table2[[#This Row],[7 am temperature]]</f>
        <v>#VALUE!</v>
      </c>
      <c r="I311" s="9" t="e">
        <f>0.25*Table2[[#This Row],[apparentTemperatureHigh]]+0.35*Table2[[#This Row],[temperatureHigh]]+0.25*Table2[[#This Row],[apparentTemperatureMin]]+0.15*Table2[[#This Row],[temperatureMin]]</f>
        <v>#VALUE!</v>
      </c>
      <c r="J311" s="9" t="e">
        <f>2.5*0.8^(1.4*Table1[[#This Row],[7 am temp "index"]]+0.8*Table1[[#This Row],[Whole-day temp "index"]]+4)</f>
        <v>#VALUE!</v>
      </c>
      <c r="K311" s="21" t="e">
        <f>-1/(Table1[[#This Row],[Precip Nastiness]]+Table1[[#This Row],[Temp Nastiness]]+1)+1</f>
        <v>#VALUE!</v>
      </c>
      <c r="L311" s="30" t="e">
        <f>1-ATAN((1.7^Table1[[#This Row],[Snow Days so Far]]+1.7^Table1[[#This Row],[Consecutive Snow Days Prior]]-2)/450)*2/PI()</f>
        <v>#VALUE!</v>
      </c>
      <c r="M311" s="27" t="e">
        <f>Table1[[#This Row],[Base No School Probability]]*Table1[[#This Row],[Past Closings Modifier]]</f>
        <v>#VALUE!</v>
      </c>
      <c r="N311" s="14" t="e">
        <f>IF(Table2[[#This Row],[No School?]]=1,"Yes","No")</f>
        <v>#VALUE!</v>
      </c>
      <c r="O311" s="8" t="e">
        <f>-400*(Table2[[#This Row],[No School?]]-Table1[[#This Row],[No School Probability]])^2+100</f>
        <v>#VALUE!</v>
      </c>
      <c r="P311" s="25" t="e">
        <f>IF(IF(Table1[[#This Row],[No School Probability]]&gt;=0.5,1,0)=Table2[[#This Row],[No School?]],1,0)</f>
        <v>#VALUE!</v>
      </c>
      <c r="Q311" s="8"/>
    </row>
    <row r="312" spans="1:17" x14ac:dyDescent="0.25">
      <c r="A312" s="3" t="e">
        <f>Table2[[#This Row],[Date]]</f>
        <v>#VALUE!</v>
      </c>
      <c r="B312" s="5" t="e">
        <f>TEXT(Table1[[#This Row],[Date]],"ddddddddd")</f>
        <v>#VALUE!</v>
      </c>
      <c r="C312" s="5" t="e">
        <f>Table2[[#This Row],[Consecutive Snow Days Prior]]</f>
        <v>#VALUE!</v>
      </c>
      <c r="D312" s="17" t="e">
        <f>Table2[[#This Row],[Snow Days so Far]]</f>
        <v>#VALUE!</v>
      </c>
      <c r="E312" s="18" t="e">
        <f>((200*Table2[[#This Row],[7 am precipIntensity]]+Table2[[#This Row],[7 am precipProbability]]/10)*Table2[[#This Row],[7 am precipType]])^0.13*3.4</f>
        <v>#VALUE!</v>
      </c>
      <c r="F31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2" s="9" t="e">
        <f>(Table1[[#This Row],[Whole-day precip nastiness]]^1.9*Table1[[#This Row],[7 am precip nastiness]]^1.5)/260</f>
        <v>#VALUE!</v>
      </c>
      <c r="H312" s="21" t="e">
        <f>0.95*Table2[[#This Row],[7 am apparentTemperature]]+0.05*Table2[[#This Row],[7 am temperature]]</f>
        <v>#VALUE!</v>
      </c>
      <c r="I312" s="9" t="e">
        <f>0.25*Table2[[#This Row],[apparentTemperatureHigh]]+0.35*Table2[[#This Row],[temperatureHigh]]+0.25*Table2[[#This Row],[apparentTemperatureMin]]+0.15*Table2[[#This Row],[temperatureMin]]</f>
        <v>#VALUE!</v>
      </c>
      <c r="J312" s="9" t="e">
        <f>2.5*0.8^(1.4*Table1[[#This Row],[7 am temp "index"]]+0.8*Table1[[#This Row],[Whole-day temp "index"]]+4)</f>
        <v>#VALUE!</v>
      </c>
      <c r="K312" s="21" t="e">
        <f>-1/(Table1[[#This Row],[Precip Nastiness]]+Table1[[#This Row],[Temp Nastiness]]+1)+1</f>
        <v>#VALUE!</v>
      </c>
      <c r="L312" s="30" t="e">
        <f>1-ATAN((1.7^Table1[[#This Row],[Snow Days so Far]]+1.7^Table1[[#This Row],[Consecutive Snow Days Prior]]-2)/450)*2/PI()</f>
        <v>#VALUE!</v>
      </c>
      <c r="M312" s="27" t="e">
        <f>Table1[[#This Row],[Base No School Probability]]*Table1[[#This Row],[Past Closings Modifier]]</f>
        <v>#VALUE!</v>
      </c>
      <c r="N312" s="14" t="e">
        <f>IF(Table2[[#This Row],[No School?]]=1,"Yes","No")</f>
        <v>#VALUE!</v>
      </c>
      <c r="O312" s="8" t="e">
        <f>-400*(Table2[[#This Row],[No School?]]-Table1[[#This Row],[No School Probability]])^2+100</f>
        <v>#VALUE!</v>
      </c>
      <c r="P312" s="25" t="e">
        <f>IF(IF(Table1[[#This Row],[No School Probability]]&gt;=0.5,1,0)=Table2[[#This Row],[No School?]],1,0)</f>
        <v>#VALUE!</v>
      </c>
      <c r="Q312" s="8"/>
    </row>
    <row r="313" spans="1:17" x14ac:dyDescent="0.25">
      <c r="A313" s="3" t="e">
        <f>Table2[[#This Row],[Date]]</f>
        <v>#VALUE!</v>
      </c>
      <c r="B313" s="5" t="e">
        <f>TEXT(Table1[[#This Row],[Date]],"ddddddddd")</f>
        <v>#VALUE!</v>
      </c>
      <c r="C313" s="5" t="e">
        <f>Table2[[#This Row],[Consecutive Snow Days Prior]]</f>
        <v>#VALUE!</v>
      </c>
      <c r="D313" s="17" t="e">
        <f>Table2[[#This Row],[Snow Days so Far]]</f>
        <v>#VALUE!</v>
      </c>
      <c r="E313" s="18" t="e">
        <f>((200*Table2[[#This Row],[7 am precipIntensity]]+Table2[[#This Row],[7 am precipProbability]]/10)*Table2[[#This Row],[7 am precipType]])^0.13*3.4</f>
        <v>#VALUE!</v>
      </c>
      <c r="F31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3" s="9" t="e">
        <f>(Table1[[#This Row],[Whole-day precip nastiness]]^1.9*Table1[[#This Row],[7 am precip nastiness]]^1.5)/260</f>
        <v>#VALUE!</v>
      </c>
      <c r="H313" s="21" t="e">
        <f>0.95*Table2[[#This Row],[7 am apparentTemperature]]+0.05*Table2[[#This Row],[7 am temperature]]</f>
        <v>#VALUE!</v>
      </c>
      <c r="I313" s="9" t="e">
        <f>0.25*Table2[[#This Row],[apparentTemperatureHigh]]+0.35*Table2[[#This Row],[temperatureHigh]]+0.25*Table2[[#This Row],[apparentTemperatureMin]]+0.15*Table2[[#This Row],[temperatureMin]]</f>
        <v>#VALUE!</v>
      </c>
      <c r="J313" s="9" t="e">
        <f>2.5*0.8^(1.4*Table1[[#This Row],[7 am temp "index"]]+0.8*Table1[[#This Row],[Whole-day temp "index"]]+4)</f>
        <v>#VALUE!</v>
      </c>
      <c r="K313" s="21" t="e">
        <f>-1/(Table1[[#This Row],[Precip Nastiness]]+Table1[[#This Row],[Temp Nastiness]]+1)+1</f>
        <v>#VALUE!</v>
      </c>
      <c r="L313" s="30" t="e">
        <f>1-ATAN((1.7^Table1[[#This Row],[Snow Days so Far]]+1.7^Table1[[#This Row],[Consecutive Snow Days Prior]]-2)/450)*2/PI()</f>
        <v>#VALUE!</v>
      </c>
      <c r="M313" s="27" t="e">
        <f>Table1[[#This Row],[Base No School Probability]]*Table1[[#This Row],[Past Closings Modifier]]</f>
        <v>#VALUE!</v>
      </c>
      <c r="N313" s="14" t="e">
        <f>IF(Table2[[#This Row],[No School?]]=1,"Yes","No")</f>
        <v>#VALUE!</v>
      </c>
      <c r="O313" s="8" t="e">
        <f>-400*(Table2[[#This Row],[No School?]]-Table1[[#This Row],[No School Probability]])^2+100</f>
        <v>#VALUE!</v>
      </c>
      <c r="P313" s="25" t="e">
        <f>IF(IF(Table1[[#This Row],[No School Probability]]&gt;=0.5,1,0)=Table2[[#This Row],[No School?]],1,0)</f>
        <v>#VALUE!</v>
      </c>
      <c r="Q313" s="8"/>
    </row>
    <row r="314" spans="1:17" x14ac:dyDescent="0.25">
      <c r="A314" s="3" t="e">
        <f>Table2[[#This Row],[Date]]</f>
        <v>#VALUE!</v>
      </c>
      <c r="B314" s="5" t="e">
        <f>TEXT(Table1[[#This Row],[Date]],"ddddddddd")</f>
        <v>#VALUE!</v>
      </c>
      <c r="C314" s="5" t="e">
        <f>Table2[[#This Row],[Consecutive Snow Days Prior]]</f>
        <v>#VALUE!</v>
      </c>
      <c r="D314" s="17" t="e">
        <f>Table2[[#This Row],[Snow Days so Far]]</f>
        <v>#VALUE!</v>
      </c>
      <c r="E314" s="18" t="e">
        <f>((200*Table2[[#This Row],[7 am precipIntensity]]+Table2[[#This Row],[7 am precipProbability]]/10)*Table2[[#This Row],[7 am precipType]])^0.13*3.4</f>
        <v>#VALUE!</v>
      </c>
      <c r="F31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4" s="9" t="e">
        <f>(Table1[[#This Row],[Whole-day precip nastiness]]^1.9*Table1[[#This Row],[7 am precip nastiness]]^1.5)/260</f>
        <v>#VALUE!</v>
      </c>
      <c r="H314" s="21" t="e">
        <f>0.95*Table2[[#This Row],[7 am apparentTemperature]]+0.05*Table2[[#This Row],[7 am temperature]]</f>
        <v>#VALUE!</v>
      </c>
      <c r="I314" s="9" t="e">
        <f>0.25*Table2[[#This Row],[apparentTemperatureHigh]]+0.35*Table2[[#This Row],[temperatureHigh]]+0.25*Table2[[#This Row],[apparentTemperatureMin]]+0.15*Table2[[#This Row],[temperatureMin]]</f>
        <v>#VALUE!</v>
      </c>
      <c r="J314" s="9" t="e">
        <f>2.5*0.8^(1.4*Table1[[#This Row],[7 am temp "index"]]+0.8*Table1[[#This Row],[Whole-day temp "index"]]+4)</f>
        <v>#VALUE!</v>
      </c>
      <c r="K314" s="21" t="e">
        <f>-1/(Table1[[#This Row],[Precip Nastiness]]+Table1[[#This Row],[Temp Nastiness]]+1)+1</f>
        <v>#VALUE!</v>
      </c>
      <c r="L314" s="30" t="e">
        <f>1-ATAN((1.7^Table1[[#This Row],[Snow Days so Far]]+1.7^Table1[[#This Row],[Consecutive Snow Days Prior]]-2)/450)*2/PI()</f>
        <v>#VALUE!</v>
      </c>
      <c r="M314" s="27" t="e">
        <f>Table1[[#This Row],[Base No School Probability]]*Table1[[#This Row],[Past Closings Modifier]]</f>
        <v>#VALUE!</v>
      </c>
      <c r="N314" s="14" t="e">
        <f>IF(Table2[[#This Row],[No School?]]=1,"Yes","No")</f>
        <v>#VALUE!</v>
      </c>
      <c r="O314" s="8" t="e">
        <f>-400*(Table2[[#This Row],[No School?]]-Table1[[#This Row],[No School Probability]])^2+100</f>
        <v>#VALUE!</v>
      </c>
      <c r="P314" s="25" t="e">
        <f>IF(IF(Table1[[#This Row],[No School Probability]]&gt;=0.5,1,0)=Table2[[#This Row],[No School?]],1,0)</f>
        <v>#VALUE!</v>
      </c>
      <c r="Q314" s="8"/>
    </row>
    <row r="315" spans="1:17" x14ac:dyDescent="0.25">
      <c r="A315" s="3" t="e">
        <f>Table2[[#This Row],[Date]]</f>
        <v>#VALUE!</v>
      </c>
      <c r="B315" s="5" t="e">
        <f>TEXT(Table1[[#This Row],[Date]],"ddddddddd")</f>
        <v>#VALUE!</v>
      </c>
      <c r="C315" s="5" t="e">
        <f>Table2[[#This Row],[Consecutive Snow Days Prior]]</f>
        <v>#VALUE!</v>
      </c>
      <c r="D315" s="17" t="e">
        <f>Table2[[#This Row],[Snow Days so Far]]</f>
        <v>#VALUE!</v>
      </c>
      <c r="E315" s="18" t="e">
        <f>((200*Table2[[#This Row],[7 am precipIntensity]]+Table2[[#This Row],[7 am precipProbability]]/10)*Table2[[#This Row],[7 am precipType]])^0.13*3.4</f>
        <v>#VALUE!</v>
      </c>
      <c r="F31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5" s="9" t="e">
        <f>(Table1[[#This Row],[Whole-day precip nastiness]]^1.9*Table1[[#This Row],[7 am precip nastiness]]^1.5)/260</f>
        <v>#VALUE!</v>
      </c>
      <c r="H315" s="21" t="e">
        <f>0.95*Table2[[#This Row],[7 am apparentTemperature]]+0.05*Table2[[#This Row],[7 am temperature]]</f>
        <v>#VALUE!</v>
      </c>
      <c r="I315" s="9" t="e">
        <f>0.25*Table2[[#This Row],[apparentTemperatureHigh]]+0.35*Table2[[#This Row],[temperatureHigh]]+0.25*Table2[[#This Row],[apparentTemperatureMin]]+0.15*Table2[[#This Row],[temperatureMin]]</f>
        <v>#VALUE!</v>
      </c>
      <c r="J315" s="9" t="e">
        <f>2.5*0.8^(1.4*Table1[[#This Row],[7 am temp "index"]]+0.8*Table1[[#This Row],[Whole-day temp "index"]]+4)</f>
        <v>#VALUE!</v>
      </c>
      <c r="K315" s="21" t="e">
        <f>-1/(Table1[[#This Row],[Precip Nastiness]]+Table1[[#This Row],[Temp Nastiness]]+1)+1</f>
        <v>#VALUE!</v>
      </c>
      <c r="L315" s="30" t="e">
        <f>1-ATAN((1.7^Table1[[#This Row],[Snow Days so Far]]+1.7^Table1[[#This Row],[Consecutive Snow Days Prior]]-2)/450)*2/PI()</f>
        <v>#VALUE!</v>
      </c>
      <c r="M315" s="27" t="e">
        <f>Table1[[#This Row],[Base No School Probability]]*Table1[[#This Row],[Past Closings Modifier]]</f>
        <v>#VALUE!</v>
      </c>
      <c r="N315" s="14" t="e">
        <f>IF(Table2[[#This Row],[No School?]]=1,"Yes","No")</f>
        <v>#VALUE!</v>
      </c>
      <c r="O315" s="8" t="e">
        <f>-400*(Table2[[#This Row],[No School?]]-Table1[[#This Row],[No School Probability]])^2+100</f>
        <v>#VALUE!</v>
      </c>
      <c r="P315" s="25" t="e">
        <f>IF(IF(Table1[[#This Row],[No School Probability]]&gt;=0.5,1,0)=Table2[[#This Row],[No School?]],1,0)</f>
        <v>#VALUE!</v>
      </c>
      <c r="Q315" s="8"/>
    </row>
    <row r="316" spans="1:17" x14ac:dyDescent="0.25">
      <c r="A316" s="3" t="e">
        <f>Table2[[#This Row],[Date]]</f>
        <v>#VALUE!</v>
      </c>
      <c r="B316" s="5" t="e">
        <f>TEXT(Table1[[#This Row],[Date]],"ddddddddd")</f>
        <v>#VALUE!</v>
      </c>
      <c r="C316" s="5" t="e">
        <f>Table2[[#This Row],[Consecutive Snow Days Prior]]</f>
        <v>#VALUE!</v>
      </c>
      <c r="D316" s="17" t="e">
        <f>Table2[[#This Row],[Snow Days so Far]]</f>
        <v>#VALUE!</v>
      </c>
      <c r="E316" s="18" t="e">
        <f>((200*Table2[[#This Row],[7 am precipIntensity]]+Table2[[#This Row],[7 am precipProbability]]/10)*Table2[[#This Row],[7 am precipType]])^0.13*3.4</f>
        <v>#VALUE!</v>
      </c>
      <c r="F31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6" s="9" t="e">
        <f>(Table1[[#This Row],[Whole-day precip nastiness]]^1.9*Table1[[#This Row],[7 am precip nastiness]]^1.5)/260</f>
        <v>#VALUE!</v>
      </c>
      <c r="H316" s="21" t="e">
        <f>0.95*Table2[[#This Row],[7 am apparentTemperature]]+0.05*Table2[[#This Row],[7 am temperature]]</f>
        <v>#VALUE!</v>
      </c>
      <c r="I316" s="9" t="e">
        <f>0.25*Table2[[#This Row],[apparentTemperatureHigh]]+0.35*Table2[[#This Row],[temperatureHigh]]+0.25*Table2[[#This Row],[apparentTemperatureMin]]+0.15*Table2[[#This Row],[temperatureMin]]</f>
        <v>#VALUE!</v>
      </c>
      <c r="J316" s="9" t="e">
        <f>2.5*0.8^(1.4*Table1[[#This Row],[7 am temp "index"]]+0.8*Table1[[#This Row],[Whole-day temp "index"]]+4)</f>
        <v>#VALUE!</v>
      </c>
      <c r="K316" s="21" t="e">
        <f>-1/(Table1[[#This Row],[Precip Nastiness]]+Table1[[#This Row],[Temp Nastiness]]+1)+1</f>
        <v>#VALUE!</v>
      </c>
      <c r="L316" s="30" t="e">
        <f>1-ATAN((1.7^Table1[[#This Row],[Snow Days so Far]]+1.7^Table1[[#This Row],[Consecutive Snow Days Prior]]-2)/450)*2/PI()</f>
        <v>#VALUE!</v>
      </c>
      <c r="M316" s="27" t="e">
        <f>Table1[[#This Row],[Base No School Probability]]*Table1[[#This Row],[Past Closings Modifier]]</f>
        <v>#VALUE!</v>
      </c>
      <c r="N316" s="14" t="e">
        <f>IF(Table2[[#This Row],[No School?]]=1,"Yes","No")</f>
        <v>#VALUE!</v>
      </c>
      <c r="O316" s="8" t="e">
        <f>-400*(Table2[[#This Row],[No School?]]-Table1[[#This Row],[No School Probability]])^2+100</f>
        <v>#VALUE!</v>
      </c>
      <c r="P316" s="25" t="e">
        <f>IF(IF(Table1[[#This Row],[No School Probability]]&gt;=0.5,1,0)=Table2[[#This Row],[No School?]],1,0)</f>
        <v>#VALUE!</v>
      </c>
      <c r="Q316" s="8"/>
    </row>
    <row r="317" spans="1:17" x14ac:dyDescent="0.25">
      <c r="A317" s="3" t="e">
        <f>Table2[[#This Row],[Date]]</f>
        <v>#VALUE!</v>
      </c>
      <c r="B317" s="5" t="e">
        <f>TEXT(Table1[[#This Row],[Date]],"ddddddddd")</f>
        <v>#VALUE!</v>
      </c>
      <c r="C317" s="5" t="e">
        <f>Table2[[#This Row],[Consecutive Snow Days Prior]]</f>
        <v>#VALUE!</v>
      </c>
      <c r="D317" s="17" t="e">
        <f>Table2[[#This Row],[Snow Days so Far]]</f>
        <v>#VALUE!</v>
      </c>
      <c r="E317" s="18" t="e">
        <f>((200*Table2[[#This Row],[7 am precipIntensity]]+Table2[[#This Row],[7 am precipProbability]]/10)*Table2[[#This Row],[7 am precipType]])^0.13*3.4</f>
        <v>#VALUE!</v>
      </c>
      <c r="F31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7" s="9" t="e">
        <f>(Table1[[#This Row],[Whole-day precip nastiness]]^1.9*Table1[[#This Row],[7 am precip nastiness]]^1.5)/260</f>
        <v>#VALUE!</v>
      </c>
      <c r="H317" s="21" t="e">
        <f>0.95*Table2[[#This Row],[7 am apparentTemperature]]+0.05*Table2[[#This Row],[7 am temperature]]</f>
        <v>#VALUE!</v>
      </c>
      <c r="I317" s="9" t="e">
        <f>0.25*Table2[[#This Row],[apparentTemperatureHigh]]+0.35*Table2[[#This Row],[temperatureHigh]]+0.25*Table2[[#This Row],[apparentTemperatureMin]]+0.15*Table2[[#This Row],[temperatureMin]]</f>
        <v>#VALUE!</v>
      </c>
      <c r="J317" s="9" t="e">
        <f>2.5*0.8^(1.4*Table1[[#This Row],[7 am temp "index"]]+0.8*Table1[[#This Row],[Whole-day temp "index"]]+4)</f>
        <v>#VALUE!</v>
      </c>
      <c r="K317" s="21" t="e">
        <f>-1/(Table1[[#This Row],[Precip Nastiness]]+Table1[[#This Row],[Temp Nastiness]]+1)+1</f>
        <v>#VALUE!</v>
      </c>
      <c r="L317" s="30" t="e">
        <f>1-ATAN((1.7^Table1[[#This Row],[Snow Days so Far]]+1.7^Table1[[#This Row],[Consecutive Snow Days Prior]]-2)/450)*2/PI()</f>
        <v>#VALUE!</v>
      </c>
      <c r="M317" s="27" t="e">
        <f>Table1[[#This Row],[Base No School Probability]]*Table1[[#This Row],[Past Closings Modifier]]</f>
        <v>#VALUE!</v>
      </c>
      <c r="N317" s="14" t="e">
        <f>IF(Table2[[#This Row],[No School?]]=1,"Yes","No")</f>
        <v>#VALUE!</v>
      </c>
      <c r="O317" s="8" t="e">
        <f>-400*(Table2[[#This Row],[No School?]]-Table1[[#This Row],[No School Probability]])^2+100</f>
        <v>#VALUE!</v>
      </c>
      <c r="P317" s="25" t="e">
        <f>IF(IF(Table1[[#This Row],[No School Probability]]&gt;=0.5,1,0)=Table2[[#This Row],[No School?]],1,0)</f>
        <v>#VALUE!</v>
      </c>
      <c r="Q317" s="8"/>
    </row>
    <row r="318" spans="1:17" x14ac:dyDescent="0.25">
      <c r="A318" s="3" t="e">
        <f>Table2[[#This Row],[Date]]</f>
        <v>#VALUE!</v>
      </c>
      <c r="B318" s="5" t="e">
        <f>TEXT(Table1[[#This Row],[Date]],"ddddddddd")</f>
        <v>#VALUE!</v>
      </c>
      <c r="C318" s="5" t="e">
        <f>Table2[[#This Row],[Consecutive Snow Days Prior]]</f>
        <v>#VALUE!</v>
      </c>
      <c r="D318" s="17" t="e">
        <f>Table2[[#This Row],[Snow Days so Far]]</f>
        <v>#VALUE!</v>
      </c>
      <c r="E318" s="18" t="e">
        <f>((200*Table2[[#This Row],[7 am precipIntensity]]+Table2[[#This Row],[7 am precipProbability]]/10)*Table2[[#This Row],[7 am precipType]])^0.13*3.4</f>
        <v>#VALUE!</v>
      </c>
      <c r="F31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8" s="9" t="e">
        <f>(Table1[[#This Row],[Whole-day precip nastiness]]^1.9*Table1[[#This Row],[7 am precip nastiness]]^1.5)/260</f>
        <v>#VALUE!</v>
      </c>
      <c r="H318" s="21" t="e">
        <f>0.95*Table2[[#This Row],[7 am apparentTemperature]]+0.05*Table2[[#This Row],[7 am temperature]]</f>
        <v>#VALUE!</v>
      </c>
      <c r="I318" s="9" t="e">
        <f>0.25*Table2[[#This Row],[apparentTemperatureHigh]]+0.35*Table2[[#This Row],[temperatureHigh]]+0.25*Table2[[#This Row],[apparentTemperatureMin]]+0.15*Table2[[#This Row],[temperatureMin]]</f>
        <v>#VALUE!</v>
      </c>
      <c r="J318" s="9" t="e">
        <f>2.5*0.8^(1.4*Table1[[#This Row],[7 am temp "index"]]+0.8*Table1[[#This Row],[Whole-day temp "index"]]+4)</f>
        <v>#VALUE!</v>
      </c>
      <c r="K318" s="21" t="e">
        <f>-1/(Table1[[#This Row],[Precip Nastiness]]+Table1[[#This Row],[Temp Nastiness]]+1)+1</f>
        <v>#VALUE!</v>
      </c>
      <c r="L318" s="30" t="e">
        <f>1-ATAN((1.7^Table1[[#This Row],[Snow Days so Far]]+1.7^Table1[[#This Row],[Consecutive Snow Days Prior]]-2)/450)*2/PI()</f>
        <v>#VALUE!</v>
      </c>
      <c r="M318" s="27" t="e">
        <f>Table1[[#This Row],[Base No School Probability]]*Table1[[#This Row],[Past Closings Modifier]]</f>
        <v>#VALUE!</v>
      </c>
      <c r="N318" s="14" t="e">
        <f>IF(Table2[[#This Row],[No School?]]=1,"Yes","No")</f>
        <v>#VALUE!</v>
      </c>
      <c r="O318" s="8" t="e">
        <f>-400*(Table2[[#This Row],[No School?]]-Table1[[#This Row],[No School Probability]])^2+100</f>
        <v>#VALUE!</v>
      </c>
      <c r="P318" s="25" t="e">
        <f>IF(IF(Table1[[#This Row],[No School Probability]]&gt;=0.5,1,0)=Table2[[#This Row],[No School?]],1,0)</f>
        <v>#VALUE!</v>
      </c>
      <c r="Q318" s="8"/>
    </row>
    <row r="319" spans="1:17" x14ac:dyDescent="0.25">
      <c r="A319" s="3" t="e">
        <f>Table2[[#This Row],[Date]]</f>
        <v>#VALUE!</v>
      </c>
      <c r="B319" s="5" t="e">
        <f>TEXT(Table1[[#This Row],[Date]],"ddddddddd")</f>
        <v>#VALUE!</v>
      </c>
      <c r="C319" s="5" t="e">
        <f>Table2[[#This Row],[Consecutive Snow Days Prior]]</f>
        <v>#VALUE!</v>
      </c>
      <c r="D319" s="17" t="e">
        <f>Table2[[#This Row],[Snow Days so Far]]</f>
        <v>#VALUE!</v>
      </c>
      <c r="E319" s="18" t="e">
        <f>((200*Table2[[#This Row],[7 am precipIntensity]]+Table2[[#This Row],[7 am precipProbability]]/10)*Table2[[#This Row],[7 am precipType]])^0.13*3.4</f>
        <v>#VALUE!</v>
      </c>
      <c r="F31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19" s="9" t="e">
        <f>(Table1[[#This Row],[Whole-day precip nastiness]]^1.9*Table1[[#This Row],[7 am precip nastiness]]^1.5)/260</f>
        <v>#VALUE!</v>
      </c>
      <c r="H319" s="21" t="e">
        <f>0.95*Table2[[#This Row],[7 am apparentTemperature]]+0.05*Table2[[#This Row],[7 am temperature]]</f>
        <v>#VALUE!</v>
      </c>
      <c r="I319" s="9" t="e">
        <f>0.25*Table2[[#This Row],[apparentTemperatureHigh]]+0.35*Table2[[#This Row],[temperatureHigh]]+0.25*Table2[[#This Row],[apparentTemperatureMin]]+0.15*Table2[[#This Row],[temperatureMin]]</f>
        <v>#VALUE!</v>
      </c>
      <c r="J319" s="9" t="e">
        <f>2.5*0.8^(1.4*Table1[[#This Row],[7 am temp "index"]]+0.8*Table1[[#This Row],[Whole-day temp "index"]]+4)</f>
        <v>#VALUE!</v>
      </c>
      <c r="K319" s="21" t="e">
        <f>-1/(Table1[[#This Row],[Precip Nastiness]]+Table1[[#This Row],[Temp Nastiness]]+1)+1</f>
        <v>#VALUE!</v>
      </c>
      <c r="L319" s="30" t="e">
        <f>1-ATAN((1.7^Table1[[#This Row],[Snow Days so Far]]+1.7^Table1[[#This Row],[Consecutive Snow Days Prior]]-2)/450)*2/PI()</f>
        <v>#VALUE!</v>
      </c>
      <c r="M319" s="27" t="e">
        <f>Table1[[#This Row],[Base No School Probability]]*Table1[[#This Row],[Past Closings Modifier]]</f>
        <v>#VALUE!</v>
      </c>
      <c r="N319" s="14" t="e">
        <f>IF(Table2[[#This Row],[No School?]]=1,"Yes","No")</f>
        <v>#VALUE!</v>
      </c>
      <c r="O319" s="8" t="e">
        <f>-400*(Table2[[#This Row],[No School?]]-Table1[[#This Row],[No School Probability]])^2+100</f>
        <v>#VALUE!</v>
      </c>
      <c r="P319" s="25" t="e">
        <f>IF(IF(Table1[[#This Row],[No School Probability]]&gt;=0.5,1,0)=Table2[[#This Row],[No School?]],1,0)</f>
        <v>#VALUE!</v>
      </c>
      <c r="Q319" s="8"/>
    </row>
    <row r="320" spans="1:17" x14ac:dyDescent="0.25">
      <c r="A320" s="3" t="e">
        <f>Table2[[#This Row],[Date]]</f>
        <v>#VALUE!</v>
      </c>
      <c r="B320" s="2" t="e">
        <f>TEXT(Table1[[#This Row],[Date]],"ddddddddd")</f>
        <v>#VALUE!</v>
      </c>
      <c r="C320" s="5" t="e">
        <f>Table2[[#This Row],[Consecutive Snow Days Prior]]</f>
        <v>#VALUE!</v>
      </c>
      <c r="D320" s="17" t="e">
        <f>Table2[[#This Row],[Snow Days so Far]]</f>
        <v>#VALUE!</v>
      </c>
      <c r="E320" s="18" t="e">
        <f>((200*Table2[[#This Row],[7 am precipIntensity]]+Table2[[#This Row],[7 am precipProbability]]/10)*Table2[[#This Row],[7 am precipType]])^0.13*3.4</f>
        <v>#VALUE!</v>
      </c>
      <c r="F32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0" s="9" t="e">
        <f>(Table1[[#This Row],[Whole-day precip nastiness]]^1.9*Table1[[#This Row],[7 am precip nastiness]]^1.5)/260</f>
        <v>#VALUE!</v>
      </c>
      <c r="H320" s="21" t="e">
        <f>0.95*Table2[[#This Row],[7 am apparentTemperature]]+0.05*Table2[[#This Row],[7 am temperature]]</f>
        <v>#VALUE!</v>
      </c>
      <c r="I320" s="9" t="e">
        <f>0.25*Table2[[#This Row],[apparentTemperatureHigh]]+0.35*Table2[[#This Row],[temperatureHigh]]+0.25*Table2[[#This Row],[apparentTemperatureMin]]+0.15*Table2[[#This Row],[temperatureMin]]</f>
        <v>#VALUE!</v>
      </c>
      <c r="J320" s="9" t="e">
        <f>2.5*0.8^(1.4*Table1[[#This Row],[7 am temp "index"]]+0.8*Table1[[#This Row],[Whole-day temp "index"]]+4)</f>
        <v>#VALUE!</v>
      </c>
      <c r="K320" s="21" t="e">
        <f>-1/(Table1[[#This Row],[Precip Nastiness]]+Table1[[#This Row],[Temp Nastiness]]+1)+1</f>
        <v>#VALUE!</v>
      </c>
      <c r="L320" s="30" t="e">
        <f>1-ATAN((1.7^Table1[[#This Row],[Snow Days so Far]]+1.7^Table1[[#This Row],[Consecutive Snow Days Prior]]-2)/450)*2/PI()</f>
        <v>#VALUE!</v>
      </c>
      <c r="M320" s="27" t="e">
        <f>Table1[[#This Row],[Base No School Probability]]*Table1[[#This Row],[Past Closings Modifier]]</f>
        <v>#VALUE!</v>
      </c>
      <c r="N320" s="14" t="e">
        <f>IF(Table2[[#This Row],[No School?]]=1,"Yes","No")</f>
        <v>#VALUE!</v>
      </c>
      <c r="O320" s="8" t="e">
        <f>-400*(Table2[[#This Row],[No School?]]-Table1[[#This Row],[No School Probability]])^2+100</f>
        <v>#VALUE!</v>
      </c>
      <c r="P320" s="25" t="e">
        <f>IF(IF(Table1[[#This Row],[No School Probability]]&gt;=0.5,1,0)=Table2[[#This Row],[No School?]],1,0)</f>
        <v>#VALUE!</v>
      </c>
      <c r="Q320" s="8"/>
    </row>
    <row r="321" spans="1:17" x14ac:dyDescent="0.25">
      <c r="A321" s="3" t="e">
        <f>Table2[[#This Row],[Date]]</f>
        <v>#VALUE!</v>
      </c>
      <c r="B321" s="5" t="e">
        <f>TEXT(Table1[[#This Row],[Date]],"ddddddddd")</f>
        <v>#VALUE!</v>
      </c>
      <c r="C321" s="5" t="e">
        <f>Table2[[#This Row],[Consecutive Snow Days Prior]]</f>
        <v>#VALUE!</v>
      </c>
      <c r="D321" s="17" t="e">
        <f>Table2[[#This Row],[Snow Days so Far]]</f>
        <v>#VALUE!</v>
      </c>
      <c r="E321" s="18" t="e">
        <f>((200*Table2[[#This Row],[7 am precipIntensity]]+Table2[[#This Row],[7 am precipProbability]]/10)*Table2[[#This Row],[7 am precipType]])^0.13*3.4</f>
        <v>#VALUE!</v>
      </c>
      <c r="F32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1" s="9" t="e">
        <f>(Table1[[#This Row],[Whole-day precip nastiness]]^1.9*Table1[[#This Row],[7 am precip nastiness]]^1.5)/260</f>
        <v>#VALUE!</v>
      </c>
      <c r="H321" s="21" t="e">
        <f>0.95*Table2[[#This Row],[7 am apparentTemperature]]+0.05*Table2[[#This Row],[7 am temperature]]</f>
        <v>#VALUE!</v>
      </c>
      <c r="I321" s="9" t="e">
        <f>0.25*Table2[[#This Row],[apparentTemperatureHigh]]+0.35*Table2[[#This Row],[temperatureHigh]]+0.25*Table2[[#This Row],[apparentTemperatureMin]]+0.15*Table2[[#This Row],[temperatureMin]]</f>
        <v>#VALUE!</v>
      </c>
      <c r="J321" s="9" t="e">
        <f>2.5*0.8^(1.4*Table1[[#This Row],[7 am temp "index"]]+0.8*Table1[[#This Row],[Whole-day temp "index"]]+4)</f>
        <v>#VALUE!</v>
      </c>
      <c r="K321" s="21" t="e">
        <f>-1/(Table1[[#This Row],[Precip Nastiness]]+Table1[[#This Row],[Temp Nastiness]]+1)+1</f>
        <v>#VALUE!</v>
      </c>
      <c r="L321" s="30" t="e">
        <f>1-ATAN((1.7^Table1[[#This Row],[Snow Days so Far]]+1.7^Table1[[#This Row],[Consecutive Snow Days Prior]]-2)/450)*2/PI()</f>
        <v>#VALUE!</v>
      </c>
      <c r="M321" s="27" t="e">
        <f>Table1[[#This Row],[Base No School Probability]]*Table1[[#This Row],[Past Closings Modifier]]</f>
        <v>#VALUE!</v>
      </c>
      <c r="N321" s="14" t="e">
        <f>IF(Table2[[#This Row],[No School?]]=1,"Yes","No")</f>
        <v>#VALUE!</v>
      </c>
      <c r="O321" s="8" t="e">
        <f>-400*(Table2[[#This Row],[No School?]]-Table1[[#This Row],[No School Probability]])^2+100</f>
        <v>#VALUE!</v>
      </c>
      <c r="P321" s="25" t="e">
        <f>IF(IF(Table1[[#This Row],[No School Probability]]&gt;=0.5,1,0)=Table2[[#This Row],[No School?]],1,0)</f>
        <v>#VALUE!</v>
      </c>
      <c r="Q321" s="8"/>
    </row>
    <row r="322" spans="1:17" x14ac:dyDescent="0.25">
      <c r="A322" s="3" t="e">
        <f>Table2[[#This Row],[Date]]</f>
        <v>#VALUE!</v>
      </c>
      <c r="B322" s="5" t="e">
        <f>TEXT(Table1[[#This Row],[Date]],"ddddddddd")</f>
        <v>#VALUE!</v>
      </c>
      <c r="C322" s="5" t="e">
        <f>Table2[[#This Row],[Consecutive Snow Days Prior]]</f>
        <v>#VALUE!</v>
      </c>
      <c r="D322" s="17" t="e">
        <f>Table2[[#This Row],[Snow Days so Far]]</f>
        <v>#VALUE!</v>
      </c>
      <c r="E322" s="18" t="e">
        <f>((200*Table2[[#This Row],[7 am precipIntensity]]+Table2[[#This Row],[7 am precipProbability]]/10)*Table2[[#This Row],[7 am precipType]])^0.13*3.4</f>
        <v>#VALUE!</v>
      </c>
      <c r="F32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2" s="9" t="e">
        <f>(Table1[[#This Row],[Whole-day precip nastiness]]^1.9*Table1[[#This Row],[7 am precip nastiness]]^1.5)/260</f>
        <v>#VALUE!</v>
      </c>
      <c r="H322" s="21" t="e">
        <f>0.95*Table2[[#This Row],[7 am apparentTemperature]]+0.05*Table2[[#This Row],[7 am temperature]]</f>
        <v>#VALUE!</v>
      </c>
      <c r="I322" s="9" t="e">
        <f>0.25*Table2[[#This Row],[apparentTemperatureHigh]]+0.35*Table2[[#This Row],[temperatureHigh]]+0.25*Table2[[#This Row],[apparentTemperatureMin]]+0.15*Table2[[#This Row],[temperatureMin]]</f>
        <v>#VALUE!</v>
      </c>
      <c r="J322" s="9" t="e">
        <f>2.5*0.8^(1.4*Table1[[#This Row],[7 am temp "index"]]+0.8*Table1[[#This Row],[Whole-day temp "index"]]+4)</f>
        <v>#VALUE!</v>
      </c>
      <c r="K322" s="21" t="e">
        <f>-1/(Table1[[#This Row],[Precip Nastiness]]+Table1[[#This Row],[Temp Nastiness]]+1)+1</f>
        <v>#VALUE!</v>
      </c>
      <c r="L322" s="30" t="e">
        <f>1-ATAN((1.7^Table1[[#This Row],[Snow Days so Far]]+1.7^Table1[[#This Row],[Consecutive Snow Days Prior]]-2)/450)*2/PI()</f>
        <v>#VALUE!</v>
      </c>
      <c r="M322" s="27" t="e">
        <f>Table1[[#This Row],[Base No School Probability]]*Table1[[#This Row],[Past Closings Modifier]]</f>
        <v>#VALUE!</v>
      </c>
      <c r="N322" s="14" t="e">
        <f>IF(Table2[[#This Row],[No School?]]=1,"Yes","No")</f>
        <v>#VALUE!</v>
      </c>
      <c r="O322" s="8" t="e">
        <f>-400*(Table2[[#This Row],[No School?]]-Table1[[#This Row],[No School Probability]])^2+100</f>
        <v>#VALUE!</v>
      </c>
      <c r="P322" s="25" t="e">
        <f>IF(IF(Table1[[#This Row],[No School Probability]]&gt;=0.5,1,0)=Table2[[#This Row],[No School?]],1,0)</f>
        <v>#VALUE!</v>
      </c>
      <c r="Q322" s="8"/>
    </row>
    <row r="323" spans="1:17" x14ac:dyDescent="0.25">
      <c r="A323" s="3" t="e">
        <f>Table2[[#This Row],[Date]]</f>
        <v>#VALUE!</v>
      </c>
      <c r="B323" s="5" t="e">
        <f>TEXT(Table1[[#This Row],[Date]],"ddddddddd")</f>
        <v>#VALUE!</v>
      </c>
      <c r="C323" s="5" t="e">
        <f>Table2[[#This Row],[Consecutive Snow Days Prior]]</f>
        <v>#VALUE!</v>
      </c>
      <c r="D323" s="17" t="e">
        <f>Table2[[#This Row],[Snow Days so Far]]</f>
        <v>#VALUE!</v>
      </c>
      <c r="E323" s="18" t="e">
        <f>((200*Table2[[#This Row],[7 am precipIntensity]]+Table2[[#This Row],[7 am precipProbability]]/10)*Table2[[#This Row],[7 am precipType]])^0.13*3.4</f>
        <v>#VALUE!</v>
      </c>
      <c r="F32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3" s="9" t="e">
        <f>(Table1[[#This Row],[Whole-day precip nastiness]]^1.9*Table1[[#This Row],[7 am precip nastiness]]^1.5)/260</f>
        <v>#VALUE!</v>
      </c>
      <c r="H323" s="21" t="e">
        <f>0.95*Table2[[#This Row],[7 am apparentTemperature]]+0.05*Table2[[#This Row],[7 am temperature]]</f>
        <v>#VALUE!</v>
      </c>
      <c r="I323" s="9" t="e">
        <f>0.25*Table2[[#This Row],[apparentTemperatureHigh]]+0.35*Table2[[#This Row],[temperatureHigh]]+0.25*Table2[[#This Row],[apparentTemperatureMin]]+0.15*Table2[[#This Row],[temperatureMin]]</f>
        <v>#VALUE!</v>
      </c>
      <c r="J323" s="9" t="e">
        <f>2.5*0.8^(1.4*Table1[[#This Row],[7 am temp "index"]]+0.8*Table1[[#This Row],[Whole-day temp "index"]]+4)</f>
        <v>#VALUE!</v>
      </c>
      <c r="K323" s="21" t="e">
        <f>-1/(Table1[[#This Row],[Precip Nastiness]]+Table1[[#This Row],[Temp Nastiness]]+1)+1</f>
        <v>#VALUE!</v>
      </c>
      <c r="L323" s="30" t="e">
        <f>1-ATAN((1.7^Table1[[#This Row],[Snow Days so Far]]+1.7^Table1[[#This Row],[Consecutive Snow Days Prior]]-2)/450)*2/PI()</f>
        <v>#VALUE!</v>
      </c>
      <c r="M323" s="27" t="e">
        <f>Table1[[#This Row],[Base No School Probability]]*Table1[[#This Row],[Past Closings Modifier]]</f>
        <v>#VALUE!</v>
      </c>
      <c r="N323" s="14" t="e">
        <f>IF(Table2[[#This Row],[No School?]]=1,"Yes","No")</f>
        <v>#VALUE!</v>
      </c>
      <c r="O323" s="8" t="e">
        <f>-400*(Table2[[#This Row],[No School?]]-Table1[[#This Row],[No School Probability]])^2+100</f>
        <v>#VALUE!</v>
      </c>
      <c r="P323" s="25" t="e">
        <f>IF(IF(Table1[[#This Row],[No School Probability]]&gt;=0.5,1,0)=Table2[[#This Row],[No School?]],1,0)</f>
        <v>#VALUE!</v>
      </c>
      <c r="Q323" s="8"/>
    </row>
    <row r="324" spans="1:17" x14ac:dyDescent="0.25">
      <c r="A324" s="3" t="e">
        <f>Table2[[#This Row],[Date]]</f>
        <v>#VALUE!</v>
      </c>
      <c r="B324" s="5" t="e">
        <f>TEXT(Table1[[#This Row],[Date]],"ddddddddd")</f>
        <v>#VALUE!</v>
      </c>
      <c r="C324" s="5" t="e">
        <f>Table2[[#This Row],[Consecutive Snow Days Prior]]</f>
        <v>#VALUE!</v>
      </c>
      <c r="D324" s="17" t="e">
        <f>Table2[[#This Row],[Snow Days so Far]]</f>
        <v>#VALUE!</v>
      </c>
      <c r="E324" s="18" t="e">
        <f>((200*Table2[[#This Row],[7 am precipIntensity]]+Table2[[#This Row],[7 am precipProbability]]/10)*Table2[[#This Row],[7 am precipType]])^0.13*3.4</f>
        <v>#VALUE!</v>
      </c>
      <c r="F32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4" s="9" t="e">
        <f>(Table1[[#This Row],[Whole-day precip nastiness]]^1.9*Table1[[#This Row],[7 am precip nastiness]]^1.5)/260</f>
        <v>#VALUE!</v>
      </c>
      <c r="H324" s="21" t="e">
        <f>0.95*Table2[[#This Row],[7 am apparentTemperature]]+0.05*Table2[[#This Row],[7 am temperature]]</f>
        <v>#VALUE!</v>
      </c>
      <c r="I324" s="9" t="e">
        <f>0.25*Table2[[#This Row],[apparentTemperatureHigh]]+0.35*Table2[[#This Row],[temperatureHigh]]+0.25*Table2[[#This Row],[apparentTemperatureMin]]+0.15*Table2[[#This Row],[temperatureMin]]</f>
        <v>#VALUE!</v>
      </c>
      <c r="J324" s="9" t="e">
        <f>2.5*0.8^(1.4*Table1[[#This Row],[7 am temp "index"]]+0.8*Table1[[#This Row],[Whole-day temp "index"]]+4)</f>
        <v>#VALUE!</v>
      </c>
      <c r="K324" s="21" t="e">
        <f>-1/(Table1[[#This Row],[Precip Nastiness]]+Table1[[#This Row],[Temp Nastiness]]+1)+1</f>
        <v>#VALUE!</v>
      </c>
      <c r="L324" s="30" t="e">
        <f>1-ATAN((1.7^Table1[[#This Row],[Snow Days so Far]]+1.7^Table1[[#This Row],[Consecutive Snow Days Prior]]-2)/450)*2/PI()</f>
        <v>#VALUE!</v>
      </c>
      <c r="M324" s="27" t="e">
        <f>Table1[[#This Row],[Base No School Probability]]*Table1[[#This Row],[Past Closings Modifier]]</f>
        <v>#VALUE!</v>
      </c>
      <c r="N324" s="14" t="e">
        <f>IF(Table2[[#This Row],[No School?]]=1,"Yes","No")</f>
        <v>#VALUE!</v>
      </c>
      <c r="O324" s="8" t="e">
        <f>-400*(Table2[[#This Row],[No School?]]-Table1[[#This Row],[No School Probability]])^2+100</f>
        <v>#VALUE!</v>
      </c>
      <c r="P324" s="25" t="e">
        <f>IF(IF(Table1[[#This Row],[No School Probability]]&gt;=0.5,1,0)=Table2[[#This Row],[No School?]],1,0)</f>
        <v>#VALUE!</v>
      </c>
      <c r="Q324" s="8"/>
    </row>
    <row r="325" spans="1:17" x14ac:dyDescent="0.25">
      <c r="A325" s="3" t="e">
        <f>Table2[[#This Row],[Date]]</f>
        <v>#VALUE!</v>
      </c>
      <c r="B325" s="5" t="e">
        <f>TEXT(Table1[[#This Row],[Date]],"ddddddddd")</f>
        <v>#VALUE!</v>
      </c>
      <c r="C325" s="5" t="e">
        <f>Table2[[#This Row],[Consecutive Snow Days Prior]]</f>
        <v>#VALUE!</v>
      </c>
      <c r="D325" s="17" t="e">
        <f>Table2[[#This Row],[Snow Days so Far]]</f>
        <v>#VALUE!</v>
      </c>
      <c r="E325" s="18" t="e">
        <f>((200*Table2[[#This Row],[7 am precipIntensity]]+Table2[[#This Row],[7 am precipProbability]]/10)*Table2[[#This Row],[7 am precipType]])^0.13*3.4</f>
        <v>#VALUE!</v>
      </c>
      <c r="F32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5" s="9" t="e">
        <f>(Table1[[#This Row],[Whole-day precip nastiness]]^1.9*Table1[[#This Row],[7 am precip nastiness]]^1.5)/260</f>
        <v>#VALUE!</v>
      </c>
      <c r="H325" s="21" t="e">
        <f>0.95*Table2[[#This Row],[7 am apparentTemperature]]+0.05*Table2[[#This Row],[7 am temperature]]</f>
        <v>#VALUE!</v>
      </c>
      <c r="I325" s="9" t="e">
        <f>0.25*Table2[[#This Row],[apparentTemperatureHigh]]+0.35*Table2[[#This Row],[temperatureHigh]]+0.25*Table2[[#This Row],[apparentTemperatureMin]]+0.15*Table2[[#This Row],[temperatureMin]]</f>
        <v>#VALUE!</v>
      </c>
      <c r="J325" s="9" t="e">
        <f>2.5*0.8^(1.4*Table1[[#This Row],[7 am temp "index"]]+0.8*Table1[[#This Row],[Whole-day temp "index"]]+4)</f>
        <v>#VALUE!</v>
      </c>
      <c r="K325" s="21" t="e">
        <f>-1/(Table1[[#This Row],[Precip Nastiness]]+Table1[[#This Row],[Temp Nastiness]]+1)+1</f>
        <v>#VALUE!</v>
      </c>
      <c r="L325" s="30" t="e">
        <f>1-ATAN((1.7^Table1[[#This Row],[Snow Days so Far]]+1.7^Table1[[#This Row],[Consecutive Snow Days Prior]]-2)/450)*2/PI()</f>
        <v>#VALUE!</v>
      </c>
      <c r="M325" s="27" t="e">
        <f>Table1[[#This Row],[Base No School Probability]]*Table1[[#This Row],[Past Closings Modifier]]</f>
        <v>#VALUE!</v>
      </c>
      <c r="N325" s="14" t="e">
        <f>IF(Table2[[#This Row],[No School?]]=1,"Yes","No")</f>
        <v>#VALUE!</v>
      </c>
      <c r="O325" s="8" t="e">
        <f>-400*(Table2[[#This Row],[No School?]]-Table1[[#This Row],[No School Probability]])^2+100</f>
        <v>#VALUE!</v>
      </c>
      <c r="P325" s="25" t="e">
        <f>IF(IF(Table1[[#This Row],[No School Probability]]&gt;=0.5,1,0)=Table2[[#This Row],[No School?]],1,0)</f>
        <v>#VALUE!</v>
      </c>
      <c r="Q325" s="8"/>
    </row>
    <row r="326" spans="1:17" x14ac:dyDescent="0.25">
      <c r="A326" s="3" t="e">
        <f>Table2[[#This Row],[Date]]</f>
        <v>#VALUE!</v>
      </c>
      <c r="B326" s="5" t="e">
        <f>TEXT(Table1[[#This Row],[Date]],"ddddddddd")</f>
        <v>#VALUE!</v>
      </c>
      <c r="C326" s="5" t="e">
        <f>Table2[[#This Row],[Consecutive Snow Days Prior]]</f>
        <v>#VALUE!</v>
      </c>
      <c r="D326" s="17" t="e">
        <f>Table2[[#This Row],[Snow Days so Far]]</f>
        <v>#VALUE!</v>
      </c>
      <c r="E326" s="18" t="e">
        <f>((200*Table2[[#This Row],[7 am precipIntensity]]+Table2[[#This Row],[7 am precipProbability]]/10)*Table2[[#This Row],[7 am precipType]])^0.13*3.4</f>
        <v>#VALUE!</v>
      </c>
      <c r="F32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6" s="9" t="e">
        <f>(Table1[[#This Row],[Whole-day precip nastiness]]^1.9*Table1[[#This Row],[7 am precip nastiness]]^1.5)/260</f>
        <v>#VALUE!</v>
      </c>
      <c r="H326" s="21" t="e">
        <f>0.95*Table2[[#This Row],[7 am apparentTemperature]]+0.05*Table2[[#This Row],[7 am temperature]]</f>
        <v>#VALUE!</v>
      </c>
      <c r="I326" s="9" t="e">
        <f>0.25*Table2[[#This Row],[apparentTemperatureHigh]]+0.35*Table2[[#This Row],[temperatureHigh]]+0.25*Table2[[#This Row],[apparentTemperatureMin]]+0.15*Table2[[#This Row],[temperatureMin]]</f>
        <v>#VALUE!</v>
      </c>
      <c r="J326" s="9" t="e">
        <f>2.5*0.8^(1.4*Table1[[#This Row],[7 am temp "index"]]+0.8*Table1[[#This Row],[Whole-day temp "index"]]+4)</f>
        <v>#VALUE!</v>
      </c>
      <c r="K326" s="21" t="e">
        <f>-1/(Table1[[#This Row],[Precip Nastiness]]+Table1[[#This Row],[Temp Nastiness]]+1)+1</f>
        <v>#VALUE!</v>
      </c>
      <c r="L326" s="30" t="e">
        <f>1-ATAN((1.7^Table1[[#This Row],[Snow Days so Far]]+1.7^Table1[[#This Row],[Consecutive Snow Days Prior]]-2)/450)*2/PI()</f>
        <v>#VALUE!</v>
      </c>
      <c r="M326" s="27" t="e">
        <f>Table1[[#This Row],[Base No School Probability]]*Table1[[#This Row],[Past Closings Modifier]]</f>
        <v>#VALUE!</v>
      </c>
      <c r="N326" s="14" t="e">
        <f>IF(Table2[[#This Row],[No School?]]=1,"Yes","No")</f>
        <v>#VALUE!</v>
      </c>
      <c r="O326" s="8" t="e">
        <f>-400*(Table2[[#This Row],[No School?]]-Table1[[#This Row],[No School Probability]])^2+100</f>
        <v>#VALUE!</v>
      </c>
      <c r="P326" s="25" t="e">
        <f>IF(IF(Table1[[#This Row],[No School Probability]]&gt;=0.5,1,0)=Table2[[#This Row],[No School?]],1,0)</f>
        <v>#VALUE!</v>
      </c>
      <c r="Q326" s="8"/>
    </row>
    <row r="327" spans="1:17" x14ac:dyDescent="0.25">
      <c r="A327" s="3" t="e">
        <f>Table2[[#This Row],[Date]]</f>
        <v>#VALUE!</v>
      </c>
      <c r="B327" s="5" t="e">
        <f>TEXT(Table1[[#This Row],[Date]],"ddddddddd")</f>
        <v>#VALUE!</v>
      </c>
      <c r="C327" s="5" t="e">
        <f>Table2[[#This Row],[Consecutive Snow Days Prior]]</f>
        <v>#VALUE!</v>
      </c>
      <c r="D327" s="17" t="e">
        <f>Table2[[#This Row],[Snow Days so Far]]</f>
        <v>#VALUE!</v>
      </c>
      <c r="E327" s="18" t="e">
        <f>((200*Table2[[#This Row],[7 am precipIntensity]]+Table2[[#This Row],[7 am precipProbability]]/10)*Table2[[#This Row],[7 am precipType]])^0.13*3.4</f>
        <v>#VALUE!</v>
      </c>
      <c r="F32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7" s="9" t="e">
        <f>(Table1[[#This Row],[Whole-day precip nastiness]]^1.9*Table1[[#This Row],[7 am precip nastiness]]^1.5)/260</f>
        <v>#VALUE!</v>
      </c>
      <c r="H327" s="21" t="e">
        <f>0.95*Table2[[#This Row],[7 am apparentTemperature]]+0.05*Table2[[#This Row],[7 am temperature]]</f>
        <v>#VALUE!</v>
      </c>
      <c r="I327" s="9" t="e">
        <f>0.25*Table2[[#This Row],[apparentTemperatureHigh]]+0.35*Table2[[#This Row],[temperatureHigh]]+0.25*Table2[[#This Row],[apparentTemperatureMin]]+0.15*Table2[[#This Row],[temperatureMin]]</f>
        <v>#VALUE!</v>
      </c>
      <c r="J327" s="9" t="e">
        <f>2.5*0.8^(1.4*Table1[[#This Row],[7 am temp "index"]]+0.8*Table1[[#This Row],[Whole-day temp "index"]]+4)</f>
        <v>#VALUE!</v>
      </c>
      <c r="K327" s="21" t="e">
        <f>-1/(Table1[[#This Row],[Precip Nastiness]]+Table1[[#This Row],[Temp Nastiness]]+1)+1</f>
        <v>#VALUE!</v>
      </c>
      <c r="L327" s="30" t="e">
        <f>1-ATAN((1.7^Table1[[#This Row],[Snow Days so Far]]+1.7^Table1[[#This Row],[Consecutive Snow Days Prior]]-2)/450)*2/PI()</f>
        <v>#VALUE!</v>
      </c>
      <c r="M327" s="27" t="e">
        <f>Table1[[#This Row],[Base No School Probability]]*Table1[[#This Row],[Past Closings Modifier]]</f>
        <v>#VALUE!</v>
      </c>
      <c r="N327" s="14" t="e">
        <f>IF(Table2[[#This Row],[No School?]]=1,"Yes","No")</f>
        <v>#VALUE!</v>
      </c>
      <c r="O327" s="8" t="e">
        <f>-400*(Table2[[#This Row],[No School?]]-Table1[[#This Row],[No School Probability]])^2+100</f>
        <v>#VALUE!</v>
      </c>
      <c r="P327" s="25" t="e">
        <f>IF(IF(Table1[[#This Row],[No School Probability]]&gt;=0.5,1,0)=Table2[[#This Row],[No School?]],1,0)</f>
        <v>#VALUE!</v>
      </c>
      <c r="Q327" s="8"/>
    </row>
    <row r="328" spans="1:17" x14ac:dyDescent="0.25">
      <c r="A328" s="3" t="e">
        <f>Table2[[#This Row],[Date]]</f>
        <v>#VALUE!</v>
      </c>
      <c r="B328" s="5" t="e">
        <f>TEXT(Table1[[#This Row],[Date]],"ddddddddd")</f>
        <v>#VALUE!</v>
      </c>
      <c r="C328" s="5" t="e">
        <f>Table2[[#This Row],[Consecutive Snow Days Prior]]</f>
        <v>#VALUE!</v>
      </c>
      <c r="D328" s="17" t="e">
        <f>Table2[[#This Row],[Snow Days so Far]]</f>
        <v>#VALUE!</v>
      </c>
      <c r="E328" s="18" t="e">
        <f>((200*Table2[[#This Row],[7 am precipIntensity]]+Table2[[#This Row],[7 am precipProbability]]/10)*Table2[[#This Row],[7 am precipType]])^0.13*3.4</f>
        <v>#VALUE!</v>
      </c>
      <c r="F32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8" s="9" t="e">
        <f>(Table1[[#This Row],[Whole-day precip nastiness]]^1.9*Table1[[#This Row],[7 am precip nastiness]]^1.5)/260</f>
        <v>#VALUE!</v>
      </c>
      <c r="H328" s="21" t="e">
        <f>0.95*Table2[[#This Row],[7 am apparentTemperature]]+0.05*Table2[[#This Row],[7 am temperature]]</f>
        <v>#VALUE!</v>
      </c>
      <c r="I328" s="9" t="e">
        <f>0.25*Table2[[#This Row],[apparentTemperatureHigh]]+0.35*Table2[[#This Row],[temperatureHigh]]+0.25*Table2[[#This Row],[apparentTemperatureMin]]+0.15*Table2[[#This Row],[temperatureMin]]</f>
        <v>#VALUE!</v>
      </c>
      <c r="J328" s="9" t="e">
        <f>2.5*0.8^(1.4*Table1[[#This Row],[7 am temp "index"]]+0.8*Table1[[#This Row],[Whole-day temp "index"]]+4)</f>
        <v>#VALUE!</v>
      </c>
      <c r="K328" s="21" t="e">
        <f>-1/(Table1[[#This Row],[Precip Nastiness]]+Table1[[#This Row],[Temp Nastiness]]+1)+1</f>
        <v>#VALUE!</v>
      </c>
      <c r="L328" s="30" t="e">
        <f>1-ATAN((1.7^Table1[[#This Row],[Snow Days so Far]]+1.7^Table1[[#This Row],[Consecutive Snow Days Prior]]-2)/450)*2/PI()</f>
        <v>#VALUE!</v>
      </c>
      <c r="M328" s="27" t="e">
        <f>Table1[[#This Row],[Base No School Probability]]*Table1[[#This Row],[Past Closings Modifier]]</f>
        <v>#VALUE!</v>
      </c>
      <c r="N328" s="14" t="e">
        <f>IF(Table2[[#This Row],[No School?]]=1,"Yes","No")</f>
        <v>#VALUE!</v>
      </c>
      <c r="O328" s="8" t="e">
        <f>-400*(Table2[[#This Row],[No School?]]-Table1[[#This Row],[No School Probability]])^2+100</f>
        <v>#VALUE!</v>
      </c>
      <c r="P328" s="25" t="e">
        <f>IF(IF(Table1[[#This Row],[No School Probability]]&gt;=0.5,1,0)=Table2[[#This Row],[No School?]],1,0)</f>
        <v>#VALUE!</v>
      </c>
      <c r="Q328" s="8"/>
    </row>
    <row r="329" spans="1:17" x14ac:dyDescent="0.25">
      <c r="A329" s="3" t="e">
        <f>Table2[[#This Row],[Date]]</f>
        <v>#VALUE!</v>
      </c>
      <c r="B329" s="5" t="e">
        <f>TEXT(Table1[[#This Row],[Date]],"ddddddddd")</f>
        <v>#VALUE!</v>
      </c>
      <c r="C329" s="5" t="e">
        <f>Table2[[#This Row],[Consecutive Snow Days Prior]]</f>
        <v>#VALUE!</v>
      </c>
      <c r="D329" s="17" t="e">
        <f>Table2[[#This Row],[Snow Days so Far]]</f>
        <v>#VALUE!</v>
      </c>
      <c r="E329" s="18" t="e">
        <f>((200*Table2[[#This Row],[7 am precipIntensity]]+Table2[[#This Row],[7 am precipProbability]]/10)*Table2[[#This Row],[7 am precipType]])^0.13*3.4</f>
        <v>#VALUE!</v>
      </c>
      <c r="F32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29" s="9" t="e">
        <f>(Table1[[#This Row],[Whole-day precip nastiness]]^1.9*Table1[[#This Row],[7 am precip nastiness]]^1.5)/260</f>
        <v>#VALUE!</v>
      </c>
      <c r="H329" s="21" t="e">
        <f>0.95*Table2[[#This Row],[7 am apparentTemperature]]+0.05*Table2[[#This Row],[7 am temperature]]</f>
        <v>#VALUE!</v>
      </c>
      <c r="I329" s="9" t="e">
        <f>0.25*Table2[[#This Row],[apparentTemperatureHigh]]+0.35*Table2[[#This Row],[temperatureHigh]]+0.25*Table2[[#This Row],[apparentTemperatureMin]]+0.15*Table2[[#This Row],[temperatureMin]]</f>
        <v>#VALUE!</v>
      </c>
      <c r="J329" s="9" t="e">
        <f>2.5*0.8^(1.4*Table1[[#This Row],[7 am temp "index"]]+0.8*Table1[[#This Row],[Whole-day temp "index"]]+4)</f>
        <v>#VALUE!</v>
      </c>
      <c r="K329" s="21" t="e">
        <f>-1/(Table1[[#This Row],[Precip Nastiness]]+Table1[[#This Row],[Temp Nastiness]]+1)+1</f>
        <v>#VALUE!</v>
      </c>
      <c r="L329" s="30" t="e">
        <f>1-ATAN((1.7^Table1[[#This Row],[Snow Days so Far]]+1.7^Table1[[#This Row],[Consecutive Snow Days Prior]]-2)/450)*2/PI()</f>
        <v>#VALUE!</v>
      </c>
      <c r="M329" s="27" t="e">
        <f>Table1[[#This Row],[Base No School Probability]]*Table1[[#This Row],[Past Closings Modifier]]</f>
        <v>#VALUE!</v>
      </c>
      <c r="N329" s="14" t="e">
        <f>IF(Table2[[#This Row],[No School?]]=1,"Yes","No")</f>
        <v>#VALUE!</v>
      </c>
      <c r="O329" s="8" t="e">
        <f>-400*(Table2[[#This Row],[No School?]]-Table1[[#This Row],[No School Probability]])^2+100</f>
        <v>#VALUE!</v>
      </c>
      <c r="P329" s="25" t="e">
        <f>IF(IF(Table1[[#This Row],[No School Probability]]&gt;=0.5,1,0)=Table2[[#This Row],[No School?]],1,0)</f>
        <v>#VALUE!</v>
      </c>
      <c r="Q329" s="8"/>
    </row>
    <row r="330" spans="1:17" x14ac:dyDescent="0.25">
      <c r="A330" s="3" t="e">
        <f>Table2[[#This Row],[Date]]</f>
        <v>#VALUE!</v>
      </c>
      <c r="B330" s="2" t="e">
        <f>TEXT(Table1[[#This Row],[Date]],"ddddddddd")</f>
        <v>#VALUE!</v>
      </c>
      <c r="C330" s="2" t="e">
        <f>Table2[[#This Row],[Consecutive Snow Days Prior]]</f>
        <v>#VALUE!</v>
      </c>
      <c r="D330" s="17" t="e">
        <f>Table2[[#This Row],[Snow Days so Far]]</f>
        <v>#VALUE!</v>
      </c>
      <c r="E330" s="18" t="e">
        <f>((200*Table2[[#This Row],[7 am precipIntensity]]+Table2[[#This Row],[7 am precipProbability]]/10)*Table2[[#This Row],[7 am precipType]])^0.13*3.4</f>
        <v>#VALUE!</v>
      </c>
      <c r="F330" s="18" t="e">
        <f>Table2[[#This Row],[precipType]]*(10*Table2[[#This Row],[precipIntensity]]+Table2[[#This Row],[precipProbability]]/10+Table2[[#This Row],[precipIntensityMax]]+Table2[[#This Row],[precipAccumulation]]*10)</f>
        <v>#VALUE!</v>
      </c>
      <c r="G330" s="9" t="e">
        <f>(Table1[[#This Row],[Whole-day precip nastiness]]^1.9*Table1[[#This Row],[7 am precip nastiness]]^1.5)/260</f>
        <v>#VALUE!</v>
      </c>
      <c r="H330" s="22" t="e">
        <f>0.95*Table2[[#This Row],[7 am apparentTemperature]]+0.05*Table2[[#This Row],[7 am temperature]]</f>
        <v>#VALUE!</v>
      </c>
      <c r="I330" s="18" t="e">
        <f>0.25*Table2[[#This Row],[apparentTemperatureHigh]]+0.35*Table2[[#This Row],[temperatureHigh]]+0.25*Table2[[#This Row],[apparentTemperatureMin]]+0.15*Table2[[#This Row],[temperatureMin]]</f>
        <v>#VALUE!</v>
      </c>
      <c r="J330" s="18" t="e">
        <f>2.5*0.8^(1.4*Table1[[#This Row],[7 am temp "index"]]+0.8*Table1[[#This Row],[Whole-day temp "index"]]+4)</f>
        <v>#VALUE!</v>
      </c>
      <c r="K330" s="22" t="e">
        <f>-1/(Table1[[#This Row],[Precip Nastiness]]+Table1[[#This Row],[Temp Nastiness]]+1)+1</f>
        <v>#VALUE!</v>
      </c>
      <c r="L330" s="31" t="e">
        <f>1-ATAN((1.7^Table1[[#This Row],[Snow Days so Far]]+1.7^Table1[[#This Row],[Consecutive Snow Days Prior]]-2)/450)*2/PI()</f>
        <v>#VALUE!</v>
      </c>
      <c r="M330" s="27" t="e">
        <f>Table1[[#This Row],[Base No School Probability]]*Table1[[#This Row],[Past Closings Modifier]]</f>
        <v>#VALUE!</v>
      </c>
      <c r="N330" s="14" t="e">
        <f>IF(Table2[[#This Row],[No School?]]=1,"Yes","No")</f>
        <v>#VALUE!</v>
      </c>
      <c r="O330" s="8" t="e">
        <f>-400*(Table2[[#This Row],[No School?]]-Table1[[#This Row],[No School Probability]])^2+100</f>
        <v>#VALUE!</v>
      </c>
      <c r="P330" s="25" t="e">
        <f>IF(IF(Table1[[#This Row],[No School Probability]]&gt;=0.5,1,0)=Table2[[#This Row],[No School?]],1,0)</f>
        <v>#VALUE!</v>
      </c>
      <c r="Q330" s="8"/>
    </row>
    <row r="331" spans="1:17" x14ac:dyDescent="0.25">
      <c r="A331" s="3" t="e">
        <f>Table2[[#This Row],[Date]]</f>
        <v>#VALUE!</v>
      </c>
      <c r="B331" s="5" t="e">
        <f>TEXT(Table1[[#This Row],[Date]],"ddddddddd")</f>
        <v>#VALUE!</v>
      </c>
      <c r="C331" s="5" t="e">
        <f>Table2[[#This Row],[Consecutive Snow Days Prior]]</f>
        <v>#VALUE!</v>
      </c>
      <c r="D331" s="17" t="e">
        <f>Table2[[#This Row],[Snow Days so Far]]</f>
        <v>#VALUE!</v>
      </c>
      <c r="E331" s="18" t="e">
        <f>((200*Table2[[#This Row],[7 am precipIntensity]]+Table2[[#This Row],[7 am precipProbability]]/10)*Table2[[#This Row],[7 am precipType]])^0.13*3.4</f>
        <v>#VALUE!</v>
      </c>
      <c r="F331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1" s="9" t="e">
        <f>(Table1[[#This Row],[Whole-day precip nastiness]]^1.9*Table1[[#This Row],[7 am precip nastiness]]^1.5)/260</f>
        <v>#VALUE!</v>
      </c>
      <c r="H331" s="21" t="e">
        <f>0.95*Table2[[#This Row],[7 am apparentTemperature]]+0.05*Table2[[#This Row],[7 am temperature]]</f>
        <v>#VALUE!</v>
      </c>
      <c r="I331" s="9" t="e">
        <f>0.25*Table2[[#This Row],[apparentTemperatureHigh]]+0.35*Table2[[#This Row],[temperatureHigh]]+0.25*Table2[[#This Row],[apparentTemperatureMin]]+0.15*Table2[[#This Row],[temperatureMin]]</f>
        <v>#VALUE!</v>
      </c>
      <c r="J331" s="9" t="e">
        <f>2.5*0.8^(1.4*Table1[[#This Row],[7 am temp "index"]]+0.8*Table1[[#This Row],[Whole-day temp "index"]]+4)</f>
        <v>#VALUE!</v>
      </c>
      <c r="K331" s="21" t="e">
        <f>-1/(Table1[[#This Row],[Precip Nastiness]]+Table1[[#This Row],[Temp Nastiness]]+1)+1</f>
        <v>#VALUE!</v>
      </c>
      <c r="L331" s="30" t="e">
        <f>1-ATAN((1.7^Table1[[#This Row],[Snow Days so Far]]+1.7^Table1[[#This Row],[Consecutive Snow Days Prior]]-2)/450)*2/PI()</f>
        <v>#VALUE!</v>
      </c>
      <c r="M331" s="27" t="e">
        <f>Table1[[#This Row],[Base No School Probability]]*Table1[[#This Row],[Past Closings Modifier]]</f>
        <v>#VALUE!</v>
      </c>
      <c r="N331" s="14" t="e">
        <f>IF(Table2[[#This Row],[No School?]]=1,"Yes","No")</f>
        <v>#VALUE!</v>
      </c>
      <c r="O331" s="8" t="e">
        <f>-400*(Table2[[#This Row],[No School?]]-Table1[[#This Row],[No School Probability]])^2+100</f>
        <v>#VALUE!</v>
      </c>
      <c r="P331" s="25" t="e">
        <f>IF(IF(Table1[[#This Row],[No School Probability]]&gt;=0.5,1,0)=Table2[[#This Row],[No School?]],1,0)</f>
        <v>#VALUE!</v>
      </c>
      <c r="Q331" s="8"/>
    </row>
    <row r="332" spans="1:17" x14ac:dyDescent="0.25">
      <c r="A332" s="3" t="e">
        <f>Table2[[#This Row],[Date]]</f>
        <v>#VALUE!</v>
      </c>
      <c r="B332" s="5" t="e">
        <f>TEXT(Table1[[#This Row],[Date]],"ddddddddd")</f>
        <v>#VALUE!</v>
      </c>
      <c r="C332" s="5" t="e">
        <f>Table2[[#This Row],[Consecutive Snow Days Prior]]</f>
        <v>#VALUE!</v>
      </c>
      <c r="D332" s="17" t="e">
        <f>Table2[[#This Row],[Snow Days so Far]]</f>
        <v>#VALUE!</v>
      </c>
      <c r="E332" s="18" t="e">
        <f>((200*Table2[[#This Row],[7 am precipIntensity]]+Table2[[#This Row],[7 am precipProbability]]/10)*Table2[[#This Row],[7 am precipType]])^0.13*3.4</f>
        <v>#VALUE!</v>
      </c>
      <c r="F332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2" s="9" t="e">
        <f>(Table1[[#This Row],[Whole-day precip nastiness]]^1.9*Table1[[#This Row],[7 am precip nastiness]]^1.5)/260</f>
        <v>#VALUE!</v>
      </c>
      <c r="H332" s="21" t="e">
        <f>0.95*Table2[[#This Row],[7 am apparentTemperature]]+0.05*Table2[[#This Row],[7 am temperature]]</f>
        <v>#VALUE!</v>
      </c>
      <c r="I332" s="9" t="e">
        <f>0.25*Table2[[#This Row],[apparentTemperatureHigh]]+0.35*Table2[[#This Row],[temperatureHigh]]+0.25*Table2[[#This Row],[apparentTemperatureMin]]+0.15*Table2[[#This Row],[temperatureMin]]</f>
        <v>#VALUE!</v>
      </c>
      <c r="J332" s="9" t="e">
        <f>2.5*0.8^(1.4*Table1[[#This Row],[7 am temp "index"]]+0.8*Table1[[#This Row],[Whole-day temp "index"]]+4)</f>
        <v>#VALUE!</v>
      </c>
      <c r="K332" s="21" t="e">
        <f>-1/(Table1[[#This Row],[Precip Nastiness]]+Table1[[#This Row],[Temp Nastiness]]+1)+1</f>
        <v>#VALUE!</v>
      </c>
      <c r="L332" s="30" t="e">
        <f>1-ATAN((1.7^Table1[[#This Row],[Snow Days so Far]]+1.7^Table1[[#This Row],[Consecutive Snow Days Prior]]-2)/450)*2/PI()</f>
        <v>#VALUE!</v>
      </c>
      <c r="M332" s="27" t="e">
        <f>Table1[[#This Row],[Base No School Probability]]*Table1[[#This Row],[Past Closings Modifier]]</f>
        <v>#VALUE!</v>
      </c>
      <c r="N332" s="14" t="e">
        <f>IF(Table2[[#This Row],[No School?]]=1,"Yes","No")</f>
        <v>#VALUE!</v>
      </c>
      <c r="O332" s="8" t="e">
        <f>-400*(Table2[[#This Row],[No School?]]-Table1[[#This Row],[No School Probability]])^2+100</f>
        <v>#VALUE!</v>
      </c>
      <c r="P332" s="25" t="e">
        <f>IF(IF(Table1[[#This Row],[No School Probability]]&gt;=0.5,1,0)=Table2[[#This Row],[No School?]],1,0)</f>
        <v>#VALUE!</v>
      </c>
      <c r="Q332" s="8"/>
    </row>
    <row r="333" spans="1:17" x14ac:dyDescent="0.25">
      <c r="A333" s="3" t="e">
        <f>Table2[[#This Row],[Date]]</f>
        <v>#VALUE!</v>
      </c>
      <c r="B333" s="5" t="e">
        <f>TEXT(Table1[[#This Row],[Date]],"ddddddddd")</f>
        <v>#VALUE!</v>
      </c>
      <c r="C333" s="5" t="e">
        <f>Table2[[#This Row],[Consecutive Snow Days Prior]]</f>
        <v>#VALUE!</v>
      </c>
      <c r="D333" s="17" t="e">
        <f>Table2[[#This Row],[Snow Days so Far]]</f>
        <v>#VALUE!</v>
      </c>
      <c r="E333" s="18" t="e">
        <f>((200*Table2[[#This Row],[7 am precipIntensity]]+Table2[[#This Row],[7 am precipProbability]]/10)*Table2[[#This Row],[7 am precipType]])^0.13*3.4</f>
        <v>#VALUE!</v>
      </c>
      <c r="F333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3" s="9" t="e">
        <f>(Table1[[#This Row],[Whole-day precip nastiness]]^1.9*Table1[[#This Row],[7 am precip nastiness]]^1.5)/260</f>
        <v>#VALUE!</v>
      </c>
      <c r="H333" s="21" t="e">
        <f>0.95*Table2[[#This Row],[7 am apparentTemperature]]+0.05*Table2[[#This Row],[7 am temperature]]</f>
        <v>#VALUE!</v>
      </c>
      <c r="I333" s="9" t="e">
        <f>0.25*Table2[[#This Row],[apparentTemperatureHigh]]+0.35*Table2[[#This Row],[temperatureHigh]]+0.25*Table2[[#This Row],[apparentTemperatureMin]]+0.15*Table2[[#This Row],[temperatureMin]]</f>
        <v>#VALUE!</v>
      </c>
      <c r="J333" s="9" t="e">
        <f>2.5*0.8^(1.4*Table1[[#This Row],[7 am temp "index"]]+0.8*Table1[[#This Row],[Whole-day temp "index"]]+4)</f>
        <v>#VALUE!</v>
      </c>
      <c r="K333" s="21" t="e">
        <f>-1/(Table1[[#This Row],[Precip Nastiness]]+Table1[[#This Row],[Temp Nastiness]]+1)+1</f>
        <v>#VALUE!</v>
      </c>
      <c r="L333" s="30" t="e">
        <f>1-ATAN((1.7^Table1[[#This Row],[Snow Days so Far]]+1.7^Table1[[#This Row],[Consecutive Snow Days Prior]]-2)/450)*2/PI()</f>
        <v>#VALUE!</v>
      </c>
      <c r="M333" s="27" t="e">
        <f>Table1[[#This Row],[Base No School Probability]]*Table1[[#This Row],[Past Closings Modifier]]</f>
        <v>#VALUE!</v>
      </c>
      <c r="N333" s="14" t="e">
        <f>IF(Table2[[#This Row],[No School?]]=1,"Yes","No")</f>
        <v>#VALUE!</v>
      </c>
      <c r="O333" s="8" t="e">
        <f>-400*(Table2[[#This Row],[No School?]]-Table1[[#This Row],[No School Probability]])^2+100</f>
        <v>#VALUE!</v>
      </c>
      <c r="P333" s="25" t="e">
        <f>IF(IF(Table1[[#This Row],[No School Probability]]&gt;=0.5,1,0)=Table2[[#This Row],[No School?]],1,0)</f>
        <v>#VALUE!</v>
      </c>
      <c r="Q333" s="8"/>
    </row>
    <row r="334" spans="1:17" x14ac:dyDescent="0.25">
      <c r="A334" s="3" t="e">
        <f>Table2[[#This Row],[Date]]</f>
        <v>#VALUE!</v>
      </c>
      <c r="B334" s="5" t="e">
        <f>TEXT(Table1[[#This Row],[Date]],"ddddddddd")</f>
        <v>#VALUE!</v>
      </c>
      <c r="C334" s="5" t="e">
        <f>Table2[[#This Row],[Consecutive Snow Days Prior]]</f>
        <v>#VALUE!</v>
      </c>
      <c r="D334" s="17" t="e">
        <f>Table2[[#This Row],[Snow Days so Far]]</f>
        <v>#VALUE!</v>
      </c>
      <c r="E334" s="18" t="e">
        <f>((200*Table2[[#This Row],[7 am precipIntensity]]+Table2[[#This Row],[7 am precipProbability]]/10)*Table2[[#This Row],[7 am precipType]])^0.13*3.4</f>
        <v>#VALUE!</v>
      </c>
      <c r="F334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4" s="9" t="e">
        <f>(Table1[[#This Row],[Whole-day precip nastiness]]^1.9*Table1[[#This Row],[7 am precip nastiness]]^1.5)/260</f>
        <v>#VALUE!</v>
      </c>
      <c r="H334" s="21" t="e">
        <f>0.95*Table2[[#This Row],[7 am apparentTemperature]]+0.05*Table2[[#This Row],[7 am temperature]]</f>
        <v>#VALUE!</v>
      </c>
      <c r="I334" s="9" t="e">
        <f>0.25*Table2[[#This Row],[apparentTemperatureHigh]]+0.35*Table2[[#This Row],[temperatureHigh]]+0.25*Table2[[#This Row],[apparentTemperatureMin]]+0.15*Table2[[#This Row],[temperatureMin]]</f>
        <v>#VALUE!</v>
      </c>
      <c r="J334" s="9" t="e">
        <f>2.5*0.8^(1.4*Table1[[#This Row],[7 am temp "index"]]+0.8*Table1[[#This Row],[Whole-day temp "index"]]+4)</f>
        <v>#VALUE!</v>
      </c>
      <c r="K334" s="21" t="e">
        <f>-1/(Table1[[#This Row],[Precip Nastiness]]+Table1[[#This Row],[Temp Nastiness]]+1)+1</f>
        <v>#VALUE!</v>
      </c>
      <c r="L334" s="30" t="e">
        <f>1-ATAN((1.7^Table1[[#This Row],[Snow Days so Far]]+1.7^Table1[[#This Row],[Consecutive Snow Days Prior]]-2)/450)*2/PI()</f>
        <v>#VALUE!</v>
      </c>
      <c r="M334" s="27" t="e">
        <f>Table1[[#This Row],[Base No School Probability]]*Table1[[#This Row],[Past Closings Modifier]]</f>
        <v>#VALUE!</v>
      </c>
      <c r="N334" s="14" t="e">
        <f>IF(Table2[[#This Row],[No School?]]=1,"Yes","No")</f>
        <v>#VALUE!</v>
      </c>
      <c r="O334" s="8" t="e">
        <f>-400*(Table2[[#This Row],[No School?]]-Table1[[#This Row],[No School Probability]])^2+100</f>
        <v>#VALUE!</v>
      </c>
      <c r="P334" s="25" t="e">
        <f>IF(IF(Table1[[#This Row],[No School Probability]]&gt;=0.5,1,0)=Table2[[#This Row],[No School?]],1,0)</f>
        <v>#VALUE!</v>
      </c>
      <c r="Q334" s="8"/>
    </row>
    <row r="335" spans="1:17" x14ac:dyDescent="0.25">
      <c r="A335" s="3" t="e">
        <f>Table2[[#This Row],[Date]]</f>
        <v>#VALUE!</v>
      </c>
      <c r="B335" s="5" t="e">
        <f>TEXT(Table1[[#This Row],[Date]],"ddddddddd")</f>
        <v>#VALUE!</v>
      </c>
      <c r="C335" s="5" t="e">
        <f>Table2[[#This Row],[Consecutive Snow Days Prior]]</f>
        <v>#VALUE!</v>
      </c>
      <c r="D335" s="17" t="e">
        <f>Table2[[#This Row],[Snow Days so Far]]</f>
        <v>#VALUE!</v>
      </c>
      <c r="E335" s="18" t="e">
        <f>((200*Table2[[#This Row],[7 am precipIntensity]]+Table2[[#This Row],[7 am precipProbability]]/10)*Table2[[#This Row],[7 am precipType]])^0.13*3.4</f>
        <v>#VALUE!</v>
      </c>
      <c r="F335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5" s="9" t="e">
        <f>(Table1[[#This Row],[Whole-day precip nastiness]]^1.9*Table1[[#This Row],[7 am precip nastiness]]^1.5)/260</f>
        <v>#VALUE!</v>
      </c>
      <c r="H335" s="21" t="e">
        <f>0.95*Table2[[#This Row],[7 am apparentTemperature]]+0.05*Table2[[#This Row],[7 am temperature]]</f>
        <v>#VALUE!</v>
      </c>
      <c r="I335" s="9" t="e">
        <f>0.25*Table2[[#This Row],[apparentTemperatureHigh]]+0.35*Table2[[#This Row],[temperatureHigh]]+0.25*Table2[[#This Row],[apparentTemperatureMin]]+0.15*Table2[[#This Row],[temperatureMin]]</f>
        <v>#VALUE!</v>
      </c>
      <c r="J335" s="9" t="e">
        <f>2.5*0.8^(1.4*Table1[[#This Row],[7 am temp "index"]]+0.8*Table1[[#This Row],[Whole-day temp "index"]]+4)</f>
        <v>#VALUE!</v>
      </c>
      <c r="K335" s="21" t="e">
        <f>-1/(Table1[[#This Row],[Precip Nastiness]]+Table1[[#This Row],[Temp Nastiness]]+1)+1</f>
        <v>#VALUE!</v>
      </c>
      <c r="L335" s="30" t="e">
        <f>1-ATAN((1.7^Table1[[#This Row],[Snow Days so Far]]+1.7^Table1[[#This Row],[Consecutive Snow Days Prior]]-2)/450)*2/PI()</f>
        <v>#VALUE!</v>
      </c>
      <c r="M335" s="27" t="e">
        <f>Table1[[#This Row],[Base No School Probability]]*Table1[[#This Row],[Past Closings Modifier]]</f>
        <v>#VALUE!</v>
      </c>
      <c r="N335" s="14" t="e">
        <f>IF(Table2[[#This Row],[No School?]]=1,"Yes","No")</f>
        <v>#VALUE!</v>
      </c>
      <c r="O335" s="8" t="e">
        <f>-400*(Table2[[#This Row],[No School?]]-Table1[[#This Row],[No School Probability]])^2+100</f>
        <v>#VALUE!</v>
      </c>
      <c r="P335" s="25" t="e">
        <f>IF(IF(Table1[[#This Row],[No School Probability]]&gt;=0.5,1,0)=Table2[[#This Row],[No School?]],1,0)</f>
        <v>#VALUE!</v>
      </c>
      <c r="Q335" s="8"/>
    </row>
    <row r="336" spans="1:17" x14ac:dyDescent="0.25">
      <c r="A336" s="3" t="e">
        <f>Table2[[#This Row],[Date]]</f>
        <v>#VALUE!</v>
      </c>
      <c r="B336" s="5" t="e">
        <f>TEXT(Table1[[#This Row],[Date]],"ddddddddd")</f>
        <v>#VALUE!</v>
      </c>
      <c r="C336" s="5" t="e">
        <f>Table2[[#This Row],[Consecutive Snow Days Prior]]</f>
        <v>#VALUE!</v>
      </c>
      <c r="D336" s="17" t="e">
        <f>Table2[[#This Row],[Snow Days so Far]]</f>
        <v>#VALUE!</v>
      </c>
      <c r="E336" s="18" t="e">
        <f>((200*Table2[[#This Row],[7 am precipIntensity]]+Table2[[#This Row],[7 am precipProbability]]/10)*Table2[[#This Row],[7 am precipType]])^0.13*3.4</f>
        <v>#VALUE!</v>
      </c>
      <c r="F336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6" s="9" t="e">
        <f>(Table1[[#This Row],[Whole-day precip nastiness]]^1.9*Table1[[#This Row],[7 am precip nastiness]]^1.5)/260</f>
        <v>#VALUE!</v>
      </c>
      <c r="H336" s="21" t="e">
        <f>0.95*Table2[[#This Row],[7 am apparentTemperature]]+0.05*Table2[[#This Row],[7 am temperature]]</f>
        <v>#VALUE!</v>
      </c>
      <c r="I336" s="9" t="e">
        <f>0.25*Table2[[#This Row],[apparentTemperatureHigh]]+0.35*Table2[[#This Row],[temperatureHigh]]+0.25*Table2[[#This Row],[apparentTemperatureMin]]+0.15*Table2[[#This Row],[temperatureMin]]</f>
        <v>#VALUE!</v>
      </c>
      <c r="J336" s="9" t="e">
        <f>2.5*0.8^(1.4*Table1[[#This Row],[7 am temp "index"]]+0.8*Table1[[#This Row],[Whole-day temp "index"]]+4)</f>
        <v>#VALUE!</v>
      </c>
      <c r="K336" s="21" t="e">
        <f>-1/(Table1[[#This Row],[Precip Nastiness]]+Table1[[#This Row],[Temp Nastiness]]+1)+1</f>
        <v>#VALUE!</v>
      </c>
      <c r="L336" s="30" t="e">
        <f>1-ATAN((1.7^Table1[[#This Row],[Snow Days so Far]]+1.7^Table1[[#This Row],[Consecutive Snow Days Prior]]-2)/450)*2/PI()</f>
        <v>#VALUE!</v>
      </c>
      <c r="M336" s="27" t="e">
        <f>Table1[[#This Row],[Base No School Probability]]*Table1[[#This Row],[Past Closings Modifier]]</f>
        <v>#VALUE!</v>
      </c>
      <c r="N336" s="14" t="e">
        <f>IF(Table2[[#This Row],[No School?]]=1,"Yes","No")</f>
        <v>#VALUE!</v>
      </c>
      <c r="O336" s="8" t="e">
        <f>-400*(Table2[[#This Row],[No School?]]-Table1[[#This Row],[No School Probability]])^2+100</f>
        <v>#VALUE!</v>
      </c>
      <c r="P336" s="25" t="e">
        <f>IF(IF(Table1[[#This Row],[No School Probability]]&gt;=0.5,1,0)=Table2[[#This Row],[No School?]],1,0)</f>
        <v>#VALUE!</v>
      </c>
      <c r="Q336" s="8"/>
    </row>
    <row r="337" spans="1:17" x14ac:dyDescent="0.25">
      <c r="A337" s="3" t="e">
        <f>Table2[[#This Row],[Date]]</f>
        <v>#VALUE!</v>
      </c>
      <c r="B337" s="5" t="e">
        <f>TEXT(Table1[[#This Row],[Date]],"ddddddddd")</f>
        <v>#VALUE!</v>
      </c>
      <c r="C337" s="5" t="e">
        <f>Table2[[#This Row],[Consecutive Snow Days Prior]]</f>
        <v>#VALUE!</v>
      </c>
      <c r="D337" s="17" t="e">
        <f>Table2[[#This Row],[Snow Days so Far]]</f>
        <v>#VALUE!</v>
      </c>
      <c r="E337" s="18" t="e">
        <f>((200*Table2[[#This Row],[7 am precipIntensity]]+Table2[[#This Row],[7 am precipProbability]]/10)*Table2[[#This Row],[7 am precipType]])^0.13*3.4</f>
        <v>#VALUE!</v>
      </c>
      <c r="F337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7" s="9" t="e">
        <f>(Table1[[#This Row],[Whole-day precip nastiness]]^1.9*Table1[[#This Row],[7 am precip nastiness]]^1.5)/260</f>
        <v>#VALUE!</v>
      </c>
      <c r="H337" s="21" t="e">
        <f>0.95*Table2[[#This Row],[7 am apparentTemperature]]+0.05*Table2[[#This Row],[7 am temperature]]</f>
        <v>#VALUE!</v>
      </c>
      <c r="I337" s="9" t="e">
        <f>0.25*Table2[[#This Row],[apparentTemperatureHigh]]+0.35*Table2[[#This Row],[temperatureHigh]]+0.25*Table2[[#This Row],[apparentTemperatureMin]]+0.15*Table2[[#This Row],[temperatureMin]]</f>
        <v>#VALUE!</v>
      </c>
      <c r="J337" s="9" t="e">
        <f>2.5*0.8^(1.4*Table1[[#This Row],[7 am temp "index"]]+0.8*Table1[[#This Row],[Whole-day temp "index"]]+4)</f>
        <v>#VALUE!</v>
      </c>
      <c r="K337" s="21" t="e">
        <f>-1/(Table1[[#This Row],[Precip Nastiness]]+Table1[[#This Row],[Temp Nastiness]]+1)+1</f>
        <v>#VALUE!</v>
      </c>
      <c r="L337" s="30" t="e">
        <f>1-ATAN((1.7^Table1[[#This Row],[Snow Days so Far]]+1.7^Table1[[#This Row],[Consecutive Snow Days Prior]]-2)/450)*2/PI()</f>
        <v>#VALUE!</v>
      </c>
      <c r="M337" s="27" t="e">
        <f>Table1[[#This Row],[Base No School Probability]]*Table1[[#This Row],[Past Closings Modifier]]</f>
        <v>#VALUE!</v>
      </c>
      <c r="N337" s="14" t="e">
        <f>IF(Table2[[#This Row],[No School?]]=1,"Yes","No")</f>
        <v>#VALUE!</v>
      </c>
      <c r="O337" s="8" t="e">
        <f>-400*(Table2[[#This Row],[No School?]]-Table1[[#This Row],[No School Probability]])^2+100</f>
        <v>#VALUE!</v>
      </c>
      <c r="P337" s="25" t="e">
        <f>IF(IF(Table1[[#This Row],[No School Probability]]&gt;=0.5,1,0)=Table2[[#This Row],[No School?]],1,0)</f>
        <v>#VALUE!</v>
      </c>
      <c r="Q337" s="8"/>
    </row>
    <row r="338" spans="1:17" x14ac:dyDescent="0.25">
      <c r="A338" s="3" t="e">
        <f>Table2[[#This Row],[Date]]</f>
        <v>#VALUE!</v>
      </c>
      <c r="B338" s="5" t="e">
        <f>TEXT(Table1[[#This Row],[Date]],"ddddddddd")</f>
        <v>#VALUE!</v>
      </c>
      <c r="C338" s="5" t="e">
        <f>Table2[[#This Row],[Consecutive Snow Days Prior]]</f>
        <v>#VALUE!</v>
      </c>
      <c r="D338" s="17" t="e">
        <f>Table2[[#This Row],[Snow Days so Far]]</f>
        <v>#VALUE!</v>
      </c>
      <c r="E338" s="18" t="e">
        <f>((200*Table2[[#This Row],[7 am precipIntensity]]+Table2[[#This Row],[7 am precipProbability]]/10)*Table2[[#This Row],[7 am precipType]])^0.13*3.4</f>
        <v>#VALUE!</v>
      </c>
      <c r="F338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8" s="9" t="e">
        <f>(Table1[[#This Row],[Whole-day precip nastiness]]^1.9*Table1[[#This Row],[7 am precip nastiness]]^1.5)/260</f>
        <v>#VALUE!</v>
      </c>
      <c r="H338" s="21" t="e">
        <f>0.95*Table2[[#This Row],[7 am apparentTemperature]]+0.05*Table2[[#This Row],[7 am temperature]]</f>
        <v>#VALUE!</v>
      </c>
      <c r="I338" s="9" t="e">
        <f>0.25*Table2[[#This Row],[apparentTemperatureHigh]]+0.35*Table2[[#This Row],[temperatureHigh]]+0.25*Table2[[#This Row],[apparentTemperatureMin]]+0.15*Table2[[#This Row],[temperatureMin]]</f>
        <v>#VALUE!</v>
      </c>
      <c r="J338" s="9" t="e">
        <f>2.5*0.8^(1.4*Table1[[#This Row],[7 am temp "index"]]+0.8*Table1[[#This Row],[Whole-day temp "index"]]+4)</f>
        <v>#VALUE!</v>
      </c>
      <c r="K338" s="21" t="e">
        <f>-1/(Table1[[#This Row],[Precip Nastiness]]+Table1[[#This Row],[Temp Nastiness]]+1)+1</f>
        <v>#VALUE!</v>
      </c>
      <c r="L338" s="30" t="e">
        <f>1-ATAN((1.7^Table1[[#This Row],[Snow Days so Far]]+1.7^Table1[[#This Row],[Consecutive Snow Days Prior]]-2)/450)*2/PI()</f>
        <v>#VALUE!</v>
      </c>
      <c r="M338" s="27" t="e">
        <f>Table1[[#This Row],[Base No School Probability]]*Table1[[#This Row],[Past Closings Modifier]]</f>
        <v>#VALUE!</v>
      </c>
      <c r="N338" s="14" t="e">
        <f>IF(Table2[[#This Row],[No School?]]=1,"Yes","No")</f>
        <v>#VALUE!</v>
      </c>
      <c r="O338" s="8" t="e">
        <f>-400*(Table2[[#This Row],[No School?]]-Table1[[#This Row],[No School Probability]])^2+100</f>
        <v>#VALUE!</v>
      </c>
      <c r="P338" s="25" t="e">
        <f>IF(IF(Table1[[#This Row],[No School Probability]]&gt;=0.5,1,0)=Table2[[#This Row],[No School?]],1,0)</f>
        <v>#VALUE!</v>
      </c>
      <c r="Q338" s="8"/>
    </row>
    <row r="339" spans="1:17" x14ac:dyDescent="0.25">
      <c r="A339" s="3" t="e">
        <f>Table2[[#This Row],[Date]]</f>
        <v>#VALUE!</v>
      </c>
      <c r="B339" s="5" t="e">
        <f>TEXT(Table1[[#This Row],[Date]],"ddddddddd")</f>
        <v>#VALUE!</v>
      </c>
      <c r="C339" s="5" t="e">
        <f>Table2[[#This Row],[Consecutive Snow Days Prior]]</f>
        <v>#VALUE!</v>
      </c>
      <c r="D339" s="17" t="e">
        <f>Table2[[#This Row],[Snow Days so Far]]</f>
        <v>#VALUE!</v>
      </c>
      <c r="E339" s="18" t="e">
        <f>((200*Table2[[#This Row],[7 am precipIntensity]]+Table2[[#This Row],[7 am precipProbability]]/10)*Table2[[#This Row],[7 am precipType]])^0.13*3.4</f>
        <v>#VALUE!</v>
      </c>
      <c r="F339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39" s="9" t="e">
        <f>(Table1[[#This Row],[Whole-day precip nastiness]]^1.9*Table1[[#This Row],[7 am precip nastiness]]^1.5)/260</f>
        <v>#VALUE!</v>
      </c>
      <c r="H339" s="21" t="e">
        <f>0.95*Table2[[#This Row],[7 am apparentTemperature]]+0.05*Table2[[#This Row],[7 am temperature]]</f>
        <v>#VALUE!</v>
      </c>
      <c r="I339" s="9" t="e">
        <f>0.25*Table2[[#This Row],[apparentTemperatureHigh]]+0.35*Table2[[#This Row],[temperatureHigh]]+0.25*Table2[[#This Row],[apparentTemperatureMin]]+0.15*Table2[[#This Row],[temperatureMin]]</f>
        <v>#VALUE!</v>
      </c>
      <c r="J339" s="9" t="e">
        <f>2.5*0.8^(1.4*Table1[[#This Row],[7 am temp "index"]]+0.8*Table1[[#This Row],[Whole-day temp "index"]]+4)</f>
        <v>#VALUE!</v>
      </c>
      <c r="K339" s="21" t="e">
        <f>-1/(Table1[[#This Row],[Precip Nastiness]]+Table1[[#This Row],[Temp Nastiness]]+1)+1</f>
        <v>#VALUE!</v>
      </c>
      <c r="L339" s="30" t="e">
        <f>1-ATAN((1.7^Table1[[#This Row],[Snow Days so Far]]+1.7^Table1[[#This Row],[Consecutive Snow Days Prior]]-2)/450)*2/PI()</f>
        <v>#VALUE!</v>
      </c>
      <c r="M339" s="27" t="e">
        <f>Table1[[#This Row],[Base No School Probability]]*Table1[[#This Row],[Past Closings Modifier]]</f>
        <v>#VALUE!</v>
      </c>
      <c r="N339" s="14" t="e">
        <f>IF(Table2[[#This Row],[No School?]]=1,"Yes","No")</f>
        <v>#VALUE!</v>
      </c>
      <c r="O339" s="8" t="e">
        <f>-400*(Table2[[#This Row],[No School?]]-Table1[[#This Row],[No School Probability]])^2+100</f>
        <v>#VALUE!</v>
      </c>
      <c r="P339" s="25" t="e">
        <f>IF(IF(Table1[[#This Row],[No School Probability]]&gt;=0.5,1,0)=Table2[[#This Row],[No School?]],1,0)</f>
        <v>#VALUE!</v>
      </c>
      <c r="Q339" s="8"/>
    </row>
    <row r="340" spans="1:17" x14ac:dyDescent="0.25">
      <c r="A340" s="3" t="e">
        <f>Table2[[#This Row],[Date]]</f>
        <v>#VALUE!</v>
      </c>
      <c r="B340" s="5" t="e">
        <f>TEXT(Table1[[#This Row],[Date]],"ddddddddd")</f>
        <v>#VALUE!</v>
      </c>
      <c r="C340" s="5" t="e">
        <f>Table2[[#This Row],[Consecutive Snow Days Prior]]</f>
        <v>#VALUE!</v>
      </c>
      <c r="D340" s="17" t="e">
        <f>Table2[[#This Row],[Snow Days so Far]]</f>
        <v>#VALUE!</v>
      </c>
      <c r="E340" s="18" t="e">
        <f>((200*Table2[[#This Row],[7 am precipIntensity]]+Table2[[#This Row],[7 am precipProbability]]/10)*Table2[[#This Row],[7 am precipType]])^0.13*3.4</f>
        <v>#VALUE!</v>
      </c>
      <c r="F340" s="9" t="e">
        <f>Table2[[#This Row],[precipType]]*(10*Table2[[#This Row],[precipIntensity]]+Table2[[#This Row],[precipProbability]]/10+Table2[[#This Row],[precipIntensityMax]]+Table2[[#This Row],[precipAccumulation]]*10)</f>
        <v>#VALUE!</v>
      </c>
      <c r="G340" s="9" t="e">
        <f>(Table1[[#This Row],[Whole-day precip nastiness]]^1.9*Table1[[#This Row],[7 am precip nastiness]]^1.5)/260</f>
        <v>#VALUE!</v>
      </c>
      <c r="H340" s="21" t="e">
        <f>0.95*Table2[[#This Row],[7 am apparentTemperature]]+0.05*Table2[[#This Row],[7 am temperature]]</f>
        <v>#VALUE!</v>
      </c>
      <c r="I340" s="9" t="e">
        <f>0.25*Table2[[#This Row],[apparentTemperatureHigh]]+0.35*Table2[[#This Row],[temperatureHigh]]+0.25*Table2[[#This Row],[apparentTemperatureMin]]+0.15*Table2[[#This Row],[temperatureMin]]</f>
        <v>#VALUE!</v>
      </c>
      <c r="J340" s="9" t="e">
        <f>2.5*0.8^(1.4*Table1[[#This Row],[7 am temp "index"]]+0.8*Table1[[#This Row],[Whole-day temp "index"]]+4)</f>
        <v>#VALUE!</v>
      </c>
      <c r="K340" s="21" t="e">
        <f>-1/(Table1[[#This Row],[Precip Nastiness]]+Table1[[#This Row],[Temp Nastiness]]+1)+1</f>
        <v>#VALUE!</v>
      </c>
      <c r="L340" s="30" t="e">
        <f>1-ATAN((1.7^Table1[[#This Row],[Snow Days so Far]]+1.7^Table1[[#This Row],[Consecutive Snow Days Prior]]-2)/450)*2/PI()</f>
        <v>#VALUE!</v>
      </c>
      <c r="M340" s="27" t="e">
        <f>Table1[[#This Row],[Base No School Probability]]*Table1[[#This Row],[Past Closings Modifier]]</f>
        <v>#VALUE!</v>
      </c>
      <c r="N340" s="14" t="e">
        <f>IF(Table2[[#This Row],[No School?]]=1,"Yes","No")</f>
        <v>#VALUE!</v>
      </c>
      <c r="O340" s="8" t="e">
        <f>-400*(Table2[[#This Row],[No School?]]-Table1[[#This Row],[No School Probability]])^2+100</f>
        <v>#VALUE!</v>
      </c>
      <c r="P340" s="25" t="e">
        <f>IF(IF(Table1[[#This Row],[No School Probability]]&gt;=0.5,1,0)=Table2[[#This Row],[No School?]],1,0)</f>
        <v>#VALUE!</v>
      </c>
      <c r="Q340" s="8"/>
    </row>
  </sheetData>
  <conditionalFormatting sqref="A2:Q340">
    <cfRule type="expression" dxfId="41" priority="10">
      <formula>ISERROR(A1)</formula>
    </cfRule>
  </conditionalFormatting>
  <conditionalFormatting sqref="G2:G3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40">
    <cfRule type="colorScale" priority="8">
      <colorScale>
        <cfvo type="min"/>
        <cfvo type="num" val="10"/>
        <cfvo type="max"/>
        <color rgb="FF63BE7B"/>
        <color rgb="FFFFEB84"/>
        <color rgb="FFF8696B"/>
      </colorScale>
    </cfRule>
  </conditionalFormatting>
  <conditionalFormatting sqref="F2:F3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40">
    <cfRule type="colorScale" priority="5">
      <colorScale>
        <cfvo type="min"/>
        <cfvo type="num" val="20"/>
        <cfvo type="max"/>
        <color rgb="FF63BE7B"/>
        <color rgb="FFFFEB84"/>
        <color rgb="FFF8696B"/>
      </colorScale>
    </cfRule>
  </conditionalFormatting>
  <conditionalFormatting sqref="J2:L3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40">
    <cfRule type="colorScale" priority="3">
      <colorScale>
        <cfvo type="min"/>
        <cfvo type="num" val="0.5"/>
        <cfvo type="max"/>
        <color rgb="FFF8696B"/>
        <color rgb="FFFFEB84"/>
        <color rgb="FF63BE7B"/>
      </colorScale>
    </cfRule>
  </conditionalFormatting>
  <conditionalFormatting sqref="P2:P3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40">
    <cfRule type="colorScale" priority="1">
      <colorScale>
        <cfvo type="min"/>
        <cfvo type="num" val="0.99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5"/>
  <sheetViews>
    <sheetView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2.28515625" style="10" customWidth="1"/>
    <col min="2" max="2" width="14.42578125" style="10" customWidth="1"/>
    <col min="3" max="3" width="16.7109375" style="10" customWidth="1"/>
    <col min="4" max="4" width="14.42578125" style="10" customWidth="1"/>
    <col min="5" max="5" width="11.85546875" style="10" customWidth="1"/>
    <col min="6" max="6" width="11.42578125" style="10" customWidth="1"/>
    <col min="7" max="7" width="13" style="10" customWidth="1"/>
    <col min="8" max="9" width="7.7109375" style="10" customWidth="1"/>
    <col min="10" max="10" width="7.7109375" style="11" customWidth="1"/>
    <col min="11" max="11" width="7.7109375" style="10" customWidth="1"/>
    <col min="12" max="14" width="7.7109375" style="11" customWidth="1"/>
    <col min="15" max="15" width="7.7109375" customWidth="1"/>
    <col min="16" max="16" width="22.140625" style="12" customWidth="1"/>
    <col min="17" max="17" width="22.140625" customWidth="1"/>
    <col min="18" max="18" width="22.140625" style="12" customWidth="1"/>
    <col min="19" max="19" width="22.140625" customWidth="1"/>
    <col min="20" max="20" width="22.140625" style="12" customWidth="1"/>
    <col min="21" max="21" width="29.42578125" customWidth="1"/>
    <col min="23" max="23" width="35" style="12" customWidth="1"/>
    <col min="24" max="24" width="43.28515625" style="10" customWidth="1"/>
    <col min="25" max="25" width="34.5703125" style="10" customWidth="1"/>
    <col min="26" max="26" width="42.85546875" style="10" customWidth="1"/>
    <col min="27" max="16384" width="9.140625" style="10"/>
  </cols>
  <sheetData>
    <row r="1" spans="1:23" x14ac:dyDescent="0.25">
      <c r="A1" s="2" t="s">
        <v>1</v>
      </c>
      <c r="B1" s="2" t="s">
        <v>6</v>
      </c>
      <c r="C1" s="2" t="s">
        <v>0</v>
      </c>
      <c r="D1" s="2" t="s">
        <v>2</v>
      </c>
      <c r="E1" s="2" t="s">
        <v>4</v>
      </c>
      <c r="F1" s="2" t="s">
        <v>5</v>
      </c>
      <c r="G1" s="2" t="s">
        <v>7</v>
      </c>
      <c r="H1" s="2" t="s">
        <v>12</v>
      </c>
      <c r="I1" s="2" t="s">
        <v>13</v>
      </c>
      <c r="J1" s="2" t="s">
        <v>14</v>
      </c>
      <c r="K1" s="2" t="s">
        <v>17</v>
      </c>
      <c r="L1" s="2" t="s">
        <v>19</v>
      </c>
      <c r="M1" s="2" t="s">
        <v>21</v>
      </c>
      <c r="N1" s="2" t="s">
        <v>18</v>
      </c>
      <c r="O1" s="2" t="s">
        <v>20</v>
      </c>
      <c r="P1" s="2" t="s">
        <v>16</v>
      </c>
      <c r="Q1" s="2" t="s">
        <v>15</v>
      </c>
      <c r="R1" s="2" t="s">
        <v>23</v>
      </c>
      <c r="S1" s="2" t="s">
        <v>22</v>
      </c>
      <c r="T1" s="2" t="s">
        <v>25</v>
      </c>
      <c r="U1" s="2" t="s">
        <v>24</v>
      </c>
      <c r="V1" s="10"/>
      <c r="W1" s="10"/>
    </row>
    <row r="2" spans="1:23" x14ac:dyDescent="0.25">
      <c r="A2" s="3">
        <v>42054</v>
      </c>
      <c r="B2" s="4">
        <f>(Table2[[#This Row],[Date]]-25569)*86400+25200</f>
        <v>1424329200</v>
      </c>
      <c r="C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https://api.darksky.net/forecast/aeee0c17ca18fc3d54d4c0ea16d45c6c/41.5083,-82.0166,1424329200?units=us&amp;exclude=hourly,minutely,alerts,flags</v>
      </c>
      <c r="D2" s="2" t="str">
        <f>TEXT(Table2[[#This Row],[Date]],"ddddddddd")</f>
        <v>Thursday</v>
      </c>
      <c r="E2" s="2">
        <v>0</v>
      </c>
      <c r="F2" s="2">
        <v>1</v>
      </c>
      <c r="G2" s="2">
        <v>1</v>
      </c>
      <c r="H2" s="34">
        <v>0</v>
      </c>
      <c r="I2" s="34">
        <v>0</v>
      </c>
      <c r="J2" s="34">
        <v>0</v>
      </c>
      <c r="K2" s="34">
        <v>1E-4</v>
      </c>
      <c r="L2" s="34">
        <v>0.28999999999999998</v>
      </c>
      <c r="M2" s="34">
        <v>1</v>
      </c>
      <c r="N2" s="34">
        <v>2.8999999999999998E-3</v>
      </c>
      <c r="O2" s="34">
        <v>5.3999999999999999E-2</v>
      </c>
      <c r="P2" s="34">
        <v>-12.72</v>
      </c>
      <c r="Q2" s="34">
        <v>4.88</v>
      </c>
      <c r="R2" s="34">
        <v>-12.32</v>
      </c>
      <c r="S2" s="34">
        <v>3.47</v>
      </c>
      <c r="T2" s="34">
        <v>-16.62</v>
      </c>
      <c r="U2" s="34">
        <v>-2.88</v>
      </c>
      <c r="V2" s="10"/>
      <c r="W2" s="10"/>
    </row>
    <row r="3" spans="1:23" x14ac:dyDescent="0.25">
      <c r="A3" s="3">
        <v>42011</v>
      </c>
      <c r="B3" s="4">
        <f>(Table2[[#This Row],[Date]]-25569)*86400+25200</f>
        <v>1420614000</v>
      </c>
      <c r="C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https://api.darksky.net/forecast/aeee0c17ca18fc3d54d4c0ea16d45c6c/41.5083,-82.0166,1420614000?units=us&amp;exclude=hourly,minutely,alerts,flags</v>
      </c>
      <c r="D3" s="2" t="str">
        <f>TEXT(Table2[[#This Row],[Date]],"ddddddddd")</f>
        <v>Wednesday</v>
      </c>
      <c r="E3" s="2">
        <v>0</v>
      </c>
      <c r="F3" s="2">
        <v>0</v>
      </c>
      <c r="G3" s="2">
        <v>0</v>
      </c>
      <c r="H3" s="34">
        <v>0</v>
      </c>
      <c r="I3" s="34">
        <v>0</v>
      </c>
      <c r="J3" s="34">
        <v>0</v>
      </c>
      <c r="K3" s="34">
        <v>1E-4</v>
      </c>
      <c r="L3" s="34">
        <v>0.31</v>
      </c>
      <c r="M3" s="34">
        <v>1</v>
      </c>
      <c r="N3" s="34">
        <v>3.0999999999999999E-3</v>
      </c>
      <c r="O3" s="34">
        <v>0.06</v>
      </c>
      <c r="P3" s="34">
        <v>-5.71</v>
      </c>
      <c r="Q3" s="34">
        <v>11.48</v>
      </c>
      <c r="R3" s="34">
        <v>-5.38</v>
      </c>
      <c r="S3" s="34">
        <v>12.62</v>
      </c>
      <c r="T3" s="34">
        <v>-9.81</v>
      </c>
      <c r="U3" s="34">
        <v>7.42</v>
      </c>
      <c r="V3" s="10"/>
      <c r="W3" s="10"/>
    </row>
    <row r="4" spans="1:23" x14ac:dyDescent="0.25">
      <c r="A4" s="3">
        <v>42058</v>
      </c>
      <c r="B4" s="4">
        <f>(Table2[[#This Row],[Date]]-25569)*86400+25200</f>
        <v>1424674800</v>
      </c>
      <c r="C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https://api.darksky.net/forecast/aeee0c17ca18fc3d54d4c0ea16d45c6c/41.5083,-82.0166,1424674800?units=us&amp;exclude=hourly,minutely,alerts,flags</v>
      </c>
      <c r="D4" s="2" t="str">
        <f>TEXT(Table2[[#This Row],[Date]],"ddddddddd")</f>
        <v>Monday</v>
      </c>
      <c r="E4" s="2">
        <v>2</v>
      </c>
      <c r="F4" s="2">
        <v>3</v>
      </c>
      <c r="G4" s="10">
        <v>0</v>
      </c>
      <c r="H4" s="34">
        <v>0</v>
      </c>
      <c r="I4" s="34">
        <v>0</v>
      </c>
      <c r="J4" s="34">
        <v>0</v>
      </c>
      <c r="K4" s="34">
        <v>1E-4</v>
      </c>
      <c r="L4" s="34">
        <v>0.28999999999999998</v>
      </c>
      <c r="M4" s="34">
        <v>1</v>
      </c>
      <c r="N4" s="34">
        <v>2.8999999999999998E-3</v>
      </c>
      <c r="O4" s="34">
        <v>5.3999999999999999E-2</v>
      </c>
      <c r="P4" s="34">
        <v>-9.34</v>
      </c>
      <c r="Q4" s="34">
        <v>8.0299999999999994</v>
      </c>
      <c r="R4" s="34">
        <v>-4.7300000000000004</v>
      </c>
      <c r="S4" s="34">
        <v>3.48</v>
      </c>
      <c r="T4" s="34">
        <v>-20.51</v>
      </c>
      <c r="U4" s="34">
        <v>-6.58</v>
      </c>
      <c r="V4" s="10"/>
      <c r="W4" s="10"/>
    </row>
    <row r="5" spans="1:23" x14ac:dyDescent="0.25">
      <c r="A5" s="3">
        <v>42012</v>
      </c>
      <c r="B5" s="4">
        <f>(Table2[[#This Row],[Date]]-25569)*86400+25200</f>
        <v>1420700400</v>
      </c>
      <c r="C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https://api.darksky.net/forecast/aeee0c17ca18fc3d54d4c0ea16d45c6c/41.5083,-82.0166,1420700400?units=us&amp;exclude=hourly,minutely,alerts,flags</v>
      </c>
      <c r="D5" s="2" t="str">
        <f>TEXT(Table2[[#This Row],[Date]],"ddddddddd")</f>
        <v>Thursday</v>
      </c>
      <c r="E5" s="2">
        <v>0</v>
      </c>
      <c r="F5" s="2">
        <v>0</v>
      </c>
      <c r="G5" s="2">
        <v>1</v>
      </c>
      <c r="H5" s="34">
        <v>0</v>
      </c>
      <c r="I5" s="34">
        <v>0</v>
      </c>
      <c r="J5" s="34">
        <v>0</v>
      </c>
      <c r="K5" s="34">
        <v>1E-4</v>
      </c>
      <c r="L5" s="34">
        <v>0.28999999999999998</v>
      </c>
      <c r="M5" s="34">
        <v>1</v>
      </c>
      <c r="N5" s="34">
        <v>2.8999999999999998E-3</v>
      </c>
      <c r="O5" s="34">
        <v>5.3999999999999999E-2</v>
      </c>
      <c r="P5" s="34">
        <v>-11.93</v>
      </c>
      <c r="Q5" s="34">
        <v>6.24</v>
      </c>
      <c r="R5" s="34">
        <v>-4.68</v>
      </c>
      <c r="S5" s="34">
        <v>11.58</v>
      </c>
      <c r="T5" s="34">
        <v>-21.58</v>
      </c>
      <c r="U5" s="34">
        <v>-1.77</v>
      </c>
      <c r="V5" s="10"/>
      <c r="W5" s="10"/>
    </row>
    <row r="6" spans="1:23" x14ac:dyDescent="0.25">
      <c r="A6" s="3">
        <v>43105</v>
      </c>
      <c r="B6" s="4">
        <f>(Table2[[#This Row],[Date]]-25569)*86400+25200</f>
        <v>1515135600</v>
      </c>
      <c r="C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https://api.darksky.net/forecast/aeee0c17ca18fc3d54d4c0ea16d45c6c/41.5083,-82.0166,1515135600?units=us&amp;exclude=hourly,minutely,alerts,flags</v>
      </c>
      <c r="D6" s="5" t="str">
        <f>TEXT(Table2[[#This Row],[Date]],"ddddddddd")</f>
        <v>Friday</v>
      </c>
      <c r="E6" s="2">
        <v>2</v>
      </c>
      <c r="F6" s="2">
        <v>2</v>
      </c>
      <c r="G6" s="2">
        <v>1</v>
      </c>
      <c r="H6" s="34">
        <v>0</v>
      </c>
      <c r="I6" s="34">
        <v>0</v>
      </c>
      <c r="J6" s="34">
        <v>0</v>
      </c>
      <c r="K6" s="34">
        <v>1E-4</v>
      </c>
      <c r="L6" s="34">
        <v>0.05</v>
      </c>
      <c r="M6" s="34">
        <v>1</v>
      </c>
      <c r="N6" s="34">
        <v>1.1999999999999999E-3</v>
      </c>
      <c r="O6" s="34">
        <v>2.5000000000000001E-2</v>
      </c>
      <c r="P6" s="34">
        <v>-7.58</v>
      </c>
      <c r="Q6" s="34">
        <v>3.52</v>
      </c>
      <c r="R6" s="34">
        <v>-2.4700000000000002</v>
      </c>
      <c r="S6" s="34">
        <v>8.9600000000000009</v>
      </c>
      <c r="T6" s="34">
        <v>-9.01</v>
      </c>
      <c r="U6" s="34">
        <v>1.18</v>
      </c>
      <c r="V6" s="10"/>
      <c r="W6" s="10"/>
    </row>
    <row r="7" spans="1:23" x14ac:dyDescent="0.25">
      <c r="A7" s="3">
        <v>42055</v>
      </c>
      <c r="B7" s="4">
        <f>(Table2[[#This Row],[Date]]-25569)*86400+25200</f>
        <v>1424415600</v>
      </c>
      <c r="C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https://api.darksky.net/forecast/aeee0c17ca18fc3d54d4c0ea16d45c6c/41.5083,-82.0166,1424415600?units=us&amp;exclude=hourly,minutely,alerts,flags</v>
      </c>
      <c r="D7" s="2" t="str">
        <f>TEXT(Table2[[#This Row],[Date]],"ddddddddd")</f>
        <v>Friday</v>
      </c>
      <c r="E7" s="2">
        <v>1</v>
      </c>
      <c r="F7" s="2">
        <v>2</v>
      </c>
      <c r="G7" s="2">
        <v>1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-15.68</v>
      </c>
      <c r="Q7" s="34">
        <v>-6.75</v>
      </c>
      <c r="R7" s="34">
        <v>-2.4300000000000002</v>
      </c>
      <c r="S7" s="34">
        <v>10.65</v>
      </c>
      <c r="T7" s="34">
        <v>-22.22</v>
      </c>
      <c r="U7" s="34">
        <v>-10.29</v>
      </c>
      <c r="V7" s="10"/>
      <c r="W7" s="10"/>
    </row>
    <row r="8" spans="1:23" x14ac:dyDescent="0.25">
      <c r="A8" s="3">
        <v>42719</v>
      </c>
      <c r="B8" s="4">
        <f>(Table2[[#This Row],[Date]]-25569)*86400+25200</f>
        <v>1481785200</v>
      </c>
      <c r="C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https://api.darksky.net/forecast/aeee0c17ca18fc3d54d4c0ea16d45c6c/41.5083,-82.0166,1481785200?units=us&amp;exclude=hourly,minutely,alerts,flags</v>
      </c>
      <c r="D8" s="5" t="str">
        <f>TEXT(Table2[[#This Row],[Date]],"ddddddddd")</f>
        <v>Thursday</v>
      </c>
      <c r="E8" s="2">
        <v>0</v>
      </c>
      <c r="F8" s="10">
        <v>0</v>
      </c>
      <c r="G8" s="10">
        <v>1</v>
      </c>
      <c r="H8" s="34">
        <v>0</v>
      </c>
      <c r="I8" s="34">
        <v>0</v>
      </c>
      <c r="J8" s="34">
        <v>0</v>
      </c>
      <c r="K8" s="34">
        <v>5.9999999999999995E-4</v>
      </c>
      <c r="L8" s="34">
        <v>0.47</v>
      </c>
      <c r="M8" s="34">
        <v>1</v>
      </c>
      <c r="N8" s="34">
        <v>5.7000000000000002E-3</v>
      </c>
      <c r="O8" s="34">
        <v>0.252</v>
      </c>
      <c r="P8" s="34">
        <v>-3.48</v>
      </c>
      <c r="Q8" s="34">
        <v>14.69</v>
      </c>
      <c r="R8" s="34">
        <v>-1.87</v>
      </c>
      <c r="S8" s="34">
        <v>14.89</v>
      </c>
      <c r="T8" s="34">
        <v>-8.02</v>
      </c>
      <c r="U8" s="34">
        <v>9.91</v>
      </c>
      <c r="V8" s="10"/>
      <c r="W8" s="10"/>
    </row>
    <row r="9" spans="1:23" x14ac:dyDescent="0.25">
      <c r="A9" s="3">
        <v>42009</v>
      </c>
      <c r="B9" s="4">
        <f>(Table2[[#This Row],[Date]]-25569)*86400+25200</f>
        <v>1420441200</v>
      </c>
      <c r="C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https://api.darksky.net/forecast/aeee0c17ca18fc3d54d4c0ea16d45c6c/41.5083,-82.0166,1420441200?units=us&amp;exclude=hourly,minutely,alerts,flags</v>
      </c>
      <c r="D9" s="2" t="str">
        <f>TEXT(Table2[[#This Row],[Date]],"ddddddddd")</f>
        <v>Monday</v>
      </c>
      <c r="E9" s="2">
        <v>0</v>
      </c>
      <c r="F9" s="2">
        <v>0</v>
      </c>
      <c r="G9" s="2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9.09</v>
      </c>
      <c r="Q9" s="34">
        <v>23.5</v>
      </c>
      <c r="R9" s="34">
        <v>-1.43</v>
      </c>
      <c r="S9" s="34">
        <v>16.260000000000002</v>
      </c>
      <c r="T9" s="34">
        <v>-4.6100000000000003</v>
      </c>
      <c r="U9" s="34">
        <v>10.08</v>
      </c>
      <c r="V9" s="10"/>
      <c r="W9" s="10"/>
    </row>
    <row r="10" spans="1:23" x14ac:dyDescent="0.25">
      <c r="A10" s="3">
        <v>43116</v>
      </c>
      <c r="B10" s="4">
        <f>(Table2[[#This Row],[Date]]-25569)*86400+25200</f>
        <v>1516086000</v>
      </c>
      <c r="C1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https://api.darksky.net/forecast/aeee0c17ca18fc3d54d4c0ea16d45c6c/41.5083,-82.0166,1516086000?units=us&amp;exclude=hourly,minutely,alerts,flags</v>
      </c>
      <c r="D10" s="6" t="str">
        <f>TEXT(Table2[[#This Row],[Date]],"ddddddddd")</f>
        <v>Tuesday</v>
      </c>
      <c r="E10" s="2">
        <v>0</v>
      </c>
      <c r="F10" s="2">
        <v>4</v>
      </c>
      <c r="G10" s="2">
        <v>0</v>
      </c>
      <c r="H10" s="34">
        <v>0</v>
      </c>
      <c r="I10" s="34">
        <v>0</v>
      </c>
      <c r="J10" s="34">
        <v>0</v>
      </c>
      <c r="K10" s="34">
        <v>1E-4</v>
      </c>
      <c r="L10" s="34">
        <v>0.1</v>
      </c>
      <c r="M10" s="34">
        <v>1</v>
      </c>
      <c r="N10" s="34">
        <v>1.1000000000000001E-3</v>
      </c>
      <c r="O10" s="34">
        <v>4.8000000000000001E-2</v>
      </c>
      <c r="P10" s="34">
        <v>16</v>
      </c>
      <c r="Q10" s="34">
        <v>22.19</v>
      </c>
      <c r="R10" s="34">
        <v>-0.98</v>
      </c>
      <c r="S10" s="34">
        <v>12.38</v>
      </c>
      <c r="T10" s="34">
        <v>-10.33</v>
      </c>
      <c r="U10" s="34">
        <v>3.64</v>
      </c>
      <c r="V10" s="10"/>
      <c r="W10" s="10"/>
    </row>
    <row r="11" spans="1:23" x14ac:dyDescent="0.25">
      <c r="A11" s="3">
        <v>42013</v>
      </c>
      <c r="B11" s="4">
        <f>(Table2[[#This Row],[Date]]-25569)*86400+25200</f>
        <v>1420786800</v>
      </c>
      <c r="C1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https://api.darksky.net/forecast/aeee0c17ca18fc3d54d4c0ea16d45c6c/41.5083,-82.0166,1420786800?units=us&amp;exclude=hourly,minutely,alerts,flags</v>
      </c>
      <c r="D11" s="2" t="str">
        <f>TEXT(Table2[[#This Row],[Date]],"ddddddddd")</f>
        <v>Friday</v>
      </c>
      <c r="E11" s="2">
        <v>1</v>
      </c>
      <c r="F11" s="2">
        <v>1</v>
      </c>
      <c r="G11" s="2">
        <v>0</v>
      </c>
      <c r="H11" s="34">
        <v>0</v>
      </c>
      <c r="I11" s="34">
        <v>0</v>
      </c>
      <c r="J11" s="34">
        <v>0</v>
      </c>
      <c r="K11" s="34">
        <v>4.0000000000000002E-4</v>
      </c>
      <c r="L11" s="34">
        <v>0.28999999999999998</v>
      </c>
      <c r="M11" s="34">
        <v>1</v>
      </c>
      <c r="N11" s="34">
        <v>5.7000000000000002E-3</v>
      </c>
      <c r="O11" s="34">
        <v>0.14899999999999999</v>
      </c>
      <c r="P11" s="34">
        <v>1.69</v>
      </c>
      <c r="Q11" s="34">
        <v>17.28</v>
      </c>
      <c r="R11" s="34">
        <v>-0.73</v>
      </c>
      <c r="S11" s="34">
        <v>16.7</v>
      </c>
      <c r="T11" s="34">
        <v>-13.99</v>
      </c>
      <c r="U11" s="34">
        <v>4.88</v>
      </c>
      <c r="V11" s="10"/>
      <c r="W11" s="10"/>
    </row>
    <row r="12" spans="1:23" x14ac:dyDescent="0.25">
      <c r="A12" s="3">
        <v>42061</v>
      </c>
      <c r="B12" s="4">
        <f>(Table2[[#This Row],[Date]]-25569)*86400+25200</f>
        <v>1424934000</v>
      </c>
      <c r="C1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https://api.darksky.net/forecast/aeee0c17ca18fc3d54d4c0ea16d45c6c/41.5083,-82.0166,1424934000?units=us&amp;exclude=hourly,minutely,alerts,flags</v>
      </c>
      <c r="D12" s="2" t="str">
        <f>TEXT(Table2[[#This Row],[Date]],"ddddddddd")</f>
        <v>Thursday</v>
      </c>
      <c r="E12" s="2">
        <v>0</v>
      </c>
      <c r="F12" s="2">
        <v>3</v>
      </c>
      <c r="G12" s="10">
        <v>0</v>
      </c>
      <c r="H12" s="34">
        <v>0</v>
      </c>
      <c r="I12" s="34">
        <v>0</v>
      </c>
      <c r="J12" s="34">
        <v>0</v>
      </c>
      <c r="K12" s="34">
        <v>1E-4</v>
      </c>
      <c r="L12" s="34">
        <v>0.28999999999999998</v>
      </c>
      <c r="M12" s="34">
        <v>1</v>
      </c>
      <c r="N12" s="34">
        <v>2.8999999999999998E-3</v>
      </c>
      <c r="O12" s="34">
        <v>5.3999999999999999E-2</v>
      </c>
      <c r="P12" s="34">
        <v>-3.26</v>
      </c>
      <c r="Q12" s="34">
        <v>10.5</v>
      </c>
      <c r="R12" s="34">
        <v>-0.59</v>
      </c>
      <c r="S12" s="34">
        <v>13.58</v>
      </c>
      <c r="T12" s="34">
        <v>-8.24</v>
      </c>
      <c r="U12" s="34">
        <v>7.91</v>
      </c>
      <c r="V12" s="10"/>
      <c r="W12" s="10"/>
    </row>
    <row r="13" spans="1:23" x14ac:dyDescent="0.25">
      <c r="A13" s="3">
        <v>42053</v>
      </c>
      <c r="B13" s="4">
        <f>(Table2[[#This Row],[Date]]-25569)*86400+25200</f>
        <v>1424242800</v>
      </c>
      <c r="C1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https://api.darksky.net/forecast/aeee0c17ca18fc3d54d4c0ea16d45c6c/41.5083,-82.0166,1424242800?units=us&amp;exclude=hourly,minutely,alerts,flags</v>
      </c>
      <c r="D13" s="2" t="str">
        <f>TEXT(Table2[[#This Row],[Date]],"ddddddddd")</f>
        <v>Wednesday</v>
      </c>
      <c r="E13" s="2">
        <v>0</v>
      </c>
      <c r="F13" s="2">
        <v>1</v>
      </c>
      <c r="G13" s="2">
        <v>0</v>
      </c>
      <c r="H13" s="34">
        <v>0</v>
      </c>
      <c r="I13" s="34">
        <v>0</v>
      </c>
      <c r="J13" s="34">
        <v>0</v>
      </c>
      <c r="K13" s="34">
        <v>4.0000000000000002E-4</v>
      </c>
      <c r="L13" s="34">
        <v>0.28999999999999998</v>
      </c>
      <c r="M13" s="34">
        <v>1</v>
      </c>
      <c r="N13" s="34">
        <v>2.8999999999999998E-3</v>
      </c>
      <c r="O13" s="34">
        <v>0.158</v>
      </c>
      <c r="P13" s="34">
        <v>4.63</v>
      </c>
      <c r="Q13" s="34">
        <v>16.78</v>
      </c>
      <c r="R13" s="34">
        <v>0.45</v>
      </c>
      <c r="S13" s="34">
        <v>14.57</v>
      </c>
      <c r="T13" s="34">
        <v>-8.34</v>
      </c>
      <c r="U13" s="34">
        <v>8.91</v>
      </c>
      <c r="V13" s="10"/>
      <c r="W13" s="10"/>
    </row>
    <row r="14" spans="1:23" x14ac:dyDescent="0.25">
      <c r="A14" s="3">
        <v>42382</v>
      </c>
      <c r="B14" s="2">
        <f>(Table2[[#This Row],[Date]]-25569)*86400+25200</f>
        <v>1452668400</v>
      </c>
      <c r="C14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https://api.darksky.net/forecast/aeee0c17ca18fc3d54d4c0ea16d45c6c/41.5083,-82.0166,1452668400?units=us&amp;exclude=hourly,minutely,alerts,flags</v>
      </c>
      <c r="D14" s="5" t="str">
        <f>TEXT(Table2[[#This Row],[Date]],"ddddddddd")</f>
        <v>Wednesday</v>
      </c>
      <c r="E14" s="2">
        <v>0</v>
      </c>
      <c r="F14" s="10">
        <v>0</v>
      </c>
      <c r="G14" s="10">
        <v>0</v>
      </c>
      <c r="H14" s="34">
        <v>0</v>
      </c>
      <c r="I14" s="34">
        <v>0</v>
      </c>
      <c r="J14" s="34">
        <v>0</v>
      </c>
      <c r="K14" s="34">
        <v>2.0000000000000001E-4</v>
      </c>
      <c r="L14" s="34">
        <v>0.28999999999999998</v>
      </c>
      <c r="M14" s="34">
        <v>1</v>
      </c>
      <c r="N14" s="34">
        <v>2.8999999999999998E-3</v>
      </c>
      <c r="O14" s="34">
        <v>0.1</v>
      </c>
      <c r="P14" s="34">
        <v>-3.85</v>
      </c>
      <c r="Q14" s="34">
        <v>12.4</v>
      </c>
      <c r="R14" s="34">
        <v>1.99</v>
      </c>
      <c r="S14" s="34">
        <v>15.96</v>
      </c>
      <c r="T14" s="34">
        <v>-4.54</v>
      </c>
      <c r="U14" s="34">
        <v>9.82</v>
      </c>
      <c r="V14" s="10"/>
      <c r="W14" s="10"/>
    </row>
    <row r="15" spans="1:23" x14ac:dyDescent="0.25">
      <c r="A15" s="3">
        <v>42010</v>
      </c>
      <c r="B15" s="4">
        <f>(Table2[[#This Row],[Date]]-25569)*86400+25200</f>
        <v>1420527600</v>
      </c>
      <c r="C1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https://api.darksky.net/forecast/aeee0c17ca18fc3d54d4c0ea16d45c6c/41.5083,-82.0166,1420527600?units=us&amp;exclude=hourly,minutely,alerts,flags</v>
      </c>
      <c r="D15" s="2" t="str">
        <f>TEXT(Table2[[#This Row],[Date]],"ddddddddd")</f>
        <v>Tuesday</v>
      </c>
      <c r="E15" s="2">
        <v>0</v>
      </c>
      <c r="F15" s="2">
        <v>0</v>
      </c>
      <c r="G15" s="2">
        <v>0</v>
      </c>
      <c r="H15" s="34">
        <v>1.06E-2</v>
      </c>
      <c r="I15" s="34">
        <v>0.56000000000000005</v>
      </c>
      <c r="J15" s="34">
        <v>1</v>
      </c>
      <c r="K15" s="34">
        <v>1.2999999999999999E-3</v>
      </c>
      <c r="L15" s="34">
        <v>0.56000000000000005</v>
      </c>
      <c r="M15" s="34">
        <v>1</v>
      </c>
      <c r="N15" s="34">
        <v>1.06E-2</v>
      </c>
      <c r="O15" s="34">
        <v>0.60299999999999998</v>
      </c>
      <c r="P15" s="34">
        <v>3.46</v>
      </c>
      <c r="Q15" s="34">
        <v>11.19</v>
      </c>
      <c r="R15" s="34">
        <v>2.09</v>
      </c>
      <c r="S15" s="34">
        <v>16.04</v>
      </c>
      <c r="T15" s="34">
        <v>-4.3600000000000003</v>
      </c>
      <c r="U15" s="34">
        <v>11.06</v>
      </c>
      <c r="V15" s="10"/>
      <c r="W15" s="10"/>
    </row>
    <row r="16" spans="1:23" x14ac:dyDescent="0.25">
      <c r="A16" s="3">
        <v>42741</v>
      </c>
      <c r="B16" s="4">
        <f>(Table2[[#This Row],[Date]]-25569)*86400+25200</f>
        <v>1483686000</v>
      </c>
      <c r="C1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https://api.darksky.net/forecast/aeee0c17ca18fc3d54d4c0ea16d45c6c/41.5083,-82.0166,1483686000?units=us&amp;exclude=hourly,minutely,alerts,flags</v>
      </c>
      <c r="D16" s="5" t="str">
        <f>TEXT(Table2[[#This Row],[Date]],"ddddddddd")</f>
        <v>Friday</v>
      </c>
      <c r="E16" s="2">
        <v>0</v>
      </c>
      <c r="F16" s="10">
        <v>1</v>
      </c>
      <c r="G16" s="2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5.9999999999999995E-4</v>
      </c>
      <c r="O16" s="34">
        <v>0</v>
      </c>
      <c r="P16" s="34">
        <v>-3.85</v>
      </c>
      <c r="Q16" s="34">
        <v>9.36</v>
      </c>
      <c r="R16" s="34">
        <v>2.11</v>
      </c>
      <c r="S16" s="34">
        <v>14.04</v>
      </c>
      <c r="T16" s="34">
        <v>-6.48</v>
      </c>
      <c r="U16" s="34">
        <v>5.58</v>
      </c>
      <c r="V16" s="10"/>
      <c r="W16" s="10"/>
    </row>
    <row r="17" spans="1:23" x14ac:dyDescent="0.25">
      <c r="A17" s="3">
        <v>42040</v>
      </c>
      <c r="B17" s="4">
        <f>(Table2[[#This Row],[Date]]-25569)*86400+25200</f>
        <v>1423119600</v>
      </c>
      <c r="C1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https://api.darksky.net/forecast/aeee0c17ca18fc3d54d4c0ea16d45c6c/41.5083,-82.0166,1423119600?units=us&amp;exclude=hourly,minutely,alerts,flags</v>
      </c>
      <c r="D17" s="2" t="str">
        <f>TEXT(Table2[[#This Row],[Date]],"ddddddddd")</f>
        <v>Thursday</v>
      </c>
      <c r="E17" s="2">
        <v>0</v>
      </c>
      <c r="F17" s="2">
        <v>1</v>
      </c>
      <c r="G17" s="2">
        <v>0</v>
      </c>
      <c r="H17" s="34">
        <v>0</v>
      </c>
      <c r="I17" s="34">
        <v>0</v>
      </c>
      <c r="J17" s="34">
        <v>0</v>
      </c>
      <c r="K17" s="34">
        <v>1E-4</v>
      </c>
      <c r="L17" s="34">
        <v>0.28999999999999998</v>
      </c>
      <c r="M17" s="34">
        <v>1</v>
      </c>
      <c r="N17" s="34">
        <v>2.8999999999999998E-3</v>
      </c>
      <c r="O17" s="34">
        <v>4.4999999999999998E-2</v>
      </c>
      <c r="P17" s="34">
        <v>2.93</v>
      </c>
      <c r="Q17" s="34">
        <v>16.77</v>
      </c>
      <c r="R17" s="34">
        <v>2.62</v>
      </c>
      <c r="S17" s="34">
        <v>12.98</v>
      </c>
      <c r="T17" s="34">
        <v>-8.36</v>
      </c>
      <c r="U17" s="34">
        <v>3.98</v>
      </c>
      <c r="V17" s="10"/>
      <c r="W17" s="10"/>
    </row>
    <row r="18" spans="1:23" x14ac:dyDescent="0.25">
      <c r="A18" s="3">
        <v>42037</v>
      </c>
      <c r="B18" s="4">
        <f>(Table2[[#This Row],[Date]]-25569)*86400+25200</f>
        <v>1422860400</v>
      </c>
      <c r="C1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https://api.darksky.net/forecast/aeee0c17ca18fc3d54d4c0ea16d45c6c/41.5083,-82.0166,1422860400?units=us&amp;exclude=hourly,minutely,alerts,flags</v>
      </c>
      <c r="D18" s="2" t="str">
        <f>TEXT(Table2[[#This Row],[Date]],"ddddddddd")</f>
        <v>Monday</v>
      </c>
      <c r="E18" s="2">
        <v>0</v>
      </c>
      <c r="F18" s="2">
        <v>1</v>
      </c>
      <c r="G18" s="2">
        <v>0</v>
      </c>
      <c r="H18" s="34">
        <v>1.4E-3</v>
      </c>
      <c r="I18" s="34">
        <v>0.14000000000000001</v>
      </c>
      <c r="J18" s="34">
        <v>1</v>
      </c>
      <c r="K18" s="34">
        <v>1E-3</v>
      </c>
      <c r="L18" s="34">
        <v>0.52</v>
      </c>
      <c r="M18" s="34">
        <v>1</v>
      </c>
      <c r="N18" s="34">
        <v>8.0999999999999996E-3</v>
      </c>
      <c r="O18" s="34">
        <v>0.32</v>
      </c>
      <c r="P18" s="34">
        <v>13.37</v>
      </c>
      <c r="Q18" s="34">
        <v>23.93</v>
      </c>
      <c r="R18" s="34">
        <v>2.7</v>
      </c>
      <c r="S18" s="34">
        <v>17.510000000000002</v>
      </c>
      <c r="T18" s="34">
        <v>-5.79</v>
      </c>
      <c r="U18" s="34">
        <v>6.61</v>
      </c>
      <c r="V18" s="10"/>
      <c r="W18" s="10"/>
    </row>
    <row r="19" spans="1:23" x14ac:dyDescent="0.25">
      <c r="A19" s="3">
        <v>43104</v>
      </c>
      <c r="B19" s="4">
        <f>(Table2[[#This Row],[Date]]-25569)*86400+25200</f>
        <v>1515049200</v>
      </c>
      <c r="C1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https://api.darksky.net/forecast/aeee0c17ca18fc3d54d4c0ea16d45c6c/41.5083,-82.0166,1515049200?units=us&amp;exclude=hourly,minutely,alerts,flags</v>
      </c>
      <c r="D19" s="5" t="str">
        <f>TEXT(Table2[[#This Row],[Date]],"ddddddddd")</f>
        <v>Thursday</v>
      </c>
      <c r="E19" s="2">
        <v>1</v>
      </c>
      <c r="F19" s="2">
        <v>1</v>
      </c>
      <c r="G19" s="2">
        <v>1</v>
      </c>
      <c r="H19" s="34">
        <v>3.2000000000000002E-3</v>
      </c>
      <c r="I19" s="34">
        <v>0.06</v>
      </c>
      <c r="J19" s="34">
        <v>1</v>
      </c>
      <c r="K19" s="34">
        <v>3.5000000000000001E-3</v>
      </c>
      <c r="L19" s="34">
        <v>0.27</v>
      </c>
      <c r="M19" s="34">
        <v>1</v>
      </c>
      <c r="N19" s="34">
        <v>1.89E-2</v>
      </c>
      <c r="O19" s="34">
        <v>1.544</v>
      </c>
      <c r="P19" s="34">
        <v>10.07</v>
      </c>
      <c r="Q19" s="34">
        <v>17.14</v>
      </c>
      <c r="R19" s="34">
        <v>3.25</v>
      </c>
      <c r="S19" s="34">
        <v>13.09</v>
      </c>
      <c r="T19" s="34">
        <v>-12.6</v>
      </c>
      <c r="U19" s="34">
        <v>5.16</v>
      </c>
      <c r="V19" s="10"/>
      <c r="W19" s="10"/>
    </row>
    <row r="20" spans="1:23" x14ac:dyDescent="0.25">
      <c r="A20" s="3">
        <v>42034</v>
      </c>
      <c r="B20" s="4">
        <f>(Table2[[#This Row],[Date]]-25569)*86400+25200</f>
        <v>1422601200</v>
      </c>
      <c r="C2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https://api.darksky.net/forecast/aeee0c17ca18fc3d54d4c0ea16d45c6c/41.5083,-82.0166,1422601200?units=us&amp;exclude=hourly,minutely,alerts,flags</v>
      </c>
      <c r="D20" s="2" t="str">
        <f>TEXT(Table2[[#This Row],[Date]],"ddddddddd")</f>
        <v>Friday</v>
      </c>
      <c r="E20" s="2">
        <v>0</v>
      </c>
      <c r="F20" s="2">
        <v>1</v>
      </c>
      <c r="G20" s="2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16.34</v>
      </c>
      <c r="Q20" s="34">
        <v>29.02</v>
      </c>
      <c r="R20" s="34">
        <v>3.87</v>
      </c>
      <c r="S20" s="34">
        <v>19.61</v>
      </c>
      <c r="T20" s="34">
        <v>0.28999999999999998</v>
      </c>
      <c r="U20" s="34">
        <v>9.0399999999999991</v>
      </c>
      <c r="V20" s="10"/>
      <c r="W20" s="10"/>
    </row>
    <row r="21" spans="1:23" x14ac:dyDescent="0.25">
      <c r="A21" s="3">
        <v>42068</v>
      </c>
      <c r="B21" s="4">
        <f>(Table2[[#This Row],[Date]]-25569)*86400+25200</f>
        <v>1425538800</v>
      </c>
      <c r="C2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https://api.darksky.net/forecast/aeee0c17ca18fc3d54d4c0ea16d45c6c/41.5083,-82.0166,1425538800?units=us&amp;exclude=hourly,minutely,alerts,flags</v>
      </c>
      <c r="D21" s="2" t="str">
        <f>TEXT(Table2[[#This Row],[Date]],"ddddddddd")</f>
        <v>Thursday</v>
      </c>
      <c r="E21" s="2">
        <v>0</v>
      </c>
      <c r="F21" s="2">
        <v>3</v>
      </c>
      <c r="G21" s="10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3.28</v>
      </c>
      <c r="Q21" s="34">
        <v>18.11</v>
      </c>
      <c r="R21" s="34">
        <v>4.08</v>
      </c>
      <c r="S21" s="34">
        <v>14.84</v>
      </c>
      <c r="T21" s="34">
        <v>-2.66</v>
      </c>
      <c r="U21" s="34">
        <v>6.12</v>
      </c>
      <c r="V21" s="10"/>
      <c r="W21" s="10"/>
    </row>
    <row r="22" spans="1:23" x14ac:dyDescent="0.25">
      <c r="A22" s="3">
        <v>42062</v>
      </c>
      <c r="B22" s="4">
        <f>(Table2[[#This Row],[Date]]-25569)*86400+25200</f>
        <v>1425020400</v>
      </c>
      <c r="C2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https://api.darksky.net/forecast/aeee0c17ca18fc3d54d4c0ea16d45c6c/41.5083,-82.0166,1425020400?units=us&amp;exclude=hourly,minutely,alerts,flags</v>
      </c>
      <c r="D22" s="2" t="str">
        <f>TEXT(Table2[[#This Row],[Date]],"ddddddddd")</f>
        <v>Friday</v>
      </c>
      <c r="E22" s="2">
        <v>0</v>
      </c>
      <c r="F22" s="2">
        <v>3</v>
      </c>
      <c r="G22" s="10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6.9999999999999999E-4</v>
      </c>
      <c r="O22" s="34">
        <v>0</v>
      </c>
      <c r="P22" s="34">
        <v>-5.81</v>
      </c>
      <c r="Q22" s="34">
        <v>3.34</v>
      </c>
      <c r="R22" s="34">
        <v>4.12</v>
      </c>
      <c r="S22" s="34">
        <v>14.34</v>
      </c>
      <c r="T22" s="34">
        <v>-13.35</v>
      </c>
      <c r="U22" s="34">
        <v>-4.33</v>
      </c>
      <c r="V22" s="10"/>
      <c r="W22" s="10"/>
    </row>
    <row r="23" spans="1:23" x14ac:dyDescent="0.25">
      <c r="A23" s="3">
        <v>42047</v>
      </c>
      <c r="B23" s="4">
        <f>(Table2[[#This Row],[Date]]-25569)*86400+25200</f>
        <v>1423724400</v>
      </c>
      <c r="C2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https://api.darksky.net/forecast/aeee0c17ca18fc3d54d4c0ea16d45c6c/41.5083,-82.0166,1423724400?units=us&amp;exclude=hourly,minutely,alerts,flags</v>
      </c>
      <c r="D23" s="2" t="str">
        <f>TEXT(Table2[[#This Row],[Date]],"ddddddddd")</f>
        <v>Thursday</v>
      </c>
      <c r="E23" s="2">
        <v>0</v>
      </c>
      <c r="F23" s="2">
        <v>1</v>
      </c>
      <c r="G23" s="2">
        <v>0</v>
      </c>
      <c r="H23" s="34">
        <v>0</v>
      </c>
      <c r="I23" s="34">
        <v>0</v>
      </c>
      <c r="J23" s="34">
        <v>0</v>
      </c>
      <c r="K23" s="34">
        <v>1E-4</v>
      </c>
      <c r="L23" s="34">
        <v>0.28999999999999998</v>
      </c>
      <c r="M23" s="34">
        <v>1</v>
      </c>
      <c r="N23" s="34">
        <v>2.8999999999999998E-3</v>
      </c>
      <c r="O23" s="34">
        <v>4.7E-2</v>
      </c>
      <c r="P23" s="34">
        <v>17.82</v>
      </c>
      <c r="Q23" s="34">
        <v>28.16</v>
      </c>
      <c r="R23" s="34">
        <v>4.57</v>
      </c>
      <c r="S23" s="34">
        <v>19.09</v>
      </c>
      <c r="T23" s="34">
        <v>-8.64</v>
      </c>
      <c r="U23" s="34">
        <v>5.09</v>
      </c>
      <c r="V23" s="10"/>
      <c r="W23" s="10"/>
    </row>
    <row r="24" spans="1:23" x14ac:dyDescent="0.25">
      <c r="A24" s="3">
        <v>42017</v>
      </c>
      <c r="B24" s="4">
        <f>(Table2[[#This Row],[Date]]-25569)*86400+25200</f>
        <v>1421132400</v>
      </c>
      <c r="C2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https://api.darksky.net/forecast/aeee0c17ca18fc3d54d4c0ea16d45c6c/41.5083,-82.0166,1421132400?units=us&amp;exclude=hourly,minutely,alerts,flags</v>
      </c>
      <c r="D24" s="2" t="str">
        <f>TEXT(Table2[[#This Row],[Date]],"ddddddddd")</f>
        <v>Tuesday</v>
      </c>
      <c r="E24" s="2">
        <v>0</v>
      </c>
      <c r="F24" s="2">
        <v>1</v>
      </c>
      <c r="G24" s="2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3.63</v>
      </c>
      <c r="Q24" s="34">
        <v>17.440000000000001</v>
      </c>
      <c r="R24" s="34">
        <v>4.68</v>
      </c>
      <c r="S24" s="34">
        <v>17.09</v>
      </c>
      <c r="T24" s="34">
        <v>-2.11</v>
      </c>
      <c r="U24" s="34">
        <v>7.33</v>
      </c>
      <c r="V24" s="10"/>
      <c r="W24" s="10"/>
    </row>
    <row r="25" spans="1:23" x14ac:dyDescent="0.25">
      <c r="A25" s="3">
        <v>42380</v>
      </c>
      <c r="B25" s="2">
        <f>(Table2[[#This Row],[Date]]-25569)*86400+25200</f>
        <v>1452495600</v>
      </c>
      <c r="C25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https://api.darksky.net/forecast/aeee0c17ca18fc3d54d4c0ea16d45c6c/41.5083,-82.0166,1452495600?units=us&amp;exclude=hourly,minutely,alerts,flags</v>
      </c>
      <c r="D25" s="5" t="str">
        <f>TEXT(Table2[[#This Row],[Date]],"ddddddddd")</f>
        <v>Monday</v>
      </c>
      <c r="E25" s="2">
        <v>0</v>
      </c>
      <c r="F25" s="10">
        <v>0</v>
      </c>
      <c r="G25" s="10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-0.63</v>
      </c>
      <c r="Q25" s="34">
        <v>17.079999999999998</v>
      </c>
      <c r="R25" s="34">
        <v>5.65</v>
      </c>
      <c r="S25" s="34">
        <v>16.809999999999999</v>
      </c>
      <c r="T25" s="34">
        <v>-6.44</v>
      </c>
      <c r="U25" s="34">
        <v>10.74</v>
      </c>
      <c r="V25" s="10"/>
      <c r="W25" s="10"/>
    </row>
    <row r="26" spans="1:23" x14ac:dyDescent="0.25">
      <c r="A26" s="3">
        <v>42808</v>
      </c>
      <c r="B26" s="4">
        <f>(Table2[[#This Row],[Date]]-25569)*86400+25200</f>
        <v>1489474800</v>
      </c>
      <c r="C2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https://api.darksky.net/forecast/aeee0c17ca18fc3d54d4c0ea16d45c6c/41.5083,-82.0166,1489474800?units=us&amp;exclude=hourly,minutely,alerts,flags</v>
      </c>
      <c r="D26" s="5" t="str">
        <f>TEXT(Table2[[#This Row],[Date]],"ddddddddd")</f>
        <v>Tuesday</v>
      </c>
      <c r="E26" s="2">
        <v>0</v>
      </c>
      <c r="F26" s="2">
        <v>2</v>
      </c>
      <c r="G26" s="2">
        <v>1</v>
      </c>
      <c r="H26" s="34">
        <v>5.9999999999999995E-4</v>
      </c>
      <c r="I26" s="34">
        <v>0.06</v>
      </c>
      <c r="J26" s="34">
        <v>1</v>
      </c>
      <c r="K26" s="34">
        <v>5.9999999999999995E-4</v>
      </c>
      <c r="L26" s="34">
        <v>0.33</v>
      </c>
      <c r="M26" s="34">
        <v>1</v>
      </c>
      <c r="N26" s="34">
        <v>3.3E-3</v>
      </c>
      <c r="O26" s="34">
        <v>0.182</v>
      </c>
      <c r="P26" s="34">
        <v>10.01</v>
      </c>
      <c r="Q26" s="34">
        <v>24.37</v>
      </c>
      <c r="R26" s="34">
        <v>5.74</v>
      </c>
      <c r="S26" s="34">
        <v>21.58</v>
      </c>
      <c r="T26" s="34">
        <v>2.7</v>
      </c>
      <c r="U26" s="34">
        <v>19.02</v>
      </c>
      <c r="V26" s="10"/>
      <c r="W26" s="10"/>
    </row>
    <row r="27" spans="1:23" x14ac:dyDescent="0.25">
      <c r="A27" s="3">
        <v>42388</v>
      </c>
      <c r="B27" s="4">
        <f>(Table2[[#This Row],[Date]]-25569)*86400+25200</f>
        <v>1453186800</v>
      </c>
      <c r="C2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https://api.darksky.net/forecast/aeee0c17ca18fc3d54d4c0ea16d45c6c/41.5083,-82.0166,1453186800?units=us&amp;exclude=hourly,minutely,alerts,flags</v>
      </c>
      <c r="D27" s="5" t="str">
        <f>TEXT(Table2[[#This Row],[Date]],"ddddddddd")</f>
        <v>Tuesday</v>
      </c>
      <c r="E27" s="2">
        <v>0</v>
      </c>
      <c r="F27" s="10">
        <v>0</v>
      </c>
      <c r="G27" s="10">
        <v>0</v>
      </c>
      <c r="H27" s="34">
        <v>0</v>
      </c>
      <c r="I27" s="34">
        <v>0</v>
      </c>
      <c r="J27" s="34">
        <v>0</v>
      </c>
      <c r="K27" s="34">
        <v>2.0000000000000001E-4</v>
      </c>
      <c r="L27" s="34">
        <v>0.28999999999999998</v>
      </c>
      <c r="M27" s="34">
        <v>1</v>
      </c>
      <c r="N27" s="34">
        <v>2.8999999999999998E-3</v>
      </c>
      <c r="O27" s="34">
        <v>0.108</v>
      </c>
      <c r="P27" s="34">
        <v>-6.83</v>
      </c>
      <c r="Q27" s="34">
        <v>10.29</v>
      </c>
      <c r="R27" s="34">
        <v>6.55</v>
      </c>
      <c r="S27" s="34">
        <v>19.39</v>
      </c>
      <c r="T27" s="34">
        <v>-7.63</v>
      </c>
      <c r="U27" s="34">
        <v>9.4700000000000006</v>
      </c>
      <c r="V27" s="10"/>
      <c r="W27" s="10"/>
    </row>
    <row r="28" spans="1:23" x14ac:dyDescent="0.25">
      <c r="A28" s="3">
        <v>43117</v>
      </c>
      <c r="B28" s="4">
        <f>(Table2[[#This Row],[Date]]-25569)*86400+25200</f>
        <v>1516172400</v>
      </c>
      <c r="C2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https://api.darksky.net/forecast/aeee0c17ca18fc3d54d4c0ea16d45c6c/41.5083,-82.0166,1516172400?units=us&amp;exclude=hourly,minutely,alerts,flags</v>
      </c>
      <c r="D28" s="6" t="str">
        <f>TEXT(Table2[[#This Row],[Date]],"ddddddddd")</f>
        <v>Wednesday</v>
      </c>
      <c r="E28" s="2">
        <v>0</v>
      </c>
      <c r="F28" s="2">
        <v>4</v>
      </c>
      <c r="G28" s="2">
        <v>0</v>
      </c>
      <c r="H28" s="34">
        <v>0</v>
      </c>
      <c r="I28" s="34">
        <v>0</v>
      </c>
      <c r="J28" s="34">
        <v>0</v>
      </c>
      <c r="K28" s="34">
        <v>2.9999999999999997E-4</v>
      </c>
      <c r="L28" s="34">
        <v>7.0000000000000007E-2</v>
      </c>
      <c r="M28" s="34">
        <v>1</v>
      </c>
      <c r="N28" s="34">
        <v>2.5999999999999999E-3</v>
      </c>
      <c r="O28" s="34">
        <v>0.14799999999999999</v>
      </c>
      <c r="P28" s="34">
        <v>-8.0299999999999994</v>
      </c>
      <c r="Q28" s="34">
        <v>2.91</v>
      </c>
      <c r="R28" s="34">
        <v>6.63</v>
      </c>
      <c r="S28" s="34">
        <v>18.68</v>
      </c>
      <c r="T28" s="34">
        <v>-8.65</v>
      </c>
      <c r="U28" s="34">
        <v>2.87</v>
      </c>
      <c r="V28" s="10"/>
      <c r="W28" s="10"/>
    </row>
    <row r="29" spans="1:23" x14ac:dyDescent="0.25">
      <c r="A29" s="3">
        <v>42411</v>
      </c>
      <c r="B29" s="4">
        <f>(Table2[[#This Row],[Date]]-25569)*86400+25200</f>
        <v>1455174000</v>
      </c>
      <c r="C2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https://api.darksky.net/forecast/aeee0c17ca18fc3d54d4c0ea16d45c6c/41.5083,-82.0166,1455174000?units=us&amp;exclude=hourly,minutely,alerts,flags</v>
      </c>
      <c r="D29" s="5" t="str">
        <f>TEXT(Table2[[#This Row],[Date]],"ddddddddd")</f>
        <v>Thursday</v>
      </c>
      <c r="E29" s="2">
        <v>0</v>
      </c>
      <c r="F29" s="10">
        <v>0</v>
      </c>
      <c r="G29" s="10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-0.08</v>
      </c>
      <c r="Q29" s="34">
        <v>16.02</v>
      </c>
      <c r="R29" s="34">
        <v>7.15</v>
      </c>
      <c r="S29" s="34">
        <v>18.88</v>
      </c>
      <c r="T29" s="34">
        <v>-1.3</v>
      </c>
      <c r="U29" s="34">
        <v>12.62</v>
      </c>
      <c r="V29" s="10"/>
      <c r="W29" s="10"/>
    </row>
    <row r="30" spans="1:23" x14ac:dyDescent="0.25">
      <c r="A30" s="3">
        <v>42740</v>
      </c>
      <c r="B30" s="4">
        <f>(Table2[[#This Row],[Date]]-25569)*86400+25200</f>
        <v>1483599600</v>
      </c>
      <c r="C3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https://api.darksky.net/forecast/aeee0c17ca18fc3d54d4c0ea16d45c6c/41.5083,-82.0166,1483599600?units=us&amp;exclude=hourly,minutely,alerts,flags</v>
      </c>
      <c r="D30" s="5" t="str">
        <f>TEXT(Table2[[#This Row],[Date]],"ddddddddd")</f>
        <v>Thursday</v>
      </c>
      <c r="E30" s="2">
        <v>0</v>
      </c>
      <c r="F30" s="10">
        <v>1</v>
      </c>
      <c r="G30" s="2">
        <v>0</v>
      </c>
      <c r="H30" s="34">
        <v>0</v>
      </c>
      <c r="I30" s="34">
        <v>0</v>
      </c>
      <c r="J30" s="34">
        <v>0</v>
      </c>
      <c r="K30" s="34">
        <v>8.9999999999999998E-4</v>
      </c>
      <c r="L30" s="34">
        <v>0.54</v>
      </c>
      <c r="M30" s="34">
        <v>1</v>
      </c>
      <c r="N30" s="34">
        <v>5.4000000000000003E-3</v>
      </c>
      <c r="O30" s="34">
        <v>0.36299999999999999</v>
      </c>
      <c r="P30" s="34">
        <v>5.15</v>
      </c>
      <c r="Q30" s="34">
        <v>19.57</v>
      </c>
      <c r="R30" s="34">
        <v>7.19</v>
      </c>
      <c r="S30" s="34">
        <v>19.3</v>
      </c>
      <c r="T30" s="34">
        <v>0.5</v>
      </c>
      <c r="U30" s="34">
        <v>13.12</v>
      </c>
      <c r="V30" s="10"/>
      <c r="W30" s="10"/>
    </row>
    <row r="31" spans="1:23" x14ac:dyDescent="0.25">
      <c r="A31" s="3">
        <v>42044</v>
      </c>
      <c r="B31" s="4">
        <f>(Table2[[#This Row],[Date]]-25569)*86400+25200</f>
        <v>1423465200</v>
      </c>
      <c r="C3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https://api.darksky.net/forecast/aeee0c17ca18fc3d54d4c0ea16d45c6c/41.5083,-82.0166,1423465200?units=us&amp;exclude=hourly,minutely,alerts,flags</v>
      </c>
      <c r="D31" s="2" t="str">
        <f>TEXT(Table2[[#This Row],[Date]],"ddddddddd")</f>
        <v>Monday</v>
      </c>
      <c r="E31" s="2">
        <v>0</v>
      </c>
      <c r="F31" s="2">
        <v>1</v>
      </c>
      <c r="G31" s="2">
        <v>0</v>
      </c>
      <c r="H31" s="34">
        <v>0</v>
      </c>
      <c r="I31" s="34">
        <v>0</v>
      </c>
      <c r="J31" s="34">
        <v>0</v>
      </c>
      <c r="K31" s="34">
        <v>2.9999999999999997E-4</v>
      </c>
      <c r="L31" s="34">
        <v>0.14000000000000001</v>
      </c>
      <c r="M31" s="34">
        <v>1</v>
      </c>
      <c r="N31" s="34">
        <v>2.8999999999999998E-3</v>
      </c>
      <c r="O31" s="34">
        <v>8.7999999999999995E-2</v>
      </c>
      <c r="P31" s="34">
        <v>7.76</v>
      </c>
      <c r="Q31" s="34">
        <v>21.57</v>
      </c>
      <c r="R31" s="34">
        <v>7.27</v>
      </c>
      <c r="S31" s="34">
        <v>18.829999999999998</v>
      </c>
      <c r="T31" s="34">
        <v>2.78</v>
      </c>
      <c r="U31" s="34">
        <v>16.850000000000001</v>
      </c>
      <c r="V31" s="10"/>
      <c r="W31" s="10"/>
    </row>
    <row r="32" spans="1:23" x14ac:dyDescent="0.25">
      <c r="A32" s="3">
        <v>42048</v>
      </c>
      <c r="B32" s="4">
        <f>(Table2[[#This Row],[Date]]-25569)*86400+25200</f>
        <v>1423810800</v>
      </c>
      <c r="C3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https://api.darksky.net/forecast/aeee0c17ca18fc3d54d4c0ea16d45c6c/41.5083,-82.0166,1423810800?units=us&amp;exclude=hourly,minutely,alerts,flags</v>
      </c>
      <c r="D32" s="2" t="str">
        <f>TEXT(Table2[[#This Row],[Date]],"ddddddddd")</f>
        <v>Friday</v>
      </c>
      <c r="E32" s="2">
        <v>0</v>
      </c>
      <c r="F32" s="2">
        <v>1</v>
      </c>
      <c r="G32" s="2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-8.2200000000000006</v>
      </c>
      <c r="Q32" s="34">
        <v>3.24</v>
      </c>
      <c r="R32" s="34">
        <v>7.36</v>
      </c>
      <c r="S32" s="34">
        <v>18.559999999999999</v>
      </c>
      <c r="T32" s="34">
        <v>-10.75</v>
      </c>
      <c r="U32" s="34">
        <v>1.1100000000000001</v>
      </c>
      <c r="V32" s="10"/>
      <c r="W32" s="10"/>
    </row>
    <row r="33" spans="1:23" x14ac:dyDescent="0.25">
      <c r="A33" s="3">
        <v>42018</v>
      </c>
      <c r="B33" s="4">
        <f>(Table2[[#This Row],[Date]]-25569)*86400+25200</f>
        <v>1421218800</v>
      </c>
      <c r="C3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https://api.darksky.net/forecast/aeee0c17ca18fc3d54d4c0ea16d45c6c/41.5083,-82.0166,1421218800?units=us&amp;exclude=hourly,minutely,alerts,flags</v>
      </c>
      <c r="D33" s="2" t="str">
        <f>TEXT(Table2[[#This Row],[Date]],"ddddddddd")</f>
        <v>Wednesday</v>
      </c>
      <c r="E33" s="2">
        <v>0</v>
      </c>
      <c r="F33" s="2">
        <v>1</v>
      </c>
      <c r="G33" s="2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2.71</v>
      </c>
      <c r="Q33" s="34">
        <v>2.71</v>
      </c>
      <c r="R33" s="34">
        <v>7.89</v>
      </c>
      <c r="S33" s="34">
        <v>15.34</v>
      </c>
      <c r="T33" s="34">
        <v>-7.92</v>
      </c>
      <c r="U33" s="34">
        <v>-0.47</v>
      </c>
      <c r="V33" s="10"/>
      <c r="W33" s="10"/>
    </row>
    <row r="34" spans="1:23" x14ac:dyDescent="0.25">
      <c r="A34" s="3">
        <v>42720</v>
      </c>
      <c r="B34" s="4">
        <f>(Table2[[#This Row],[Date]]-25569)*86400+25200</f>
        <v>1481871600</v>
      </c>
      <c r="C3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https://api.darksky.net/forecast/aeee0c17ca18fc3d54d4c0ea16d45c6c/41.5083,-82.0166,1481871600?units=us&amp;exclude=hourly,minutely,alerts,flags</v>
      </c>
      <c r="D34" s="5" t="str">
        <f>TEXT(Table2[[#This Row],[Date]],"ddddddddd")</f>
        <v>Friday</v>
      </c>
      <c r="E34" s="2">
        <v>1</v>
      </c>
      <c r="F34" s="10">
        <v>1</v>
      </c>
      <c r="G34" s="2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-2.8</v>
      </c>
      <c r="Q34" s="34">
        <v>9.1199999999999992</v>
      </c>
      <c r="R34" s="34">
        <v>8.0500000000000007</v>
      </c>
      <c r="S34" s="34">
        <v>18.440000000000001</v>
      </c>
      <c r="T34" s="34">
        <v>-5.33</v>
      </c>
      <c r="U34" s="34">
        <v>8.99</v>
      </c>
      <c r="V34" s="10"/>
      <c r="W34" s="10"/>
    </row>
    <row r="35" spans="1:23" x14ac:dyDescent="0.25">
      <c r="A35" s="3">
        <v>42052</v>
      </c>
      <c r="B35" s="4">
        <f>(Table2[[#This Row],[Date]]-25569)*86400+25200</f>
        <v>1424156400</v>
      </c>
      <c r="C3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https://api.darksky.net/forecast/aeee0c17ca18fc3d54d4c0ea16d45c6c/41.5083,-82.0166,1424156400?units=us&amp;exclude=hourly,minutely,alerts,flags</v>
      </c>
      <c r="D35" s="2" t="str">
        <f>TEXT(Table2[[#This Row],[Date]],"ddddddddd")</f>
        <v>Tuesday</v>
      </c>
      <c r="E35" s="2">
        <v>0</v>
      </c>
      <c r="F35" s="2">
        <v>1</v>
      </c>
      <c r="G35" s="2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-0.66</v>
      </c>
      <c r="Q35" s="34">
        <v>-0.66</v>
      </c>
      <c r="R35" s="34">
        <v>8.4499999999999993</v>
      </c>
      <c r="S35" s="34">
        <v>19.010000000000002</v>
      </c>
      <c r="T35" s="34">
        <v>-14.96</v>
      </c>
      <c r="U35" s="34">
        <v>-5.81</v>
      </c>
      <c r="V35" s="10"/>
      <c r="W35" s="10"/>
    </row>
    <row r="36" spans="1:23" x14ac:dyDescent="0.25">
      <c r="A36" s="3">
        <v>42059</v>
      </c>
      <c r="B36" s="4">
        <f>(Table2[[#This Row],[Date]]-25569)*86400+25200</f>
        <v>1424761200</v>
      </c>
      <c r="C3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https://api.darksky.net/forecast/aeee0c17ca18fc3d54d4c0ea16d45c6c/41.5083,-82.0166,1424761200?units=us&amp;exclude=hourly,minutely,alerts,flags</v>
      </c>
      <c r="D36" s="2" t="str">
        <f>TEXT(Table2[[#This Row],[Date]],"ddddddddd")</f>
        <v>Tuesday</v>
      </c>
      <c r="E36" s="2">
        <v>0</v>
      </c>
      <c r="F36" s="2">
        <v>3</v>
      </c>
      <c r="G36" s="10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-16.96</v>
      </c>
      <c r="Q36" s="34">
        <v>-3.03</v>
      </c>
      <c r="R36" s="34">
        <v>8.4700000000000006</v>
      </c>
      <c r="S36" s="34">
        <v>21.11</v>
      </c>
      <c r="T36" s="34">
        <v>-18.23</v>
      </c>
      <c r="U36" s="34">
        <v>-3.35</v>
      </c>
      <c r="V36" s="10"/>
      <c r="W36" s="10"/>
    </row>
    <row r="37" spans="1:23" x14ac:dyDescent="0.25">
      <c r="A37" s="3">
        <v>42412</v>
      </c>
      <c r="B37" s="4">
        <f>(Table2[[#This Row],[Date]]-25569)*86400+25200</f>
        <v>1455260400</v>
      </c>
      <c r="C3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https://api.darksky.net/forecast/aeee0c17ca18fc3d54d4c0ea16d45c6c/41.5083,-82.0166,1455260400?units=us&amp;exclude=hourly,minutely,alerts,flags</v>
      </c>
      <c r="D37" s="5" t="str">
        <f>TEXT(Table2[[#This Row],[Date]],"ddddddddd")</f>
        <v>Friday</v>
      </c>
      <c r="E37" s="2">
        <v>0</v>
      </c>
      <c r="F37" s="10">
        <v>0</v>
      </c>
      <c r="G37" s="10">
        <v>0</v>
      </c>
      <c r="H37" s="34">
        <v>0</v>
      </c>
      <c r="I37" s="34">
        <v>0</v>
      </c>
      <c r="J37" s="34">
        <v>0</v>
      </c>
      <c r="K37" s="34">
        <v>4.0000000000000002E-4</v>
      </c>
      <c r="L37" s="34">
        <v>0.28999999999999998</v>
      </c>
      <c r="M37" s="34">
        <v>1</v>
      </c>
      <c r="N37" s="34">
        <v>2.8999999999999998E-3</v>
      </c>
      <c r="O37" s="34">
        <v>0.13200000000000001</v>
      </c>
      <c r="P37" s="34">
        <v>3.28</v>
      </c>
      <c r="Q37" s="34">
        <v>13.75</v>
      </c>
      <c r="R37" s="34">
        <v>9.09</v>
      </c>
      <c r="S37" s="34">
        <v>23.01</v>
      </c>
      <c r="T37" s="34">
        <v>-1.1000000000000001</v>
      </c>
      <c r="U37" s="34">
        <v>11.65</v>
      </c>
      <c r="V37" s="10"/>
      <c r="W37" s="10"/>
    </row>
    <row r="38" spans="1:23" x14ac:dyDescent="0.25">
      <c r="A38" s="3">
        <v>42030</v>
      </c>
      <c r="B38" s="4">
        <f>(Table2[[#This Row],[Date]]-25569)*86400+25200</f>
        <v>1422255600</v>
      </c>
      <c r="C3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https://api.darksky.net/forecast/aeee0c17ca18fc3d54d4c0ea16d45c6c/41.5083,-82.0166,1422255600?units=us&amp;exclude=hourly,minutely,alerts,flags</v>
      </c>
      <c r="D38" s="2" t="str">
        <f>TEXT(Table2[[#This Row],[Date]],"ddddddddd")</f>
        <v>Monday</v>
      </c>
      <c r="E38" s="2">
        <v>0</v>
      </c>
      <c r="F38" s="2">
        <v>1</v>
      </c>
      <c r="G38" s="2">
        <v>0</v>
      </c>
      <c r="H38" s="34">
        <v>0</v>
      </c>
      <c r="I38" s="34">
        <v>0</v>
      </c>
      <c r="J38" s="34">
        <v>0</v>
      </c>
      <c r="K38" s="34">
        <v>1E-4</v>
      </c>
      <c r="L38" s="34">
        <v>0.28999999999999998</v>
      </c>
      <c r="M38" s="34">
        <v>1</v>
      </c>
      <c r="N38" s="34">
        <v>2.8999999999999998E-3</v>
      </c>
      <c r="O38" s="34">
        <v>4.3999999999999997E-2</v>
      </c>
      <c r="P38" s="34">
        <v>5.35</v>
      </c>
      <c r="Q38" s="34">
        <v>19.25</v>
      </c>
      <c r="R38" s="34">
        <v>9.58</v>
      </c>
      <c r="S38" s="34">
        <v>21.43</v>
      </c>
      <c r="T38" s="34">
        <v>5.1100000000000003</v>
      </c>
      <c r="U38" s="34">
        <v>18.73</v>
      </c>
      <c r="V38" s="10"/>
      <c r="W38" s="10"/>
    </row>
    <row r="39" spans="1:23" x14ac:dyDescent="0.25">
      <c r="A39" s="3">
        <v>42410</v>
      </c>
      <c r="B39" s="4">
        <f>(Table2[[#This Row],[Date]]-25569)*86400+25200</f>
        <v>1455087600</v>
      </c>
      <c r="C3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https://api.darksky.net/forecast/aeee0c17ca18fc3d54d4c0ea16d45c6c/41.5083,-82.0166,1455087600?units=us&amp;exclude=hourly,minutely,alerts,flags</v>
      </c>
      <c r="D39" s="5" t="str">
        <f>TEXT(Table2[[#This Row],[Date]],"ddddddddd")</f>
        <v>Wednesday</v>
      </c>
      <c r="E39" s="2">
        <v>0</v>
      </c>
      <c r="F39" s="10">
        <v>0</v>
      </c>
      <c r="G39" s="10">
        <v>0</v>
      </c>
      <c r="H39" s="34">
        <v>0</v>
      </c>
      <c r="I39" s="34">
        <v>0</v>
      </c>
      <c r="J39" s="34">
        <v>0</v>
      </c>
      <c r="K39" s="34">
        <v>1.6999999999999999E-3</v>
      </c>
      <c r="L39" s="34">
        <v>0.28999999999999998</v>
      </c>
      <c r="M39" s="34">
        <v>1</v>
      </c>
      <c r="N39" s="34">
        <v>0.02</v>
      </c>
      <c r="O39" s="34">
        <v>0.65500000000000003</v>
      </c>
      <c r="P39" s="34">
        <v>11.84</v>
      </c>
      <c r="Q39" s="34">
        <v>24.69</v>
      </c>
      <c r="R39" s="34">
        <v>9.83</v>
      </c>
      <c r="S39" s="34">
        <v>23.18</v>
      </c>
      <c r="T39" s="34">
        <v>2.99</v>
      </c>
      <c r="U39" s="34">
        <v>17.899999999999999</v>
      </c>
      <c r="V39" s="10"/>
      <c r="W39" s="10"/>
    </row>
    <row r="40" spans="1:23" x14ac:dyDescent="0.25">
      <c r="A40" s="3">
        <v>42031</v>
      </c>
      <c r="B40" s="4">
        <f>(Table2[[#This Row],[Date]]-25569)*86400+25200</f>
        <v>1422342000</v>
      </c>
      <c r="C4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https://api.darksky.net/forecast/aeee0c17ca18fc3d54d4c0ea16d45c6c/41.5083,-82.0166,1422342000?units=us&amp;exclude=hourly,minutely,alerts,flags</v>
      </c>
      <c r="D40" s="2" t="str">
        <f>TEXT(Table2[[#This Row],[Date]],"ddddddddd")</f>
        <v>Tuesday</v>
      </c>
      <c r="E40" s="2">
        <v>0</v>
      </c>
      <c r="F40" s="2">
        <v>1</v>
      </c>
      <c r="G40" s="2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10.97</v>
      </c>
      <c r="Q40" s="34">
        <v>18.53</v>
      </c>
      <c r="R40" s="34">
        <v>10.26</v>
      </c>
      <c r="S40" s="34">
        <v>20.07</v>
      </c>
      <c r="T40" s="34">
        <v>5.95</v>
      </c>
      <c r="U40" s="34">
        <v>16.329999999999998</v>
      </c>
      <c r="V40" s="10"/>
      <c r="W40" s="10"/>
    </row>
    <row r="41" spans="1:23" x14ac:dyDescent="0.25">
      <c r="A41" s="3">
        <v>42060</v>
      </c>
      <c r="B41" s="4">
        <f>(Table2[[#This Row],[Date]]-25569)*86400+25200</f>
        <v>1424847600</v>
      </c>
      <c r="C4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https://api.darksky.net/forecast/aeee0c17ca18fc3d54d4c0ea16d45c6c/41.5083,-82.0166,1424847600?units=us&amp;exclude=hourly,minutely,alerts,flags</v>
      </c>
      <c r="D41" s="2" t="str">
        <f>TEXT(Table2[[#This Row],[Date]],"ddddddddd")</f>
        <v>Wednesday</v>
      </c>
      <c r="E41" s="2">
        <v>0</v>
      </c>
      <c r="F41" s="2">
        <v>3</v>
      </c>
      <c r="G41" s="10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9.43</v>
      </c>
      <c r="Q41" s="34">
        <v>22.22</v>
      </c>
      <c r="R41" s="34">
        <v>10.62</v>
      </c>
      <c r="S41" s="34">
        <v>18.3</v>
      </c>
      <c r="T41" s="34">
        <v>-3.14</v>
      </c>
      <c r="U41" s="34">
        <v>10.33</v>
      </c>
      <c r="V41" s="10"/>
      <c r="W41" s="10"/>
    </row>
    <row r="42" spans="1:23" x14ac:dyDescent="0.25">
      <c r="A42" s="3">
        <v>42718</v>
      </c>
      <c r="B42" s="4">
        <f>(Table2[[#This Row],[Date]]-25569)*86400+25200</f>
        <v>1481698800</v>
      </c>
      <c r="C4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https://api.darksky.net/forecast/aeee0c17ca18fc3d54d4c0ea16d45c6c/41.5083,-82.0166,1481698800?units=us&amp;exclude=hourly,minutely,alerts,flags</v>
      </c>
      <c r="D42" s="5" t="str">
        <f>TEXT(Table2[[#This Row],[Date]],"ddddddddd")</f>
        <v>Wednesday</v>
      </c>
      <c r="E42" s="2">
        <v>0</v>
      </c>
      <c r="F42" s="10">
        <v>0</v>
      </c>
      <c r="G42" s="10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8.7899999999999991</v>
      </c>
      <c r="Q42" s="34">
        <v>21.15</v>
      </c>
      <c r="R42" s="34">
        <v>10.72</v>
      </c>
      <c r="S42" s="34">
        <v>22.81</v>
      </c>
      <c r="T42" s="34">
        <v>1.87</v>
      </c>
      <c r="U42" s="34">
        <v>14.73</v>
      </c>
      <c r="V42" s="10"/>
      <c r="W42" s="10"/>
    </row>
    <row r="43" spans="1:23" x14ac:dyDescent="0.25">
      <c r="A43" s="3">
        <v>43133</v>
      </c>
      <c r="B43" s="4">
        <f>(Table2[[#This Row],[Date]]-25569)*86400+25200</f>
        <v>1517554800</v>
      </c>
      <c r="C4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https://api.darksky.net/forecast/aeee0c17ca18fc3d54d4c0ea16d45c6c/41.5083,-82.0166,1517554800?units=us&amp;exclude=hourly,minutely,alerts,flags</v>
      </c>
      <c r="D43" s="6" t="str">
        <f>TEXT(Table2[[#This Row],[Date]],"ddddddddd")</f>
        <v>Friday</v>
      </c>
      <c r="E43" s="2">
        <v>0</v>
      </c>
      <c r="F43" s="2">
        <v>4</v>
      </c>
      <c r="G43" s="2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5.0000000000000001E-4</v>
      </c>
      <c r="O43" s="34">
        <v>0</v>
      </c>
      <c r="P43" s="34">
        <v>4.95</v>
      </c>
      <c r="Q43" s="34">
        <v>14.98</v>
      </c>
      <c r="R43" s="34">
        <v>11.09</v>
      </c>
      <c r="S43" s="34">
        <v>18.43</v>
      </c>
      <c r="T43" s="34">
        <v>3.87</v>
      </c>
      <c r="U43" s="34">
        <v>14.09</v>
      </c>
      <c r="V43" s="10"/>
      <c r="W43" s="10"/>
    </row>
    <row r="44" spans="1:23" x14ac:dyDescent="0.25">
      <c r="A44" s="3">
        <v>42769</v>
      </c>
      <c r="B44" s="4">
        <f>(Table2[[#This Row],[Date]]-25569)*86400+25200</f>
        <v>1486105200</v>
      </c>
      <c r="C4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https://api.darksky.net/forecast/aeee0c17ca18fc3d54d4c0ea16d45c6c/41.5083,-82.0166,1486105200?units=us&amp;exclude=hourly,minutely,alerts,flags</v>
      </c>
      <c r="D44" s="5" t="str">
        <f>TEXT(Table2[[#This Row],[Date]],"ddddddddd")</f>
        <v>Friday</v>
      </c>
      <c r="E44" s="2">
        <v>0</v>
      </c>
      <c r="F44" s="2">
        <v>2</v>
      </c>
      <c r="G44" s="2">
        <v>0</v>
      </c>
      <c r="H44" s="34">
        <v>0</v>
      </c>
      <c r="I44" s="34">
        <v>0</v>
      </c>
      <c r="J44" s="34">
        <v>0</v>
      </c>
      <c r="K44" s="34">
        <v>1E-4</v>
      </c>
      <c r="L44" s="34">
        <v>0.27</v>
      </c>
      <c r="M44" s="34">
        <v>1</v>
      </c>
      <c r="N44" s="34">
        <v>2.7000000000000001E-3</v>
      </c>
      <c r="O44" s="34">
        <v>3.7999999999999999E-2</v>
      </c>
      <c r="P44" s="34">
        <v>8.15</v>
      </c>
      <c r="Q44" s="34">
        <v>19.54</v>
      </c>
      <c r="R44" s="34">
        <v>11.12</v>
      </c>
      <c r="S44" s="34">
        <v>25.01</v>
      </c>
      <c r="T44" s="34">
        <v>7.68</v>
      </c>
      <c r="U44" s="34">
        <v>18.940000000000001</v>
      </c>
      <c r="V44" s="10"/>
      <c r="W44" s="10"/>
    </row>
    <row r="45" spans="1:23" x14ac:dyDescent="0.25">
      <c r="A45" s="3">
        <v>42775</v>
      </c>
      <c r="B45" s="4">
        <f>(Table2[[#This Row],[Date]]-25569)*86400+25200</f>
        <v>1486623600</v>
      </c>
      <c r="C4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https://api.darksky.net/forecast/aeee0c17ca18fc3d54d4c0ea16d45c6c/41.5083,-82.0166,1486623600?units=us&amp;exclude=hourly,minutely,alerts,flags</v>
      </c>
      <c r="D45" s="5" t="str">
        <f>TEXT(Table2[[#This Row],[Date]],"ddddddddd")</f>
        <v>Thursday</v>
      </c>
      <c r="E45" s="2">
        <v>0</v>
      </c>
      <c r="F45" s="2">
        <v>2</v>
      </c>
      <c r="G45" s="2">
        <v>0</v>
      </c>
      <c r="H45" s="34">
        <v>0</v>
      </c>
      <c r="I45" s="34">
        <v>0</v>
      </c>
      <c r="J45" s="34">
        <v>0</v>
      </c>
      <c r="K45" s="34">
        <v>5.0000000000000001E-4</v>
      </c>
      <c r="L45" s="34">
        <v>0.33</v>
      </c>
      <c r="M45" s="34">
        <v>1</v>
      </c>
      <c r="N45" s="34">
        <v>3.3E-3</v>
      </c>
      <c r="O45" s="34">
        <v>0.155</v>
      </c>
      <c r="P45" s="34">
        <v>16.010000000000002</v>
      </c>
      <c r="Q45" s="34">
        <v>26.51</v>
      </c>
      <c r="R45" s="34">
        <v>11.23</v>
      </c>
      <c r="S45" s="34">
        <v>23.69</v>
      </c>
      <c r="T45" s="34">
        <v>5.13</v>
      </c>
      <c r="U45" s="34">
        <v>19.55</v>
      </c>
      <c r="V45" s="10"/>
      <c r="W45" s="10"/>
    </row>
    <row r="46" spans="1:23" x14ac:dyDescent="0.25">
      <c r="A46" s="3">
        <v>42723</v>
      </c>
      <c r="B46" s="4">
        <f>(Table2[[#This Row],[Date]]-25569)*86400+25200</f>
        <v>1482130800</v>
      </c>
      <c r="C4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https://api.darksky.net/forecast/aeee0c17ca18fc3d54d4c0ea16d45c6c/41.5083,-82.0166,1482130800?units=us&amp;exclude=hourly,minutely,alerts,flags</v>
      </c>
      <c r="D46" s="5" t="str">
        <f>TEXT(Table2[[#This Row],[Date]],"ddddddddd")</f>
        <v>Monday</v>
      </c>
      <c r="E46" s="2">
        <v>0</v>
      </c>
      <c r="F46" s="10">
        <v>1</v>
      </c>
      <c r="G46" s="2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7.55</v>
      </c>
      <c r="Q46" s="34">
        <v>16.670000000000002</v>
      </c>
      <c r="R46" s="34">
        <v>11.24</v>
      </c>
      <c r="S46" s="34">
        <v>20.54</v>
      </c>
      <c r="T46" s="34">
        <v>4.43</v>
      </c>
      <c r="U46" s="34">
        <v>14.41</v>
      </c>
      <c r="V46" s="10"/>
      <c r="W46" s="10"/>
    </row>
    <row r="47" spans="1:23" x14ac:dyDescent="0.25">
      <c r="A47" s="3">
        <v>42069</v>
      </c>
      <c r="B47" s="4">
        <f>(Table2[[#This Row],[Date]]-25569)*86400+25200</f>
        <v>1425625200</v>
      </c>
      <c r="C4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https://api.darksky.net/forecast/aeee0c17ca18fc3d54d4c0ea16d45c6c/41.5083,-82.0166,1425625200?units=us&amp;exclude=hourly,minutely,alerts,flags</v>
      </c>
      <c r="D47" s="2" t="str">
        <f>TEXT(Table2[[#This Row],[Date]],"ddddddddd")</f>
        <v>Friday</v>
      </c>
      <c r="E47" s="2">
        <v>0</v>
      </c>
      <c r="F47" s="2">
        <v>3</v>
      </c>
      <c r="G47" s="10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-5.54</v>
      </c>
      <c r="Q47" s="34">
        <v>3.56</v>
      </c>
      <c r="R47" s="34">
        <v>12.17</v>
      </c>
      <c r="S47" s="34">
        <v>23.85</v>
      </c>
      <c r="T47" s="34">
        <v>-8.64</v>
      </c>
      <c r="U47" s="34">
        <v>2.76</v>
      </c>
      <c r="V47" s="10"/>
      <c r="W47" s="10"/>
    </row>
    <row r="48" spans="1:23" x14ac:dyDescent="0.25">
      <c r="A48" s="3">
        <v>43082</v>
      </c>
      <c r="B48" s="4">
        <f>(Table2[[#This Row],[Date]]-25569)*86400+25200</f>
        <v>1513148400</v>
      </c>
      <c r="C4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https://api.darksky.net/forecast/aeee0c17ca18fc3d54d4c0ea16d45c6c/41.5083,-82.0166,1513148400?units=us&amp;exclude=hourly,minutely,alerts,flags</v>
      </c>
      <c r="D48" s="5" t="str">
        <f>TEXT(Table2[[#This Row],[Date]],"ddddddddd")</f>
        <v>Wednesday</v>
      </c>
      <c r="E48" s="2">
        <v>0</v>
      </c>
      <c r="F48" s="2">
        <v>0</v>
      </c>
      <c r="G48" s="2">
        <v>0</v>
      </c>
      <c r="H48" s="34">
        <v>0</v>
      </c>
      <c r="I48" s="34">
        <v>0</v>
      </c>
      <c r="J48" s="34">
        <v>0</v>
      </c>
      <c r="K48" s="34">
        <v>2.8999999999999998E-3</v>
      </c>
      <c r="L48" s="34">
        <v>0.7</v>
      </c>
      <c r="M48" s="34">
        <v>1</v>
      </c>
      <c r="N48" s="34">
        <v>1.1900000000000001E-2</v>
      </c>
      <c r="O48" s="34">
        <v>0.97799999999999998</v>
      </c>
      <c r="P48" s="34">
        <v>4.09</v>
      </c>
      <c r="Q48" s="34">
        <v>18.88</v>
      </c>
      <c r="R48" s="34">
        <v>12.28</v>
      </c>
      <c r="S48" s="34">
        <v>22.36</v>
      </c>
      <c r="T48" s="34">
        <v>3.11</v>
      </c>
      <c r="U48" s="34">
        <v>18.54</v>
      </c>
      <c r="V48" s="10"/>
      <c r="W48" s="10"/>
    </row>
    <row r="49" spans="1:23" x14ac:dyDescent="0.25">
      <c r="A49" s="3">
        <v>42045</v>
      </c>
      <c r="B49" s="4">
        <f>(Table2[[#This Row],[Date]]-25569)*86400+25200</f>
        <v>1423551600</v>
      </c>
      <c r="C4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https://api.darksky.net/forecast/aeee0c17ca18fc3d54d4c0ea16d45c6c/41.5083,-82.0166,1423551600?units=us&amp;exclude=hourly,minutely,alerts,flags</v>
      </c>
      <c r="D49" s="2" t="str">
        <f>TEXT(Table2[[#This Row],[Date]],"ddddddddd")</f>
        <v>Tuesday</v>
      </c>
      <c r="E49" s="2">
        <v>0</v>
      </c>
      <c r="F49" s="2">
        <v>1</v>
      </c>
      <c r="G49" s="2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6.9999999999999999E-4</v>
      </c>
      <c r="O49" s="34">
        <v>0</v>
      </c>
      <c r="P49" s="34">
        <v>6.77</v>
      </c>
      <c r="Q49" s="34">
        <v>18.23</v>
      </c>
      <c r="R49" s="34">
        <v>12.54</v>
      </c>
      <c r="S49" s="34">
        <v>21.83</v>
      </c>
      <c r="T49" s="34">
        <v>5.8</v>
      </c>
      <c r="U49" s="34">
        <v>17.43</v>
      </c>
      <c r="V49" s="10"/>
      <c r="W49" s="10"/>
    </row>
    <row r="50" spans="1:23" x14ac:dyDescent="0.25">
      <c r="A50" s="3">
        <v>43103</v>
      </c>
      <c r="B50" s="4">
        <f>(Table2[[#This Row],[Date]]-25569)*86400+25200</f>
        <v>1514962800</v>
      </c>
      <c r="C5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https://api.darksky.net/forecast/aeee0c17ca18fc3d54d4c0ea16d45c6c/41.5083,-82.0166,1514962800?units=us&amp;exclude=hourly,minutely,alerts,flags</v>
      </c>
      <c r="D50" s="5" t="str">
        <f>TEXT(Table2[[#This Row],[Date]],"ddddddddd")</f>
        <v>Wednesday</v>
      </c>
      <c r="E50" s="2">
        <v>0</v>
      </c>
      <c r="F50" s="2">
        <v>0</v>
      </c>
      <c r="G50" s="2">
        <v>1</v>
      </c>
      <c r="H50" s="34">
        <v>1E-4</v>
      </c>
      <c r="I50" s="34">
        <v>0.01</v>
      </c>
      <c r="J50" s="34">
        <v>1</v>
      </c>
      <c r="K50" s="34">
        <v>3.0000000000000001E-3</v>
      </c>
      <c r="L50" s="34">
        <v>0.2</v>
      </c>
      <c r="M50" s="34">
        <v>1</v>
      </c>
      <c r="N50" s="34">
        <v>2.8899999999999999E-2</v>
      </c>
      <c r="O50" s="34">
        <v>1.2989999999999999</v>
      </c>
      <c r="P50" s="34">
        <v>-6.51</v>
      </c>
      <c r="Q50" s="34">
        <v>4.08</v>
      </c>
      <c r="R50" s="34">
        <v>12.98</v>
      </c>
      <c r="S50" s="34">
        <v>19.739999999999998</v>
      </c>
      <c r="T50" s="34">
        <v>-7.79</v>
      </c>
      <c r="U50" s="34">
        <v>4.08</v>
      </c>
      <c r="V50" s="10"/>
      <c r="W50" s="10"/>
    </row>
    <row r="51" spans="1:23" x14ac:dyDescent="0.25">
      <c r="A51" s="3">
        <v>43139</v>
      </c>
      <c r="B51" s="4">
        <f>(Table2[[#This Row],[Date]]-25569)*86400+25200</f>
        <v>1518073200</v>
      </c>
      <c r="C5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https://api.darksky.net/forecast/aeee0c17ca18fc3d54d4c0ea16d45c6c/41.5083,-82.0166,1518073200?units=us&amp;exclude=hourly,minutely,alerts,flags</v>
      </c>
      <c r="D51" s="6" t="str">
        <f>TEXT(Table2[[#This Row],[Date]],"ddddddddd")</f>
        <v>Thursday</v>
      </c>
      <c r="E51" s="2">
        <v>0</v>
      </c>
      <c r="F51" s="2">
        <v>4</v>
      </c>
      <c r="G51" s="2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20.65</v>
      </c>
      <c r="Q51" s="34">
        <v>20.65</v>
      </c>
      <c r="R51" s="34">
        <v>13.83</v>
      </c>
      <c r="S51" s="34">
        <v>21.66</v>
      </c>
      <c r="T51" s="34">
        <v>10.84</v>
      </c>
      <c r="U51" s="34">
        <v>12.26</v>
      </c>
      <c r="V51" s="10"/>
      <c r="W51" s="10"/>
    </row>
    <row r="52" spans="1:23" x14ac:dyDescent="0.25">
      <c r="A52" s="3">
        <v>43084</v>
      </c>
      <c r="B52" s="4">
        <f>(Table2[[#This Row],[Date]]-25569)*86400+25200</f>
        <v>1513321200</v>
      </c>
      <c r="C5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https://api.darksky.net/forecast/aeee0c17ca18fc3d54d4c0ea16d45c6c/41.5083,-82.0166,1513321200?units=us&amp;exclude=hourly,minutely,alerts,flags</v>
      </c>
      <c r="D52" s="5" t="str">
        <f>TEXT(Table2[[#This Row],[Date]],"ddddddddd")</f>
        <v>Friday</v>
      </c>
      <c r="E52" s="2">
        <v>0</v>
      </c>
      <c r="F52" s="2">
        <v>0</v>
      </c>
      <c r="G52" s="2">
        <v>0</v>
      </c>
      <c r="H52" s="34">
        <v>0</v>
      </c>
      <c r="I52" s="34">
        <v>0</v>
      </c>
      <c r="J52" s="34">
        <v>0</v>
      </c>
      <c r="K52" s="34">
        <v>1E-4</v>
      </c>
      <c r="L52" s="34">
        <v>0.06</v>
      </c>
      <c r="M52" s="34">
        <v>1</v>
      </c>
      <c r="N52" s="34">
        <v>5.9999999999999995E-4</v>
      </c>
      <c r="O52" s="34">
        <v>1.4E-2</v>
      </c>
      <c r="P52" s="34">
        <v>0.9</v>
      </c>
      <c r="Q52" s="34">
        <v>11.38</v>
      </c>
      <c r="R52" s="34">
        <v>14.06</v>
      </c>
      <c r="S52" s="34">
        <v>27.1</v>
      </c>
      <c r="T52" s="34">
        <v>-0.2</v>
      </c>
      <c r="U52" s="34">
        <v>10.23</v>
      </c>
      <c r="V52" s="10"/>
      <c r="W52" s="10"/>
    </row>
    <row r="53" spans="1:23" x14ac:dyDescent="0.25">
      <c r="A53" s="3">
        <v>42809</v>
      </c>
      <c r="B53" s="4">
        <f>(Table2[[#This Row],[Date]]-25569)*86400+25200</f>
        <v>1489561200</v>
      </c>
      <c r="C5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https://api.darksky.net/forecast/aeee0c17ca18fc3d54d4c0ea16d45c6c/41.5083,-82.0166,1489561200?units=us&amp;exclude=hourly,minutely,alerts,flags</v>
      </c>
      <c r="D53" s="5" t="str">
        <f>TEXT(Table2[[#This Row],[Date]],"ddddddddd")</f>
        <v>Wednesday</v>
      </c>
      <c r="E53" s="2">
        <v>1</v>
      </c>
      <c r="F53" s="2">
        <v>3</v>
      </c>
      <c r="G53" s="2">
        <v>0</v>
      </c>
      <c r="H53" s="34">
        <v>0</v>
      </c>
      <c r="I53" s="34">
        <v>0</v>
      </c>
      <c r="J53" s="34">
        <v>0</v>
      </c>
      <c r="K53" s="34">
        <v>1E-4</v>
      </c>
      <c r="L53" s="34">
        <v>0.06</v>
      </c>
      <c r="M53" s="34">
        <v>1</v>
      </c>
      <c r="N53" s="34">
        <v>1.1999999999999999E-3</v>
      </c>
      <c r="O53" s="34">
        <v>3.6999999999999998E-2</v>
      </c>
      <c r="P53" s="34">
        <v>3.42</v>
      </c>
      <c r="Q53" s="34">
        <v>19.899999999999999</v>
      </c>
      <c r="R53" s="34">
        <v>14.59</v>
      </c>
      <c r="S53" s="34">
        <v>27.47</v>
      </c>
      <c r="T53" s="34">
        <v>3.06</v>
      </c>
      <c r="U53" s="34">
        <v>19.690000000000001</v>
      </c>
      <c r="V53" s="10"/>
      <c r="W53" s="10"/>
    </row>
    <row r="54" spans="1:23" x14ac:dyDescent="0.25">
      <c r="A54" s="3">
        <v>43083</v>
      </c>
      <c r="B54" s="4">
        <f>(Table2[[#This Row],[Date]]-25569)*86400+25200</f>
        <v>1513234800</v>
      </c>
      <c r="C5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https://api.darksky.net/forecast/aeee0c17ca18fc3d54d4c0ea16d45c6c/41.5083,-82.0166,1513234800?units=us&amp;exclude=hourly,minutely,alerts,flags</v>
      </c>
      <c r="D54" s="5" t="str">
        <f>TEXT(Table2[[#This Row],[Date]],"ddddddddd")</f>
        <v>Thursday</v>
      </c>
      <c r="E54" s="2">
        <v>0</v>
      </c>
      <c r="F54" s="2">
        <v>0</v>
      </c>
      <c r="G54" s="2">
        <v>0</v>
      </c>
      <c r="H54" s="34">
        <v>5.9999999999999995E-4</v>
      </c>
      <c r="I54" s="34">
        <v>0.06</v>
      </c>
      <c r="J54" s="34">
        <v>1</v>
      </c>
      <c r="K54" s="34">
        <v>2E-3</v>
      </c>
      <c r="L54" s="34">
        <v>0.7</v>
      </c>
      <c r="M54" s="34">
        <v>1</v>
      </c>
      <c r="N54" s="34">
        <v>1.6E-2</v>
      </c>
      <c r="O54" s="34">
        <v>0.59499999999999997</v>
      </c>
      <c r="P54" s="34">
        <v>15.6</v>
      </c>
      <c r="Q54" s="34">
        <v>25.09</v>
      </c>
      <c r="R54" s="34">
        <v>14.96</v>
      </c>
      <c r="S54" s="34">
        <v>24.44</v>
      </c>
      <c r="T54" s="34">
        <v>3.51</v>
      </c>
      <c r="U54" s="34">
        <v>12.64</v>
      </c>
      <c r="V54" s="10"/>
      <c r="W54" s="10"/>
    </row>
    <row r="55" spans="1:23" x14ac:dyDescent="0.25">
      <c r="A55" s="3">
        <v>42768</v>
      </c>
      <c r="B55" s="4">
        <f>(Table2[[#This Row],[Date]]-25569)*86400+25200</f>
        <v>1486018800</v>
      </c>
      <c r="C5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https://api.darksky.net/forecast/aeee0c17ca18fc3d54d4c0ea16d45c6c/41.5083,-82.0166,1486018800?units=us&amp;exclude=hourly,minutely,alerts,flags</v>
      </c>
      <c r="D55" s="5" t="str">
        <f>TEXT(Table2[[#This Row],[Date]],"ddddddddd")</f>
        <v>Thursday</v>
      </c>
      <c r="E55" s="2">
        <v>0</v>
      </c>
      <c r="F55" s="2">
        <v>2</v>
      </c>
      <c r="G55" s="2">
        <v>0</v>
      </c>
      <c r="H55" s="34">
        <v>0</v>
      </c>
      <c r="I55" s="34">
        <v>0</v>
      </c>
      <c r="J55" s="34">
        <v>0</v>
      </c>
      <c r="K55" s="34">
        <v>1E-4</v>
      </c>
      <c r="L55" s="34">
        <v>0.09</v>
      </c>
      <c r="M55" s="34">
        <v>1</v>
      </c>
      <c r="N55" s="34">
        <v>1.6999999999999999E-3</v>
      </c>
      <c r="O55" s="34">
        <v>1.4E-2</v>
      </c>
      <c r="P55" s="34">
        <v>24.32</v>
      </c>
      <c r="Q55" s="34">
        <v>31.67</v>
      </c>
      <c r="R55" s="34">
        <v>15.45</v>
      </c>
      <c r="S55" s="34">
        <v>27.3</v>
      </c>
      <c r="T55" s="34">
        <v>9.6</v>
      </c>
      <c r="U55" s="34">
        <v>22.22</v>
      </c>
      <c r="V55" s="10"/>
      <c r="W55" s="10"/>
    </row>
    <row r="56" spans="1:23" x14ac:dyDescent="0.25">
      <c r="A56" s="3">
        <v>42712</v>
      </c>
      <c r="B56" s="4">
        <f>(Table2[[#This Row],[Date]]-25569)*86400+25200</f>
        <v>1481180400</v>
      </c>
      <c r="C5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https://api.darksky.net/forecast/aeee0c17ca18fc3d54d4c0ea16d45c6c/41.5083,-82.0166,1481180400?units=us&amp;exclude=hourly,minutely,alerts,flags</v>
      </c>
      <c r="D56" s="5" t="str">
        <f>TEXT(Table2[[#This Row],[Date]],"ddddddddd")</f>
        <v>Thursday</v>
      </c>
      <c r="E56" s="2">
        <v>0</v>
      </c>
      <c r="F56" s="10">
        <v>0</v>
      </c>
      <c r="G56" s="10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20.95</v>
      </c>
      <c r="Q56" s="34">
        <v>31.01</v>
      </c>
      <c r="R56" s="34">
        <v>15.74</v>
      </c>
      <c r="S56" s="34">
        <v>28.06</v>
      </c>
      <c r="T56" s="34">
        <v>11.41</v>
      </c>
      <c r="U56" s="34">
        <v>24.79</v>
      </c>
      <c r="V56" s="10"/>
      <c r="W56" s="10"/>
    </row>
    <row r="57" spans="1:23" x14ac:dyDescent="0.25">
      <c r="A57" s="3">
        <v>43118</v>
      </c>
      <c r="B57" s="4">
        <f>(Table2[[#This Row],[Date]]-25569)*86400+25200</f>
        <v>1516258800</v>
      </c>
      <c r="C5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https://api.darksky.net/forecast/aeee0c17ca18fc3d54d4c0ea16d45c6c/41.5083,-82.0166,1516258800?units=us&amp;exclude=hourly,minutely,alerts,flags</v>
      </c>
      <c r="D57" s="6" t="str">
        <f>TEXT(Table2[[#This Row],[Date]],"ddddddddd")</f>
        <v>Thursday</v>
      </c>
      <c r="E57" s="2">
        <v>0</v>
      </c>
      <c r="F57" s="2">
        <v>4</v>
      </c>
      <c r="G57" s="2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2.9999999999999997E-4</v>
      </c>
      <c r="O57" s="34">
        <v>0</v>
      </c>
      <c r="P57" s="34">
        <v>2.33</v>
      </c>
      <c r="Q57" s="34">
        <v>15.45</v>
      </c>
      <c r="R57" s="34">
        <v>16.260000000000002</v>
      </c>
      <c r="S57" s="34">
        <v>27.91</v>
      </c>
      <c r="T57" s="34">
        <v>0.75</v>
      </c>
      <c r="U57" s="34">
        <v>14.7</v>
      </c>
      <c r="V57" s="10"/>
      <c r="W57" s="10"/>
    </row>
    <row r="58" spans="1:23" x14ac:dyDescent="0.25">
      <c r="A58" s="3">
        <v>43081</v>
      </c>
      <c r="B58" s="4">
        <f>(Table2[[#This Row],[Date]]-25569)*86400+25200</f>
        <v>1513062000</v>
      </c>
      <c r="C5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https://api.darksky.net/forecast/aeee0c17ca18fc3d54d4c0ea16d45c6c/41.5083,-82.0166,1513062000?units=us&amp;exclude=hourly,minutely,alerts,flags</v>
      </c>
      <c r="D58" s="5" t="str">
        <f>TEXT(Table2[[#This Row],[Date]],"ddddddddd")</f>
        <v>Tuesday</v>
      </c>
      <c r="E58" s="2">
        <v>0</v>
      </c>
      <c r="F58" s="2">
        <v>0</v>
      </c>
      <c r="G58" s="2">
        <v>0</v>
      </c>
      <c r="H58" s="34">
        <v>4.7000000000000002E-3</v>
      </c>
      <c r="I58" s="34">
        <v>0.47</v>
      </c>
      <c r="J58" s="34">
        <v>1</v>
      </c>
      <c r="K58" s="34">
        <v>1.8E-3</v>
      </c>
      <c r="L58" s="34">
        <v>0.63</v>
      </c>
      <c r="M58" s="34">
        <v>1</v>
      </c>
      <c r="N58" s="34">
        <v>1.46E-2</v>
      </c>
      <c r="O58" s="34">
        <v>0.41499999999999998</v>
      </c>
      <c r="P58" s="34">
        <v>27.66</v>
      </c>
      <c r="Q58" s="34">
        <v>32.25</v>
      </c>
      <c r="R58" s="34">
        <v>16.440000000000001</v>
      </c>
      <c r="S58" s="34">
        <v>29.37</v>
      </c>
      <c r="T58" s="34">
        <v>2.5299999999999998</v>
      </c>
      <c r="U58" s="34">
        <v>18.77</v>
      </c>
      <c r="V58" s="10"/>
      <c r="W58" s="10"/>
    </row>
    <row r="59" spans="1:23" x14ac:dyDescent="0.25">
      <c r="A59" s="3">
        <v>43136</v>
      </c>
      <c r="B59" s="4">
        <f>(Table2[[#This Row],[Date]]-25569)*86400+25200</f>
        <v>1517814000</v>
      </c>
      <c r="C5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https://api.darksky.net/forecast/aeee0c17ca18fc3d54d4c0ea16d45c6c/41.5083,-82.0166,1517814000?units=us&amp;exclude=hourly,minutely,alerts,flags</v>
      </c>
      <c r="D59" s="6" t="str">
        <f>TEXT(Table2[[#This Row],[Date]],"ddddddddd")</f>
        <v>Monday</v>
      </c>
      <c r="E59" s="2">
        <v>0</v>
      </c>
      <c r="F59" s="2">
        <v>4</v>
      </c>
      <c r="G59" s="2">
        <v>0</v>
      </c>
      <c r="H59" s="34">
        <v>0</v>
      </c>
      <c r="I59" s="34">
        <v>0</v>
      </c>
      <c r="J59" s="34">
        <v>0</v>
      </c>
      <c r="K59" s="34">
        <v>5.9999999999999995E-4</v>
      </c>
      <c r="L59" s="34">
        <v>0.15</v>
      </c>
      <c r="M59" s="34">
        <v>1</v>
      </c>
      <c r="N59" s="34">
        <v>1.14E-2</v>
      </c>
      <c r="O59" s="34">
        <v>0.249</v>
      </c>
      <c r="P59" s="34">
        <v>8</v>
      </c>
      <c r="Q59" s="34">
        <v>16.850000000000001</v>
      </c>
      <c r="R59" s="34">
        <v>16.68</v>
      </c>
      <c r="S59" s="34">
        <v>21.88</v>
      </c>
      <c r="T59" s="34">
        <v>4.8600000000000003</v>
      </c>
      <c r="U59" s="34">
        <v>12.31</v>
      </c>
      <c r="V59" s="10"/>
      <c r="W59" s="10"/>
    </row>
    <row r="60" spans="1:23" x14ac:dyDescent="0.25">
      <c r="A60" s="3">
        <v>42797</v>
      </c>
      <c r="B60" s="4">
        <f>(Table2[[#This Row],[Date]]-25569)*86400+25200</f>
        <v>1488524400</v>
      </c>
      <c r="C6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https://api.darksky.net/forecast/aeee0c17ca18fc3d54d4c0ea16d45c6c/41.5083,-82.0166,1488524400?units=us&amp;exclude=hourly,minutely,alerts,flags</v>
      </c>
      <c r="D60" s="5" t="str">
        <f>TEXT(Table2[[#This Row],[Date]],"ddddddddd")</f>
        <v>Friday</v>
      </c>
      <c r="E60" s="2">
        <v>0</v>
      </c>
      <c r="F60" s="2">
        <v>2</v>
      </c>
      <c r="G60" s="2">
        <v>0</v>
      </c>
      <c r="H60" s="34">
        <v>0</v>
      </c>
      <c r="I60" s="34">
        <v>0</v>
      </c>
      <c r="J60" s="34">
        <v>0</v>
      </c>
      <c r="K60" s="34">
        <v>2.5999999999999999E-3</v>
      </c>
      <c r="L60" s="34">
        <v>0.48</v>
      </c>
      <c r="M60" s="34">
        <v>1</v>
      </c>
      <c r="N60" s="34">
        <v>1.52E-2</v>
      </c>
      <c r="O60" s="34">
        <v>0.69099999999999995</v>
      </c>
      <c r="P60" s="34">
        <v>16.29</v>
      </c>
      <c r="Q60" s="34">
        <v>26.91</v>
      </c>
      <c r="R60" s="34">
        <v>16.95</v>
      </c>
      <c r="S60" s="34">
        <v>26.21</v>
      </c>
      <c r="T60" s="34">
        <v>11.14</v>
      </c>
      <c r="U60" s="34">
        <v>24.62</v>
      </c>
      <c r="V60" s="10"/>
      <c r="W60" s="10"/>
    </row>
    <row r="61" spans="1:23" x14ac:dyDescent="0.25">
      <c r="A61" s="3">
        <v>42038</v>
      </c>
      <c r="B61" s="4">
        <f>(Table2[[#This Row],[Date]]-25569)*86400+25200</f>
        <v>1422946800</v>
      </c>
      <c r="C6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https://api.darksky.net/forecast/aeee0c17ca18fc3d54d4c0ea16d45c6c/41.5083,-82.0166,1422946800?units=us&amp;exclude=hourly,minutely,alerts,flags</v>
      </c>
      <c r="D61" s="2" t="str">
        <f>TEXT(Table2[[#This Row],[Date]],"ddddddddd")</f>
        <v>Tuesday</v>
      </c>
      <c r="E61" s="2">
        <v>0</v>
      </c>
      <c r="F61" s="2">
        <v>1</v>
      </c>
      <c r="G61" s="2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-6.64</v>
      </c>
      <c r="Q61" s="34">
        <v>5.95</v>
      </c>
      <c r="R61" s="34">
        <v>17.100000000000001</v>
      </c>
      <c r="S61" s="34">
        <v>25.7</v>
      </c>
      <c r="T61" s="34">
        <v>-7.42</v>
      </c>
      <c r="U61" s="34">
        <v>5.26</v>
      </c>
      <c r="V61" s="10"/>
      <c r="W61" s="10"/>
    </row>
    <row r="62" spans="1:23" x14ac:dyDescent="0.25">
      <c r="A62" s="3">
        <v>42373</v>
      </c>
      <c r="B62" s="2">
        <f>(Table2[[#This Row],[Date]]-25569)*86400+25200</f>
        <v>1451890800</v>
      </c>
      <c r="C62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https://api.darksky.net/forecast/aeee0c17ca18fc3d54d4c0ea16d45c6c/41.5083,-82.0166,1451890800?units=us&amp;exclude=hourly,minutely,alerts,flags</v>
      </c>
      <c r="D62" s="5" t="str">
        <f>TEXT(Table2[[#This Row],[Date]],"ddddddddd")</f>
        <v>Monday</v>
      </c>
      <c r="E62" s="2">
        <v>0</v>
      </c>
      <c r="F62" s="10">
        <v>0</v>
      </c>
      <c r="G62" s="10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6.9999999999999999E-4</v>
      </c>
      <c r="O62" s="34">
        <v>0</v>
      </c>
      <c r="P62" s="34">
        <v>19.190000000000001</v>
      </c>
      <c r="Q62" s="34">
        <v>28.18</v>
      </c>
      <c r="R62" s="34">
        <v>17.100000000000001</v>
      </c>
      <c r="S62" s="34">
        <v>27.02</v>
      </c>
      <c r="T62" s="34">
        <v>7.43</v>
      </c>
      <c r="U62" s="34">
        <v>19.059999999999999</v>
      </c>
      <c r="V62" s="10"/>
      <c r="W62" s="10"/>
    </row>
    <row r="63" spans="1:23" x14ac:dyDescent="0.25">
      <c r="A63" s="3">
        <v>42431</v>
      </c>
      <c r="B63" s="4">
        <f>(Table2[[#This Row],[Date]]-25569)*86400+25200</f>
        <v>1456902000</v>
      </c>
      <c r="C6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https://api.darksky.net/forecast/aeee0c17ca18fc3d54d4c0ea16d45c6c/41.5083,-82.0166,1456902000?units=us&amp;exclude=hourly,minutely,alerts,flags</v>
      </c>
      <c r="D63" s="5" t="str">
        <f>TEXT(Table2[[#This Row],[Date]],"ddddddddd")</f>
        <v>Wednesday</v>
      </c>
      <c r="E63" s="2">
        <v>0</v>
      </c>
      <c r="F63" s="10">
        <v>0</v>
      </c>
      <c r="G63" s="10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11.14</v>
      </c>
      <c r="Q63" s="34">
        <v>25.2</v>
      </c>
      <c r="R63" s="34">
        <v>17.22</v>
      </c>
      <c r="S63" s="34">
        <v>26.11</v>
      </c>
      <c r="T63" s="34">
        <v>10.1</v>
      </c>
      <c r="U63" s="34">
        <v>23.13</v>
      </c>
      <c r="V63" s="10"/>
      <c r="W63" s="10"/>
    </row>
    <row r="64" spans="1:23" x14ac:dyDescent="0.25">
      <c r="A64" s="3">
        <v>42041</v>
      </c>
      <c r="B64" s="4">
        <f>(Table2[[#This Row],[Date]]-25569)*86400+25200</f>
        <v>1423206000</v>
      </c>
      <c r="C6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https://api.darksky.net/forecast/aeee0c17ca18fc3d54d4c0ea16d45c6c/41.5083,-82.0166,1423206000?units=us&amp;exclude=hourly,minutely,alerts,flags</v>
      </c>
      <c r="D64" s="2" t="str">
        <f>TEXT(Table2[[#This Row],[Date]],"ddddddddd")</f>
        <v>Friday</v>
      </c>
      <c r="E64" s="2">
        <v>0</v>
      </c>
      <c r="F64" s="2">
        <v>1</v>
      </c>
      <c r="G64" s="2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-6.21</v>
      </c>
      <c r="Q64" s="34">
        <v>8.6199999999999992</v>
      </c>
      <c r="R64" s="34">
        <v>17.27</v>
      </c>
      <c r="S64" s="34">
        <v>27.5</v>
      </c>
      <c r="T64" s="34">
        <v>-8.3699999999999992</v>
      </c>
      <c r="U64" s="34">
        <v>6.1</v>
      </c>
      <c r="V64" s="10"/>
      <c r="W64" s="10"/>
    </row>
    <row r="65" spans="1:23" x14ac:dyDescent="0.25">
      <c r="A65" s="3">
        <v>42065</v>
      </c>
      <c r="B65" s="4">
        <f>(Table2[[#This Row],[Date]]-25569)*86400+25200</f>
        <v>1425279600</v>
      </c>
      <c r="C6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https://api.darksky.net/forecast/aeee0c17ca18fc3d54d4c0ea16d45c6c/41.5083,-82.0166,1425279600?units=us&amp;exclude=hourly,minutely,alerts,flags</v>
      </c>
      <c r="D65" s="2" t="str">
        <f>TEXT(Table2[[#This Row],[Date]],"ddddddddd")</f>
        <v>Monday</v>
      </c>
      <c r="E65" s="2">
        <v>0</v>
      </c>
      <c r="F65" s="2">
        <v>3</v>
      </c>
      <c r="G65" s="10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6.9999999999999999E-4</v>
      </c>
      <c r="O65" s="34">
        <v>0</v>
      </c>
      <c r="P65" s="34">
        <v>8.33</v>
      </c>
      <c r="Q65" s="34">
        <v>21.55</v>
      </c>
      <c r="R65" s="34">
        <v>17.399999999999999</v>
      </c>
      <c r="S65" s="34">
        <v>26.69</v>
      </c>
      <c r="T65" s="34">
        <v>5.97</v>
      </c>
      <c r="U65" s="34">
        <v>16.260000000000002</v>
      </c>
      <c r="V65" s="10"/>
      <c r="W65" s="10"/>
    </row>
    <row r="66" spans="1:23" x14ac:dyDescent="0.25">
      <c r="A66" s="3">
        <v>42019</v>
      </c>
      <c r="B66" s="4">
        <f>(Table2[[#This Row],[Date]]-25569)*86400+25200</f>
        <v>1421305200</v>
      </c>
      <c r="C6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https://api.darksky.net/forecast/aeee0c17ca18fc3d54d4c0ea16d45c6c/41.5083,-82.0166,1421305200?units=us&amp;exclude=hourly,minutely,alerts,flags</v>
      </c>
      <c r="D66" s="2" t="str">
        <f>TEXT(Table2[[#This Row],[Date]],"ddddddddd")</f>
        <v>Thursday</v>
      </c>
      <c r="E66" s="2">
        <v>0</v>
      </c>
      <c r="F66" s="2">
        <v>1</v>
      </c>
      <c r="G66" s="2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-0.66</v>
      </c>
      <c r="Q66" s="34">
        <v>9.39</v>
      </c>
      <c r="R66" s="34">
        <v>17.66</v>
      </c>
      <c r="S66" s="34">
        <v>28.64</v>
      </c>
      <c r="T66" s="34">
        <v>-2.99</v>
      </c>
      <c r="U66" s="34">
        <v>6.23</v>
      </c>
      <c r="V66" s="10"/>
      <c r="W66" s="10"/>
    </row>
    <row r="67" spans="1:23" x14ac:dyDescent="0.25">
      <c r="A67" s="3">
        <v>42381</v>
      </c>
      <c r="B67" s="2">
        <f>(Table2[[#This Row],[Date]]-25569)*86400+25200</f>
        <v>1452582000</v>
      </c>
      <c r="C67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https://api.darksky.net/forecast/aeee0c17ca18fc3d54d4c0ea16d45c6c/41.5083,-82.0166,1452582000?units=us&amp;exclude=hourly,minutely,alerts,flags</v>
      </c>
      <c r="D67" s="5" t="str">
        <f>TEXT(Table2[[#This Row],[Date]],"ddddddddd")</f>
        <v>Tuesday</v>
      </c>
      <c r="E67" s="2">
        <v>0</v>
      </c>
      <c r="F67" s="10">
        <v>0</v>
      </c>
      <c r="G67" s="10">
        <v>0</v>
      </c>
      <c r="H67" s="34">
        <v>0</v>
      </c>
      <c r="I67" s="34">
        <v>0</v>
      </c>
      <c r="J67" s="34">
        <v>0</v>
      </c>
      <c r="K67" s="34">
        <v>8.0000000000000004E-4</v>
      </c>
      <c r="L67" s="34">
        <v>0.36</v>
      </c>
      <c r="M67" s="34">
        <v>1</v>
      </c>
      <c r="N67" s="34">
        <v>5.7000000000000002E-3</v>
      </c>
      <c r="O67" s="34">
        <v>0.215</v>
      </c>
      <c r="P67" s="34">
        <v>12.27</v>
      </c>
      <c r="Q67" s="34">
        <v>24.2</v>
      </c>
      <c r="R67" s="34">
        <v>17.73</v>
      </c>
      <c r="S67" s="34">
        <v>28.4</v>
      </c>
      <c r="T67" s="34">
        <v>-3.26</v>
      </c>
      <c r="U67" s="34">
        <v>14.09</v>
      </c>
      <c r="V67" s="10"/>
      <c r="W67" s="10"/>
    </row>
    <row r="68" spans="1:23" x14ac:dyDescent="0.25">
      <c r="A68" s="3">
        <v>42765</v>
      </c>
      <c r="B68" s="4">
        <f>(Table2[[#This Row],[Date]]-25569)*86400+25200</f>
        <v>1485759600</v>
      </c>
      <c r="C6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https://api.darksky.net/forecast/aeee0c17ca18fc3d54d4c0ea16d45c6c/41.5083,-82.0166,1485759600?units=us&amp;exclude=hourly,minutely,alerts,flags</v>
      </c>
      <c r="D68" s="5" t="str">
        <f>TEXT(Table2[[#This Row],[Date]],"ddddddddd")</f>
        <v>Monday</v>
      </c>
      <c r="E68" s="2">
        <v>0</v>
      </c>
      <c r="F68" s="10">
        <v>1</v>
      </c>
      <c r="G68" s="2">
        <v>1</v>
      </c>
      <c r="H68" s="34">
        <v>1.0500000000000001E-2</v>
      </c>
      <c r="I68" s="34">
        <v>0.53</v>
      </c>
      <c r="J68" s="34">
        <v>1</v>
      </c>
      <c r="K68" s="34">
        <v>3.2000000000000002E-3</v>
      </c>
      <c r="L68" s="34">
        <v>0.65</v>
      </c>
      <c r="M68" s="34">
        <v>1</v>
      </c>
      <c r="N68" s="34">
        <v>2.0199999999999999E-2</v>
      </c>
      <c r="O68" s="34">
        <v>0.93899999999999995</v>
      </c>
      <c r="P68" s="34">
        <v>17.420000000000002</v>
      </c>
      <c r="Q68" s="34">
        <v>25.91</v>
      </c>
      <c r="R68" s="34">
        <v>18.100000000000001</v>
      </c>
      <c r="S68" s="34">
        <v>25.36</v>
      </c>
      <c r="T68" s="34">
        <v>11.66</v>
      </c>
      <c r="U68" s="34">
        <v>23.21</v>
      </c>
      <c r="V68" s="10"/>
      <c r="W68" s="10"/>
    </row>
    <row r="69" spans="1:23" x14ac:dyDescent="0.25">
      <c r="A69" s="3">
        <v>42744</v>
      </c>
      <c r="B69" s="4">
        <f>(Table2[[#This Row],[Date]]-25569)*86400+25200</f>
        <v>1483945200</v>
      </c>
      <c r="C6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https://api.darksky.net/forecast/aeee0c17ca18fc3d54d4c0ea16d45c6c/41.5083,-82.0166,1483945200?units=us&amp;exclude=hourly,minutely,alerts,flags</v>
      </c>
      <c r="D69" s="5" t="str">
        <f>TEXT(Table2[[#This Row],[Date]],"ddddddddd")</f>
        <v>Monday</v>
      </c>
      <c r="E69" s="2">
        <v>0</v>
      </c>
      <c r="F69" s="10">
        <v>1</v>
      </c>
      <c r="G69" s="2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3.36</v>
      </c>
      <c r="Q69" s="34">
        <v>13.91</v>
      </c>
      <c r="R69" s="34">
        <v>18.649999999999999</v>
      </c>
      <c r="S69" s="34">
        <v>27.42</v>
      </c>
      <c r="T69" s="34">
        <v>1.98</v>
      </c>
      <c r="U69" s="34">
        <v>13.91</v>
      </c>
      <c r="V69" s="10"/>
      <c r="W69" s="10"/>
    </row>
    <row r="70" spans="1:23" x14ac:dyDescent="0.25">
      <c r="A70" s="3">
        <v>42390</v>
      </c>
      <c r="B70" s="4">
        <f>(Table2[[#This Row],[Date]]-25569)*86400+25200</f>
        <v>1453359600</v>
      </c>
      <c r="C7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https://api.darksky.net/forecast/aeee0c17ca18fc3d54d4c0ea16d45c6c/41.5083,-82.0166,1453359600?units=us&amp;exclude=hourly,minutely,alerts,flags</v>
      </c>
      <c r="D70" s="5" t="str">
        <f>TEXT(Table2[[#This Row],[Date]],"ddddddddd")</f>
        <v>Thursday</v>
      </c>
      <c r="E70" s="2">
        <v>0</v>
      </c>
      <c r="F70" s="10">
        <v>0</v>
      </c>
      <c r="G70" s="10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6.98</v>
      </c>
      <c r="Q70" s="34">
        <v>17.11</v>
      </c>
      <c r="R70" s="34">
        <v>18.760000000000002</v>
      </c>
      <c r="S70" s="34">
        <v>24.12</v>
      </c>
      <c r="T70" s="34">
        <v>5.0599999999999996</v>
      </c>
      <c r="U70" s="34">
        <v>13.63</v>
      </c>
      <c r="V70" s="10"/>
      <c r="W70" s="10"/>
    </row>
    <row r="71" spans="1:23" x14ac:dyDescent="0.25">
      <c r="A71" s="3">
        <v>42713</v>
      </c>
      <c r="B71" s="4">
        <f>(Table2[[#This Row],[Date]]-25569)*86400+25200</f>
        <v>1481266800</v>
      </c>
      <c r="C7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https://api.darksky.net/forecast/aeee0c17ca18fc3d54d4c0ea16d45c6c/41.5083,-82.0166,1481266800?units=us&amp;exclude=hourly,minutely,alerts,flags</v>
      </c>
      <c r="D71" s="5" t="str">
        <f>TEXT(Table2[[#This Row],[Date]],"ddddddddd")</f>
        <v>Friday</v>
      </c>
      <c r="E71" s="2">
        <v>0</v>
      </c>
      <c r="F71" s="10">
        <v>0</v>
      </c>
      <c r="G71" s="10">
        <v>0</v>
      </c>
      <c r="H71" s="34">
        <v>0</v>
      </c>
      <c r="I71" s="34">
        <v>0</v>
      </c>
      <c r="J71" s="34">
        <v>0</v>
      </c>
      <c r="K71" s="34">
        <v>1.2999999999999999E-3</v>
      </c>
      <c r="L71" s="34">
        <v>0.27</v>
      </c>
      <c r="M71" s="34">
        <v>1</v>
      </c>
      <c r="N71" s="34">
        <v>9.1000000000000004E-3</v>
      </c>
      <c r="O71" s="34">
        <v>0.36099999999999999</v>
      </c>
      <c r="P71" s="34">
        <v>11.51</v>
      </c>
      <c r="Q71" s="34">
        <v>24.57</v>
      </c>
      <c r="R71" s="34">
        <v>18.84</v>
      </c>
      <c r="S71" s="34">
        <v>29.88</v>
      </c>
      <c r="T71" s="34">
        <v>10.82</v>
      </c>
      <c r="U71" s="34">
        <v>24.52</v>
      </c>
      <c r="V71" s="10"/>
      <c r="W71" s="10"/>
    </row>
    <row r="72" spans="1:23" x14ac:dyDescent="0.25">
      <c r="A72" s="3">
        <v>42391</v>
      </c>
      <c r="B72" s="4">
        <f>(Table2[[#This Row],[Date]]-25569)*86400+25200</f>
        <v>1453446000</v>
      </c>
      <c r="C7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https://api.darksky.net/forecast/aeee0c17ca18fc3d54d4c0ea16d45c6c/41.5083,-82.0166,1453446000?units=us&amp;exclude=hourly,minutely,alerts,flags</v>
      </c>
      <c r="D72" s="5" t="str">
        <f>TEXT(Table2[[#This Row],[Date]],"ddddddddd")</f>
        <v>Friday</v>
      </c>
      <c r="E72" s="2">
        <v>0</v>
      </c>
      <c r="F72" s="10">
        <v>0</v>
      </c>
      <c r="G72" s="10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22.99</v>
      </c>
      <c r="Q72" s="34">
        <v>22.99</v>
      </c>
      <c r="R72" s="34">
        <v>19.13</v>
      </c>
      <c r="S72" s="34">
        <v>25.42</v>
      </c>
      <c r="T72" s="34">
        <v>11.58</v>
      </c>
      <c r="U72" s="34">
        <v>22.81</v>
      </c>
      <c r="V72" s="10"/>
      <c r="W72" s="10"/>
    </row>
    <row r="73" spans="1:23" x14ac:dyDescent="0.25">
      <c r="A73" s="3">
        <v>42090</v>
      </c>
      <c r="B73" s="4">
        <f>(Table2[[#This Row],[Date]]-25569)*86400+25200</f>
        <v>1427439600</v>
      </c>
      <c r="C7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https://api.darksky.net/forecast/aeee0c17ca18fc3d54d4c0ea16d45c6c/41.5083,-82.0166,1427439600?units=us&amp;exclude=hourly,minutely,alerts,flags</v>
      </c>
      <c r="D73" s="2" t="str">
        <f>TEXT(Table2[[#This Row],[Date]],"ddddddddd")</f>
        <v>Friday</v>
      </c>
      <c r="E73" s="2">
        <v>0</v>
      </c>
      <c r="F73" s="2">
        <v>3</v>
      </c>
      <c r="G73" s="10">
        <v>0</v>
      </c>
      <c r="H73" s="34">
        <v>0</v>
      </c>
      <c r="I73" s="34">
        <v>0</v>
      </c>
      <c r="J73" s="34">
        <v>0</v>
      </c>
      <c r="K73" s="34">
        <v>1E-4</v>
      </c>
      <c r="L73" s="34">
        <v>0.28999999999999998</v>
      </c>
      <c r="M73" s="34">
        <v>1</v>
      </c>
      <c r="N73" s="34">
        <v>2.8999999999999998E-3</v>
      </c>
      <c r="O73" s="34">
        <v>4.1000000000000002E-2</v>
      </c>
      <c r="P73" s="34">
        <v>26.65</v>
      </c>
      <c r="Q73" s="34">
        <v>33.590000000000003</v>
      </c>
      <c r="R73" s="34">
        <v>19.190000000000001</v>
      </c>
      <c r="S73" s="34">
        <v>29.48</v>
      </c>
      <c r="T73" s="34">
        <v>7.83</v>
      </c>
      <c r="U73" s="34">
        <v>19.64</v>
      </c>
      <c r="V73" s="10"/>
      <c r="W73" s="10"/>
    </row>
    <row r="74" spans="1:23" x14ac:dyDescent="0.25">
      <c r="A74" s="3">
        <v>42389</v>
      </c>
      <c r="B74" s="4">
        <f>(Table2[[#This Row],[Date]]-25569)*86400+25200</f>
        <v>1453273200</v>
      </c>
      <c r="C7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https://api.darksky.net/forecast/aeee0c17ca18fc3d54d4c0ea16d45c6c/41.5083,-82.0166,1453273200?units=us&amp;exclude=hourly,minutely,alerts,flags</v>
      </c>
      <c r="D74" s="5" t="str">
        <f>TEXT(Table2[[#This Row],[Date]],"ddddddddd")</f>
        <v>Wednesday</v>
      </c>
      <c r="E74" s="2">
        <v>0</v>
      </c>
      <c r="F74" s="10">
        <v>0</v>
      </c>
      <c r="G74" s="10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4.17</v>
      </c>
      <c r="Q74" s="34">
        <v>12.67</v>
      </c>
      <c r="R74" s="34">
        <v>19.43</v>
      </c>
      <c r="S74" s="34">
        <v>19.43</v>
      </c>
      <c r="T74" s="34">
        <v>1.63</v>
      </c>
      <c r="U74" s="34">
        <v>11.04</v>
      </c>
      <c r="V74" s="10"/>
      <c r="W74" s="10"/>
    </row>
    <row r="75" spans="1:23" x14ac:dyDescent="0.25">
      <c r="A75" s="3">
        <v>42776</v>
      </c>
      <c r="B75" s="4">
        <f>(Table2[[#This Row],[Date]]-25569)*86400+25200</f>
        <v>1486710000</v>
      </c>
      <c r="C7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https://api.darksky.net/forecast/aeee0c17ca18fc3d54d4c0ea16d45c6c/41.5083,-82.0166,1486710000?units=us&amp;exclude=hourly,minutely,alerts,flags</v>
      </c>
      <c r="D75" s="5" t="str">
        <f>TEXT(Table2[[#This Row],[Date]],"ddddddddd")</f>
        <v>Friday</v>
      </c>
      <c r="E75" s="2">
        <v>0</v>
      </c>
      <c r="F75" s="2">
        <v>2</v>
      </c>
      <c r="G75" s="2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3.97</v>
      </c>
      <c r="Q75" s="34">
        <v>17.170000000000002</v>
      </c>
      <c r="R75" s="34">
        <v>19.62</v>
      </c>
      <c r="S75" s="34">
        <v>30.16</v>
      </c>
      <c r="T75" s="34">
        <v>3.83</v>
      </c>
      <c r="U75" s="34">
        <v>16.16</v>
      </c>
      <c r="V75" s="10"/>
      <c r="W75" s="10"/>
    </row>
    <row r="76" spans="1:23" x14ac:dyDescent="0.25">
      <c r="A76" s="3">
        <v>42807</v>
      </c>
      <c r="B76" s="4">
        <f>(Table2[[#This Row],[Date]]-25569)*86400+25200</f>
        <v>1489388400</v>
      </c>
      <c r="C7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https://api.darksky.net/forecast/aeee0c17ca18fc3d54d4c0ea16d45c6c/41.5083,-82.0166,1489388400?units=us&amp;exclude=hourly,minutely,alerts,flags</v>
      </c>
      <c r="D76" s="5" t="str">
        <f>TEXT(Table2[[#This Row],[Date]],"ddddddddd")</f>
        <v>Monday</v>
      </c>
      <c r="E76" s="2">
        <v>0</v>
      </c>
      <c r="F76" s="2">
        <v>2</v>
      </c>
      <c r="G76" s="2">
        <v>0</v>
      </c>
      <c r="H76" s="34">
        <v>0</v>
      </c>
      <c r="I76" s="34">
        <v>0</v>
      </c>
      <c r="J76" s="34">
        <v>0</v>
      </c>
      <c r="K76" s="34">
        <v>6.9999999999999999E-4</v>
      </c>
      <c r="L76" s="34">
        <v>0.3</v>
      </c>
      <c r="M76" s="34">
        <v>1</v>
      </c>
      <c r="N76" s="34">
        <v>8.0999999999999996E-3</v>
      </c>
      <c r="O76" s="34">
        <v>0.2</v>
      </c>
      <c r="P76" s="34">
        <v>13.15</v>
      </c>
      <c r="Q76" s="34">
        <v>23.03</v>
      </c>
      <c r="R76" s="34">
        <v>19.649999999999999</v>
      </c>
      <c r="S76" s="34">
        <v>29.37</v>
      </c>
      <c r="T76" s="34">
        <v>11.9</v>
      </c>
      <c r="U76" s="34">
        <v>22.87</v>
      </c>
      <c r="V76" s="10"/>
      <c r="W76" s="10"/>
    </row>
    <row r="77" spans="1:23" x14ac:dyDescent="0.25">
      <c r="A77" s="3">
        <v>42781</v>
      </c>
      <c r="B77" s="4">
        <f>(Table2[[#This Row],[Date]]-25569)*86400+25200</f>
        <v>1487142000</v>
      </c>
      <c r="C7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https://api.darksky.net/forecast/aeee0c17ca18fc3d54d4c0ea16d45c6c/41.5083,-82.0166,1487142000?units=us&amp;exclude=hourly,minutely,alerts,flags</v>
      </c>
      <c r="D77" s="5" t="str">
        <f>TEXT(Table2[[#This Row],[Date]],"ddddddddd")</f>
        <v>Wednesday</v>
      </c>
      <c r="E77" s="2">
        <v>0</v>
      </c>
      <c r="F77" s="2">
        <v>2</v>
      </c>
      <c r="G77" s="2">
        <v>0</v>
      </c>
      <c r="H77" s="34">
        <v>0</v>
      </c>
      <c r="I77" s="34">
        <v>0</v>
      </c>
      <c r="J77" s="34">
        <v>0</v>
      </c>
      <c r="K77" s="34">
        <v>6.9999999999999999E-4</v>
      </c>
      <c r="L77" s="34">
        <v>0.44</v>
      </c>
      <c r="M77" s="34">
        <v>1</v>
      </c>
      <c r="N77" s="34">
        <v>7.1000000000000004E-3</v>
      </c>
      <c r="O77" s="34">
        <v>9.6000000000000002E-2</v>
      </c>
      <c r="P77" s="34">
        <v>27.47</v>
      </c>
      <c r="Q77" s="34">
        <v>35.369999999999997</v>
      </c>
      <c r="R77" s="34">
        <v>20.02</v>
      </c>
      <c r="S77" s="34">
        <v>31.57</v>
      </c>
      <c r="T77" s="34">
        <v>16.13</v>
      </c>
      <c r="U77" s="34">
        <v>27.86</v>
      </c>
      <c r="V77" s="10"/>
      <c r="W77" s="10"/>
    </row>
    <row r="78" spans="1:23" x14ac:dyDescent="0.25">
      <c r="A78" s="3">
        <v>43076</v>
      </c>
      <c r="B78" s="4">
        <f>(Table2[[#This Row],[Date]]-25569)*86400+25200</f>
        <v>1512630000</v>
      </c>
      <c r="C7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https://api.darksky.net/forecast/aeee0c17ca18fc3d54d4c0ea16d45c6c/41.5083,-82.0166,1512630000?units=us&amp;exclude=hourly,minutely,alerts,flags</v>
      </c>
      <c r="D78" s="5" t="str">
        <f>TEXT(Table2[[#This Row],[Date]],"ddddddddd")</f>
        <v>Thursday</v>
      </c>
      <c r="E78" s="2">
        <v>0</v>
      </c>
      <c r="F78" s="2">
        <v>0</v>
      </c>
      <c r="G78" s="2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20.36</v>
      </c>
      <c r="Q78" s="34">
        <v>29.4</v>
      </c>
      <c r="R78" s="34">
        <v>20.16</v>
      </c>
      <c r="S78" s="34">
        <v>31.37</v>
      </c>
      <c r="T78" s="34">
        <v>13.5</v>
      </c>
      <c r="U78" s="34">
        <v>25.91</v>
      </c>
      <c r="V78" s="10"/>
      <c r="W78" s="10"/>
    </row>
    <row r="79" spans="1:23" x14ac:dyDescent="0.25">
      <c r="A79" s="3">
        <v>42032</v>
      </c>
      <c r="B79" s="4">
        <f>(Table2[[#This Row],[Date]]-25569)*86400+25200</f>
        <v>1422428400</v>
      </c>
      <c r="C7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https://api.darksky.net/forecast/aeee0c17ca18fc3d54d4c0ea16d45c6c/41.5083,-82.0166,1422428400?units=us&amp;exclude=hourly,minutely,alerts,flags</v>
      </c>
      <c r="D79" s="2" t="str">
        <f>TEXT(Table2[[#This Row],[Date]],"ddddddddd")</f>
        <v>Wednesday</v>
      </c>
      <c r="E79" s="2">
        <v>0</v>
      </c>
      <c r="F79" s="2">
        <v>1</v>
      </c>
      <c r="G79" s="2">
        <v>0</v>
      </c>
      <c r="H79" s="34">
        <v>0</v>
      </c>
      <c r="I79" s="34">
        <v>0</v>
      </c>
      <c r="J79" s="34">
        <v>0</v>
      </c>
      <c r="K79" s="34">
        <v>2.9999999999999997E-4</v>
      </c>
      <c r="L79" s="34">
        <v>7.0000000000000007E-2</v>
      </c>
      <c r="M79" s="34">
        <v>1</v>
      </c>
      <c r="N79" s="34">
        <v>3.5000000000000001E-3</v>
      </c>
      <c r="O79" s="34">
        <v>7.9000000000000001E-2</v>
      </c>
      <c r="P79" s="34">
        <v>2.1</v>
      </c>
      <c r="Q79" s="34">
        <v>9.83</v>
      </c>
      <c r="R79" s="34">
        <v>20.329999999999998</v>
      </c>
      <c r="S79" s="34">
        <v>24.96</v>
      </c>
      <c r="T79" s="34">
        <v>-4.41</v>
      </c>
      <c r="U79" s="34">
        <v>4.7699999999999996</v>
      </c>
      <c r="V79" s="10"/>
      <c r="W79" s="10"/>
    </row>
    <row r="80" spans="1:23" x14ac:dyDescent="0.25">
      <c r="A80" s="3">
        <v>42398</v>
      </c>
      <c r="B80" s="4">
        <f>(Table2[[#This Row],[Date]]-25569)*86400+25200</f>
        <v>1454050800</v>
      </c>
      <c r="C8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https://api.darksky.net/forecast/aeee0c17ca18fc3d54d4c0ea16d45c6c/41.5083,-82.0166,1454050800?units=us&amp;exclude=hourly,minutely,alerts,flags</v>
      </c>
      <c r="D80" s="5" t="str">
        <f>TEXT(Table2[[#This Row],[Date]],"ddddddddd")</f>
        <v>Friday</v>
      </c>
      <c r="E80" s="2">
        <v>0</v>
      </c>
      <c r="F80" s="10">
        <v>0</v>
      </c>
      <c r="G80" s="10">
        <v>0</v>
      </c>
      <c r="H80" s="34">
        <v>0</v>
      </c>
      <c r="I80" s="34">
        <v>0</v>
      </c>
      <c r="J80" s="34">
        <v>0</v>
      </c>
      <c r="K80" s="34">
        <v>2.0000000000000001E-4</v>
      </c>
      <c r="L80" s="34">
        <v>0.51</v>
      </c>
      <c r="M80" s="34">
        <v>1</v>
      </c>
      <c r="N80" s="34">
        <v>5.1000000000000004E-3</v>
      </c>
      <c r="O80" s="34">
        <v>4.4999999999999998E-2</v>
      </c>
      <c r="P80" s="34">
        <v>22.22</v>
      </c>
      <c r="Q80" s="34">
        <v>31.94</v>
      </c>
      <c r="R80" s="34">
        <v>20.39</v>
      </c>
      <c r="S80" s="34">
        <v>28.14</v>
      </c>
      <c r="T80" s="34">
        <v>12.87</v>
      </c>
      <c r="U80" s="34">
        <v>22.22</v>
      </c>
      <c r="V80" s="10"/>
      <c r="W80" s="10"/>
    </row>
    <row r="81" spans="1:23" x14ac:dyDescent="0.25">
      <c r="A81" s="3">
        <v>42086</v>
      </c>
      <c r="B81" s="4">
        <f>(Table2[[#This Row],[Date]]-25569)*86400+25200</f>
        <v>1427094000</v>
      </c>
      <c r="C8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https://api.darksky.net/forecast/aeee0c17ca18fc3d54d4c0ea16d45c6c/41.5083,-82.0166,1427094000?units=us&amp;exclude=hourly,minutely,alerts,flags</v>
      </c>
      <c r="D81" s="2" t="str">
        <f>TEXT(Table2[[#This Row],[Date]],"ddddddddd")</f>
        <v>Monday</v>
      </c>
      <c r="E81" s="2">
        <v>0</v>
      </c>
      <c r="F81" s="2">
        <v>3</v>
      </c>
      <c r="G81" s="10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21.13</v>
      </c>
      <c r="Q81" s="34">
        <v>21.13</v>
      </c>
      <c r="R81" s="34">
        <v>20.47</v>
      </c>
      <c r="S81" s="34">
        <v>30.13</v>
      </c>
      <c r="T81" s="34">
        <v>13.79</v>
      </c>
      <c r="U81" s="34">
        <v>20.190000000000001</v>
      </c>
      <c r="V81" s="10"/>
      <c r="W81" s="10"/>
    </row>
    <row r="82" spans="1:23" x14ac:dyDescent="0.25">
      <c r="A82" s="3">
        <v>43138</v>
      </c>
      <c r="B82" s="4">
        <f>(Table2[[#This Row],[Date]]-25569)*86400+25200</f>
        <v>1517986800</v>
      </c>
      <c r="C8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https://api.darksky.net/forecast/aeee0c17ca18fc3d54d4c0ea16d45c6c/41.5083,-82.0166,1517986800?units=us&amp;exclude=hourly,minutely,alerts,flags</v>
      </c>
      <c r="D82" s="6" t="str">
        <f>TEXT(Table2[[#This Row],[Date]],"ddddddddd")</f>
        <v>Wednesday</v>
      </c>
      <c r="E82" s="2">
        <v>0</v>
      </c>
      <c r="F82" s="2">
        <v>4</v>
      </c>
      <c r="G82" s="2">
        <v>0</v>
      </c>
      <c r="H82" s="34">
        <v>0</v>
      </c>
      <c r="I82" s="34">
        <v>0</v>
      </c>
      <c r="J82" s="34">
        <v>0</v>
      </c>
      <c r="K82" s="34">
        <v>1.4E-3</v>
      </c>
      <c r="L82" s="34">
        <v>0.24</v>
      </c>
      <c r="M82" s="34">
        <v>1</v>
      </c>
      <c r="N82" s="34">
        <v>1.29E-2</v>
      </c>
      <c r="O82" s="34">
        <v>0.47799999999999998</v>
      </c>
      <c r="P82" s="34">
        <v>21.14</v>
      </c>
      <c r="Q82" s="34">
        <v>21.14</v>
      </c>
      <c r="R82" s="34">
        <v>20.61</v>
      </c>
      <c r="S82" s="34">
        <v>22.95</v>
      </c>
      <c r="T82" s="34">
        <v>13.78</v>
      </c>
      <c r="U82" s="34">
        <v>20.41</v>
      </c>
      <c r="V82" s="10"/>
      <c r="W82" s="10"/>
    </row>
    <row r="83" spans="1:23" x14ac:dyDescent="0.25">
      <c r="A83" s="3">
        <v>42814</v>
      </c>
      <c r="B83" s="4">
        <f>(Table2[[#This Row],[Date]]-25569)*86400+25200</f>
        <v>1489993200</v>
      </c>
      <c r="C8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https://api.darksky.net/forecast/aeee0c17ca18fc3d54d4c0ea16d45c6c/41.5083,-82.0166,1489993200?units=us&amp;exclude=hourly,minutely,alerts,flags</v>
      </c>
      <c r="D83" s="5" t="str">
        <f>TEXT(Table2[[#This Row],[Date]],"ddddddddd")</f>
        <v>Monday</v>
      </c>
      <c r="E83" s="2">
        <v>0</v>
      </c>
      <c r="F83" s="2">
        <v>3</v>
      </c>
      <c r="G83" s="2">
        <v>0</v>
      </c>
      <c r="H83" s="34">
        <v>5.9999999999999995E-4</v>
      </c>
      <c r="I83" s="34">
        <v>0.06</v>
      </c>
      <c r="J83" s="34">
        <v>0</v>
      </c>
      <c r="K83" s="34">
        <v>4.0000000000000002E-4</v>
      </c>
      <c r="L83" s="34">
        <v>0.13</v>
      </c>
      <c r="M83" s="34">
        <v>1</v>
      </c>
      <c r="N83" s="34">
        <v>2.3999999999999998E-3</v>
      </c>
      <c r="O83" s="34">
        <v>4.9000000000000002E-2</v>
      </c>
      <c r="P83" s="34">
        <v>29.74</v>
      </c>
      <c r="Q83" s="34">
        <v>34.75</v>
      </c>
      <c r="R83" s="34">
        <v>20.83</v>
      </c>
      <c r="S83" s="34">
        <v>31.13</v>
      </c>
      <c r="T83" s="34">
        <v>8.39</v>
      </c>
      <c r="U83" s="34">
        <v>22.35</v>
      </c>
      <c r="V83" s="10"/>
      <c r="W83" s="10"/>
    </row>
    <row r="84" spans="1:23" x14ac:dyDescent="0.25">
      <c r="A84" s="3">
        <v>43077</v>
      </c>
      <c r="B84" s="4">
        <f>(Table2[[#This Row],[Date]]-25569)*86400+25200</f>
        <v>1512716400</v>
      </c>
      <c r="C8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https://api.darksky.net/forecast/aeee0c17ca18fc3d54d4c0ea16d45c6c/41.5083,-82.0166,1512716400?units=us&amp;exclude=hourly,minutely,alerts,flags</v>
      </c>
      <c r="D84" s="5" t="str">
        <f>TEXT(Table2[[#This Row],[Date]],"ddddddddd")</f>
        <v>Friday</v>
      </c>
      <c r="E84" s="2">
        <v>0</v>
      </c>
      <c r="F84" s="2">
        <v>0</v>
      </c>
      <c r="G84" s="2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12.08</v>
      </c>
      <c r="Q84" s="34">
        <v>23.57</v>
      </c>
      <c r="R84" s="34">
        <v>20.84</v>
      </c>
      <c r="S84" s="34">
        <v>31.4</v>
      </c>
      <c r="T84" s="34">
        <v>8.14</v>
      </c>
      <c r="U84" s="34">
        <v>20.149999999999999</v>
      </c>
      <c r="V84" s="10"/>
      <c r="W84" s="10"/>
    </row>
    <row r="85" spans="1:23" x14ac:dyDescent="0.25">
      <c r="A85" s="3">
        <v>42425</v>
      </c>
      <c r="B85" s="4">
        <f>(Table2[[#This Row],[Date]]-25569)*86400+25200</f>
        <v>1456383600</v>
      </c>
      <c r="C8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https://api.darksky.net/forecast/aeee0c17ca18fc3d54d4c0ea16d45c6c/41.5083,-82.0166,1456383600?units=us&amp;exclude=hourly,minutely,alerts,flags</v>
      </c>
      <c r="D85" s="5" t="str">
        <f>TEXT(Table2[[#This Row],[Date]],"ddddddddd")</f>
        <v>Thursday</v>
      </c>
      <c r="E85" s="2">
        <v>0</v>
      </c>
      <c r="F85" s="10">
        <v>0</v>
      </c>
      <c r="G85" s="10">
        <v>0</v>
      </c>
      <c r="H85" s="34">
        <v>2.0999999999999999E-3</v>
      </c>
      <c r="I85" s="34">
        <v>0.14000000000000001</v>
      </c>
      <c r="J85" s="34">
        <v>1</v>
      </c>
      <c r="K85" s="34">
        <v>1.9E-3</v>
      </c>
      <c r="L85" s="34">
        <v>0.57999999999999996</v>
      </c>
      <c r="M85" s="34">
        <v>1</v>
      </c>
      <c r="N85" s="34">
        <v>8.6999999999999994E-3</v>
      </c>
      <c r="O85" s="34">
        <v>0.31900000000000001</v>
      </c>
      <c r="P85" s="34">
        <v>25.31</v>
      </c>
      <c r="Q85" s="34">
        <v>33.86</v>
      </c>
      <c r="R85" s="34">
        <v>20.89</v>
      </c>
      <c r="S85" s="34">
        <v>32.369999999999997</v>
      </c>
      <c r="T85" s="34">
        <v>14.55</v>
      </c>
      <c r="U85" s="34">
        <v>27.52</v>
      </c>
      <c r="V85" s="10"/>
      <c r="W85" s="10"/>
    </row>
    <row r="86" spans="1:23" x14ac:dyDescent="0.25">
      <c r="A86" s="3">
        <v>43130</v>
      </c>
      <c r="B86" s="4">
        <f>(Table2[[#This Row],[Date]]-25569)*86400+25200</f>
        <v>1517295600</v>
      </c>
      <c r="C8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https://api.darksky.net/forecast/aeee0c17ca18fc3d54d4c0ea16d45c6c/41.5083,-82.0166,1517295600?units=us&amp;exclude=hourly,minutely,alerts,flags</v>
      </c>
      <c r="D86" s="6" t="str">
        <f>TEXT(Table2[[#This Row],[Date]],"ddddddddd")</f>
        <v>Tuesday</v>
      </c>
      <c r="E86" s="2">
        <v>0</v>
      </c>
      <c r="F86" s="2">
        <v>4</v>
      </c>
      <c r="G86" s="2">
        <v>0</v>
      </c>
      <c r="H86" s="34">
        <v>1.2800000000000001E-2</v>
      </c>
      <c r="I86" s="34">
        <v>0.09</v>
      </c>
      <c r="J86" s="34">
        <v>1</v>
      </c>
      <c r="K86" s="34">
        <v>4.8999999999999998E-3</v>
      </c>
      <c r="L86" s="34">
        <v>0.18</v>
      </c>
      <c r="M86" s="34">
        <v>1</v>
      </c>
      <c r="N86" s="34">
        <v>6.5799999999999997E-2</v>
      </c>
      <c r="O86" s="34">
        <v>1.83</v>
      </c>
      <c r="P86" s="34">
        <v>9.77</v>
      </c>
      <c r="Q86" s="34">
        <v>19.829999999999998</v>
      </c>
      <c r="R86" s="34">
        <v>21.04</v>
      </c>
      <c r="S86" s="34">
        <v>21.11</v>
      </c>
      <c r="T86" s="34">
        <v>8.4600000000000009</v>
      </c>
      <c r="U86" s="34">
        <v>17.22</v>
      </c>
      <c r="V86" s="10"/>
      <c r="W86" s="10"/>
    </row>
    <row r="87" spans="1:23" x14ac:dyDescent="0.25">
      <c r="A87" s="3">
        <v>42739</v>
      </c>
      <c r="B87" s="4">
        <f>(Table2[[#This Row],[Date]]-25569)*86400+25200</f>
        <v>1483513200</v>
      </c>
      <c r="C8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https://api.darksky.net/forecast/aeee0c17ca18fc3d54d4c0ea16d45c6c/41.5083,-82.0166,1483513200?units=us&amp;exclude=hourly,minutely,alerts,flags</v>
      </c>
      <c r="D87" s="5" t="str">
        <f>TEXT(Table2[[#This Row],[Date]],"ddddddddd")</f>
        <v>Wednesday</v>
      </c>
      <c r="E87" s="2">
        <v>0</v>
      </c>
      <c r="F87" s="10">
        <v>1</v>
      </c>
      <c r="G87" s="2">
        <v>0</v>
      </c>
      <c r="H87" s="34">
        <v>3.5999999999999999E-3</v>
      </c>
      <c r="I87" s="34">
        <v>0.36</v>
      </c>
      <c r="J87" s="34">
        <v>0</v>
      </c>
      <c r="K87" s="34">
        <v>2.3999999999999998E-3</v>
      </c>
      <c r="L87" s="34">
        <v>0.93</v>
      </c>
      <c r="M87" s="34">
        <v>1</v>
      </c>
      <c r="N87" s="34">
        <v>2.18E-2</v>
      </c>
      <c r="O87" s="34">
        <v>0</v>
      </c>
      <c r="P87" s="34">
        <v>28.54</v>
      </c>
      <c r="Q87" s="34">
        <v>37.49</v>
      </c>
      <c r="R87" s="34">
        <v>21.31</v>
      </c>
      <c r="S87" s="34">
        <v>33.39</v>
      </c>
      <c r="T87" s="34">
        <v>5.12</v>
      </c>
      <c r="U87" s="34">
        <v>20.66</v>
      </c>
      <c r="V87" s="10"/>
      <c r="W87" s="10"/>
    </row>
    <row r="88" spans="1:23" x14ac:dyDescent="0.25">
      <c r="A88" s="3">
        <v>42762</v>
      </c>
      <c r="B88" s="4">
        <f>(Table2[[#This Row],[Date]]-25569)*86400+25200</f>
        <v>1485500400</v>
      </c>
      <c r="C8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https://api.darksky.net/forecast/aeee0c17ca18fc3d54d4c0ea16d45c6c/41.5083,-82.0166,1485500400?units=us&amp;exclude=hourly,minutely,alerts,flags</v>
      </c>
      <c r="D88" s="5" t="str">
        <f>TEXT(Table2[[#This Row],[Date]],"ddddddddd")</f>
        <v>Friday</v>
      </c>
      <c r="E88" s="2">
        <v>0</v>
      </c>
      <c r="F88" s="10">
        <v>1</v>
      </c>
      <c r="G88" s="2">
        <v>0</v>
      </c>
      <c r="H88" s="34">
        <v>6.9999999999999999E-4</v>
      </c>
      <c r="I88" s="34">
        <v>7.0000000000000007E-2</v>
      </c>
      <c r="J88" s="34">
        <v>1</v>
      </c>
      <c r="K88" s="34">
        <v>5.0000000000000001E-4</v>
      </c>
      <c r="L88" s="34">
        <v>0.39</v>
      </c>
      <c r="M88" s="34">
        <v>1</v>
      </c>
      <c r="N88" s="34">
        <v>3.8999999999999998E-3</v>
      </c>
      <c r="O88" s="34">
        <v>9.2999999999999999E-2</v>
      </c>
      <c r="P88" s="34">
        <v>22.16</v>
      </c>
      <c r="Q88" s="34">
        <v>32.64</v>
      </c>
      <c r="R88" s="34">
        <v>21.36</v>
      </c>
      <c r="S88" s="34">
        <v>32.26</v>
      </c>
      <c r="T88" s="34">
        <v>16.850000000000001</v>
      </c>
      <c r="U88" s="34">
        <v>29.46</v>
      </c>
      <c r="V88" s="10"/>
      <c r="W88" s="10"/>
    </row>
    <row r="89" spans="1:23" x14ac:dyDescent="0.25">
      <c r="A89" s="3">
        <v>42426</v>
      </c>
      <c r="B89" s="4">
        <f>(Table2[[#This Row],[Date]]-25569)*86400+25200</f>
        <v>1456470000</v>
      </c>
      <c r="C8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https://api.darksky.net/forecast/aeee0c17ca18fc3d54d4c0ea16d45c6c/41.5083,-82.0166,1456470000?units=us&amp;exclude=hourly,minutely,alerts,flags</v>
      </c>
      <c r="D89" s="5" t="str">
        <f>TEXT(Table2[[#This Row],[Date]],"ddddddddd")</f>
        <v>Friday</v>
      </c>
      <c r="E89" s="2">
        <v>0</v>
      </c>
      <c r="F89" s="10">
        <v>0</v>
      </c>
      <c r="G89" s="10">
        <v>0</v>
      </c>
      <c r="H89" s="34">
        <v>0</v>
      </c>
      <c r="I89" s="34">
        <v>0</v>
      </c>
      <c r="J89" s="34">
        <v>0</v>
      </c>
      <c r="K89" s="34">
        <v>2.0000000000000001E-4</v>
      </c>
      <c r="L89" s="34">
        <v>0.28999999999999998</v>
      </c>
      <c r="M89" s="34">
        <v>1</v>
      </c>
      <c r="N89" s="34">
        <v>2.8999999999999998E-3</v>
      </c>
      <c r="O89" s="34">
        <v>6.8000000000000005E-2</v>
      </c>
      <c r="P89" s="34">
        <v>11.86</v>
      </c>
      <c r="Q89" s="34">
        <v>25.38</v>
      </c>
      <c r="R89" s="34">
        <v>21.94</v>
      </c>
      <c r="S89" s="34">
        <v>29.37</v>
      </c>
      <c r="T89" s="34">
        <v>11.86</v>
      </c>
      <c r="U89" s="34">
        <v>24.68</v>
      </c>
      <c r="V89" s="10"/>
      <c r="W89" s="10"/>
    </row>
    <row r="90" spans="1:23" x14ac:dyDescent="0.25">
      <c r="A90" s="3">
        <v>42026</v>
      </c>
      <c r="B90" s="4">
        <f>(Table2[[#This Row],[Date]]-25569)*86400+25200</f>
        <v>1421910000</v>
      </c>
      <c r="C9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https://api.darksky.net/forecast/aeee0c17ca18fc3d54d4c0ea16d45c6c/41.5083,-82.0166,1421910000?units=us&amp;exclude=hourly,minutely,alerts,flags</v>
      </c>
      <c r="D90" s="2" t="str">
        <f>TEXT(Table2[[#This Row],[Date]],"ddddddddd")</f>
        <v>Thursday</v>
      </c>
      <c r="E90" s="2">
        <v>0</v>
      </c>
      <c r="F90" s="2">
        <v>1</v>
      </c>
      <c r="G90" s="2">
        <v>0</v>
      </c>
      <c r="H90" s="34">
        <v>0</v>
      </c>
      <c r="I90" s="34">
        <v>0</v>
      </c>
      <c r="J90" s="34">
        <v>0</v>
      </c>
      <c r="K90" s="34">
        <v>2.0000000000000001E-4</v>
      </c>
      <c r="L90" s="34">
        <v>0.28999999999999998</v>
      </c>
      <c r="M90" s="34">
        <v>1</v>
      </c>
      <c r="N90" s="34">
        <v>2.8999999999999998E-3</v>
      </c>
      <c r="O90" s="34">
        <v>6.5000000000000002E-2</v>
      </c>
      <c r="P90" s="34">
        <v>17</v>
      </c>
      <c r="Q90" s="34">
        <v>25.14</v>
      </c>
      <c r="R90" s="34">
        <v>22.19</v>
      </c>
      <c r="S90" s="34">
        <v>26.87</v>
      </c>
      <c r="T90" s="34">
        <v>16.72</v>
      </c>
      <c r="U90" s="34">
        <v>24.3</v>
      </c>
      <c r="V90" s="10"/>
      <c r="W90" s="10"/>
    </row>
    <row r="91" spans="1:23" x14ac:dyDescent="0.25">
      <c r="A91" s="3">
        <v>43124</v>
      </c>
      <c r="B91" s="4">
        <f>(Table2[[#This Row],[Date]]-25569)*86400+25200</f>
        <v>1516777200</v>
      </c>
      <c r="C9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https://api.darksky.net/forecast/aeee0c17ca18fc3d54d4c0ea16d45c6c/41.5083,-82.0166,1516777200?units=us&amp;exclude=hourly,minutely,alerts,flags</v>
      </c>
      <c r="D91" s="6" t="str">
        <f>TEXT(Table2[[#This Row],[Date]],"ddddddddd")</f>
        <v>Wednesday</v>
      </c>
      <c r="E91" s="2">
        <v>0</v>
      </c>
      <c r="F91" s="2">
        <v>4</v>
      </c>
      <c r="G91" s="2">
        <v>0</v>
      </c>
      <c r="H91" s="34">
        <v>0</v>
      </c>
      <c r="I91" s="34">
        <v>0</v>
      </c>
      <c r="J91" s="34">
        <v>0</v>
      </c>
      <c r="K91" s="34">
        <v>2.2000000000000001E-3</v>
      </c>
      <c r="L91" s="34">
        <v>0.36</v>
      </c>
      <c r="M91" s="34">
        <v>1</v>
      </c>
      <c r="N91" s="34">
        <v>9.7999999999999997E-3</v>
      </c>
      <c r="O91" s="34">
        <v>0.52700000000000002</v>
      </c>
      <c r="P91" s="34">
        <v>20.7</v>
      </c>
      <c r="Q91" s="34">
        <v>29.77</v>
      </c>
      <c r="R91" s="34">
        <v>22.2</v>
      </c>
      <c r="S91" s="34">
        <v>28.76</v>
      </c>
      <c r="T91" s="34">
        <v>17.77</v>
      </c>
      <c r="U91" s="34">
        <v>25.26</v>
      </c>
      <c r="V91" s="10"/>
      <c r="W91" s="10"/>
    </row>
    <row r="92" spans="1:23" x14ac:dyDescent="0.25">
      <c r="A92" s="3">
        <v>41983</v>
      </c>
      <c r="B92" s="4">
        <f>(Table2[[#This Row],[Date]]-25569)*86400+25200</f>
        <v>1418194800</v>
      </c>
      <c r="C9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https://api.darksky.net/forecast/aeee0c17ca18fc3d54d4c0ea16d45c6c/41.5083,-82.0166,1418194800?units=us&amp;exclude=hourly,minutely,alerts,flags</v>
      </c>
      <c r="D92" s="2" t="str">
        <f>TEXT(Table2[[#This Row],[Date]],"ddddddddd")</f>
        <v>Wednesday</v>
      </c>
      <c r="E92" s="2">
        <v>0</v>
      </c>
      <c r="F92" s="2">
        <v>0</v>
      </c>
      <c r="G92" s="2">
        <v>0</v>
      </c>
      <c r="H92" s="34">
        <v>6.0000000000000001E-3</v>
      </c>
      <c r="I92" s="34">
        <v>0.6</v>
      </c>
      <c r="J92" s="34">
        <v>0</v>
      </c>
      <c r="K92" s="34">
        <v>5.9999999999999995E-4</v>
      </c>
      <c r="L92" s="34">
        <v>0.6</v>
      </c>
      <c r="M92" s="34">
        <v>1</v>
      </c>
      <c r="N92" s="34">
        <v>6.0000000000000001E-3</v>
      </c>
      <c r="O92" s="34">
        <v>1.2E-2</v>
      </c>
      <c r="P92" s="34">
        <v>25.25</v>
      </c>
      <c r="Q92" s="34">
        <v>35.409999999999997</v>
      </c>
      <c r="R92" s="34">
        <v>22.2</v>
      </c>
      <c r="S92" s="34">
        <v>32.79</v>
      </c>
      <c r="T92" s="34">
        <v>17.670000000000002</v>
      </c>
      <c r="U92" s="34">
        <v>29.31</v>
      </c>
      <c r="V92" s="10"/>
      <c r="W92" s="10"/>
    </row>
    <row r="93" spans="1:23" x14ac:dyDescent="0.25">
      <c r="A93" s="3">
        <v>42409</v>
      </c>
      <c r="B93" s="4">
        <f>(Table2[[#This Row],[Date]]-25569)*86400+25200</f>
        <v>1455001200</v>
      </c>
      <c r="C9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https://api.darksky.net/forecast/aeee0c17ca18fc3d54d4c0ea16d45c6c/41.5083,-82.0166,1455001200?units=us&amp;exclude=hourly,minutely,alerts,flags</v>
      </c>
      <c r="D93" s="5" t="str">
        <f>TEXT(Table2[[#This Row],[Date]],"ddddddddd")</f>
        <v>Tuesday</v>
      </c>
      <c r="E93" s="2">
        <v>0</v>
      </c>
      <c r="F93" s="10">
        <v>0</v>
      </c>
      <c r="G93" s="10">
        <v>0</v>
      </c>
      <c r="H93" s="34">
        <v>0</v>
      </c>
      <c r="I93" s="34">
        <v>0</v>
      </c>
      <c r="J93" s="34">
        <v>0</v>
      </c>
      <c r="K93" s="34">
        <v>1.1000000000000001E-3</v>
      </c>
      <c r="L93" s="34">
        <v>0.51</v>
      </c>
      <c r="M93" s="34">
        <v>1</v>
      </c>
      <c r="N93" s="34">
        <v>8.0000000000000002E-3</v>
      </c>
      <c r="O93" s="34">
        <v>0.26500000000000001</v>
      </c>
      <c r="P93" s="34">
        <v>24.73</v>
      </c>
      <c r="Q93" s="34">
        <v>32.159999999999997</v>
      </c>
      <c r="R93" s="34">
        <v>22.42</v>
      </c>
      <c r="S93" s="34">
        <v>31.41</v>
      </c>
      <c r="T93" s="34">
        <v>13.89</v>
      </c>
      <c r="U93" s="34">
        <v>26.13</v>
      </c>
      <c r="V93" s="10"/>
      <c r="W93" s="10"/>
    </row>
    <row r="94" spans="1:23" x14ac:dyDescent="0.25">
      <c r="A94" s="3">
        <v>42796</v>
      </c>
      <c r="B94" s="4">
        <f>(Table2[[#This Row],[Date]]-25569)*86400+25200</f>
        <v>1488438000</v>
      </c>
      <c r="C9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https://api.darksky.net/forecast/aeee0c17ca18fc3d54d4c0ea16d45c6c/41.5083,-82.0166,1488438000?units=us&amp;exclude=hourly,minutely,alerts,flags</v>
      </c>
      <c r="D94" s="5" t="str">
        <f>TEXT(Table2[[#This Row],[Date]],"ddddddddd")</f>
        <v>Thursday</v>
      </c>
      <c r="E94" s="2">
        <v>0</v>
      </c>
      <c r="F94" s="2">
        <v>2</v>
      </c>
      <c r="G94" s="2">
        <v>0</v>
      </c>
      <c r="H94" s="34">
        <v>0</v>
      </c>
      <c r="I94" s="34">
        <v>0</v>
      </c>
      <c r="J94" s="34">
        <v>0</v>
      </c>
      <c r="K94" s="34">
        <v>1.5E-3</v>
      </c>
      <c r="L94" s="34">
        <v>0.48</v>
      </c>
      <c r="M94" s="34">
        <v>1</v>
      </c>
      <c r="N94" s="34">
        <v>1.12E-2</v>
      </c>
      <c r="O94" s="34">
        <v>0.34399999999999997</v>
      </c>
      <c r="P94" s="34">
        <v>15.68</v>
      </c>
      <c r="Q94" s="34">
        <v>29.6</v>
      </c>
      <c r="R94" s="34">
        <v>22.45</v>
      </c>
      <c r="S94" s="34">
        <v>32.729999999999997</v>
      </c>
      <c r="T94" s="34">
        <v>15.68</v>
      </c>
      <c r="U94" s="34">
        <v>28.06</v>
      </c>
      <c r="V94" s="10"/>
      <c r="W94" s="10"/>
    </row>
    <row r="95" spans="1:23" x14ac:dyDescent="0.25">
      <c r="A95" s="3">
        <v>42396</v>
      </c>
      <c r="B95" s="4">
        <f>(Table2[[#This Row],[Date]]-25569)*86400+25200</f>
        <v>1453878000</v>
      </c>
      <c r="C9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https://api.darksky.net/forecast/aeee0c17ca18fc3d54d4c0ea16d45c6c/41.5083,-82.0166,1453878000?units=us&amp;exclude=hourly,minutely,alerts,flags</v>
      </c>
      <c r="D95" s="5" t="str">
        <f>TEXT(Table2[[#This Row],[Date]],"ddddddddd")</f>
        <v>Wednesday</v>
      </c>
      <c r="E95" s="2">
        <v>0</v>
      </c>
      <c r="F95" s="10">
        <v>0</v>
      </c>
      <c r="G95" s="10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19.559999999999999</v>
      </c>
      <c r="Q95" s="34">
        <v>30.78</v>
      </c>
      <c r="R95" s="34">
        <v>22.5</v>
      </c>
      <c r="S95" s="34">
        <v>30.7</v>
      </c>
      <c r="T95" s="34">
        <v>16.84</v>
      </c>
      <c r="U95" s="34">
        <v>27.23</v>
      </c>
      <c r="V95" s="10"/>
      <c r="W95" s="10"/>
    </row>
    <row r="96" spans="1:23" x14ac:dyDescent="0.25">
      <c r="A96" s="3">
        <v>42816</v>
      </c>
      <c r="B96" s="4">
        <f>(Table2[[#This Row],[Date]]-25569)*86400+25200</f>
        <v>1490166000</v>
      </c>
      <c r="C9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https://api.darksky.net/forecast/aeee0c17ca18fc3d54d4c0ea16d45c6c/41.5083,-82.0166,1490166000?units=us&amp;exclude=hourly,minutely,alerts,flags</v>
      </c>
      <c r="D96" s="5" t="str">
        <f>TEXT(Table2[[#This Row],[Date]],"ddddddddd")</f>
        <v>Wednesday</v>
      </c>
      <c r="E96" s="2">
        <v>0</v>
      </c>
      <c r="F96" s="2">
        <v>3</v>
      </c>
      <c r="G96" s="2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16.37</v>
      </c>
      <c r="Q96" s="34">
        <v>29.36</v>
      </c>
      <c r="R96" s="34">
        <v>22.52</v>
      </c>
      <c r="S96" s="34">
        <v>30.14</v>
      </c>
      <c r="T96" s="34">
        <v>12.99</v>
      </c>
      <c r="U96" s="34">
        <v>24.92</v>
      </c>
      <c r="V96" s="10"/>
      <c r="W96" s="10"/>
    </row>
    <row r="97" spans="1:23" x14ac:dyDescent="0.25">
      <c r="A97" s="3">
        <v>42374</v>
      </c>
      <c r="B97" s="2">
        <f>(Table2[[#This Row],[Date]]-25569)*86400+25200</f>
        <v>1451977200</v>
      </c>
      <c r="C97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https://api.darksky.net/forecast/aeee0c17ca18fc3d54d4c0ea16d45c6c/41.5083,-82.0166,1451977200?units=us&amp;exclude=hourly,minutely,alerts,flags</v>
      </c>
      <c r="D97" s="5" t="str">
        <f>TEXT(Table2[[#This Row],[Date]],"ddddddddd")</f>
        <v>Tuesday</v>
      </c>
      <c r="E97" s="2">
        <v>0</v>
      </c>
      <c r="F97" s="10">
        <v>0</v>
      </c>
      <c r="G97" s="10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11.08</v>
      </c>
      <c r="Q97" s="34">
        <v>17.579999999999998</v>
      </c>
      <c r="R97" s="34">
        <v>22.55</v>
      </c>
      <c r="S97" s="34">
        <v>29.13</v>
      </c>
      <c r="T97" s="34">
        <v>2.5099999999999998</v>
      </c>
      <c r="U97" s="34">
        <v>13.25</v>
      </c>
      <c r="V97" s="10"/>
      <c r="W97" s="10"/>
    </row>
    <row r="98" spans="1:23" x14ac:dyDescent="0.25">
      <c r="A98" s="3">
        <v>41985</v>
      </c>
      <c r="B98" s="4">
        <f>(Table2[[#This Row],[Date]]-25569)*86400+25200</f>
        <v>1418367600</v>
      </c>
      <c r="C9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https://api.darksky.net/forecast/aeee0c17ca18fc3d54d4c0ea16d45c6c/41.5083,-82.0166,1418367600?units=us&amp;exclude=hourly,minutely,alerts,flags</v>
      </c>
      <c r="D98" s="2" t="str">
        <f>TEXT(Table2[[#This Row],[Date]],"ddddddddd")</f>
        <v>Friday</v>
      </c>
      <c r="E98" s="2">
        <v>0</v>
      </c>
      <c r="F98" s="2">
        <v>0</v>
      </c>
      <c r="G98" s="2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18.510000000000002</v>
      </c>
      <c r="Q98" s="34">
        <v>29.66</v>
      </c>
      <c r="R98" s="34">
        <v>22.96</v>
      </c>
      <c r="S98" s="34">
        <v>31.23</v>
      </c>
      <c r="T98" s="34">
        <v>18.510000000000002</v>
      </c>
      <c r="U98" s="34">
        <v>28.73</v>
      </c>
      <c r="V98" s="10"/>
      <c r="W98" s="10"/>
    </row>
    <row r="99" spans="1:23" x14ac:dyDescent="0.25">
      <c r="A99" s="3">
        <v>41991</v>
      </c>
      <c r="B99" s="4">
        <f>(Table2[[#This Row],[Date]]-25569)*86400+25200</f>
        <v>1418886000</v>
      </c>
      <c r="C9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https://api.darksky.net/forecast/aeee0c17ca18fc3d54d4c0ea16d45c6c/41.5083,-82.0166,1418886000?units=us&amp;exclude=hourly,minutely,alerts,flags</v>
      </c>
      <c r="D99" s="2" t="str">
        <f>TEXT(Table2[[#This Row],[Date]],"ddddddddd")</f>
        <v>Thursday</v>
      </c>
      <c r="E99" s="2">
        <v>0</v>
      </c>
      <c r="F99" s="2">
        <v>0</v>
      </c>
      <c r="G99" s="2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18.64</v>
      </c>
      <c r="Q99" s="34">
        <v>29.41</v>
      </c>
      <c r="R99" s="34">
        <v>23.12</v>
      </c>
      <c r="S99" s="34">
        <v>30.75</v>
      </c>
      <c r="T99" s="34">
        <v>18.079999999999998</v>
      </c>
      <c r="U99" s="34">
        <v>29.41</v>
      </c>
      <c r="V99" s="10"/>
      <c r="W99" s="10"/>
    </row>
    <row r="100" spans="1:23" x14ac:dyDescent="0.25">
      <c r="A100" s="3">
        <v>42717</v>
      </c>
      <c r="B100" s="4">
        <f>(Table2[[#This Row],[Date]]-25569)*86400+25200</f>
        <v>1481612400</v>
      </c>
      <c r="C10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https://api.darksky.net/forecast/aeee0c17ca18fc3d54d4c0ea16d45c6c/41.5083,-82.0166,1481612400?units=us&amp;exclude=hourly,minutely,alerts,flags</v>
      </c>
      <c r="D100" s="5" t="str">
        <f>TEXT(Table2[[#This Row],[Date]],"ddddddddd")</f>
        <v>Tuesday</v>
      </c>
      <c r="E100" s="2">
        <v>0</v>
      </c>
      <c r="F100" s="10">
        <v>0</v>
      </c>
      <c r="G100" s="10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6.9999999999999999E-4</v>
      </c>
      <c r="O100" s="34">
        <v>0</v>
      </c>
      <c r="P100" s="34">
        <v>15.46</v>
      </c>
      <c r="Q100" s="34">
        <v>24.4</v>
      </c>
      <c r="R100" s="34">
        <v>23.37</v>
      </c>
      <c r="S100" s="34">
        <v>31.11</v>
      </c>
      <c r="T100" s="34">
        <v>13.57</v>
      </c>
      <c r="U100" s="34">
        <v>23.08</v>
      </c>
      <c r="V100" s="10"/>
      <c r="W100" s="10"/>
    </row>
    <row r="101" spans="1:23" x14ac:dyDescent="0.25">
      <c r="A101" s="3">
        <v>42417</v>
      </c>
      <c r="B101" s="4">
        <f>(Table2[[#This Row],[Date]]-25569)*86400+25200</f>
        <v>1455692400</v>
      </c>
      <c r="C10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https://api.darksky.net/forecast/aeee0c17ca18fc3d54d4c0ea16d45c6c/41.5083,-82.0166,1455692400?units=us&amp;exclude=hourly,minutely,alerts,flags</v>
      </c>
      <c r="D101" s="5" t="str">
        <f>TEXT(Table2[[#This Row],[Date]],"ddddddddd")</f>
        <v>Wednesday</v>
      </c>
      <c r="E101" s="2">
        <v>0</v>
      </c>
      <c r="F101" s="10">
        <v>0</v>
      </c>
      <c r="G101" s="10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22.49</v>
      </c>
      <c r="Q101" s="34">
        <v>28.63</v>
      </c>
      <c r="R101" s="34">
        <v>23.41</v>
      </c>
      <c r="S101" s="34">
        <v>31.68</v>
      </c>
      <c r="T101" s="34">
        <v>14.45</v>
      </c>
      <c r="U101" s="34">
        <v>22.02</v>
      </c>
      <c r="V101" s="10"/>
      <c r="W101" s="10"/>
    </row>
    <row r="102" spans="1:23" x14ac:dyDescent="0.25">
      <c r="A102" s="3">
        <v>43137</v>
      </c>
      <c r="B102" s="4">
        <f>(Table2[[#This Row],[Date]]-25569)*86400+25200</f>
        <v>1517900400</v>
      </c>
      <c r="C10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https://api.darksky.net/forecast/aeee0c17ca18fc3d54d4c0ea16d45c6c/41.5083,-82.0166,1517900400?units=us&amp;exclude=hourly,minutely,alerts,flags</v>
      </c>
      <c r="D102" s="6" t="str">
        <f>TEXT(Table2[[#This Row],[Date]],"ddddddddd")</f>
        <v>Tuesday</v>
      </c>
      <c r="E102" s="2">
        <v>0</v>
      </c>
      <c r="F102" s="2">
        <v>4</v>
      </c>
      <c r="G102" s="2">
        <v>0</v>
      </c>
      <c r="H102" s="34">
        <v>3.5999999999999999E-3</v>
      </c>
      <c r="I102" s="34">
        <v>0.23</v>
      </c>
      <c r="J102" s="34">
        <v>1</v>
      </c>
      <c r="K102" s="34">
        <v>8.0000000000000004E-4</v>
      </c>
      <c r="L102" s="34">
        <v>0.33</v>
      </c>
      <c r="M102" s="34">
        <v>1</v>
      </c>
      <c r="N102" s="34">
        <v>4.5999999999999999E-3</v>
      </c>
      <c r="O102" s="34">
        <v>0.27100000000000002</v>
      </c>
      <c r="P102" s="34">
        <v>20.57</v>
      </c>
      <c r="Q102" s="34">
        <v>20.57</v>
      </c>
      <c r="R102" s="34">
        <v>24.33</v>
      </c>
      <c r="S102" s="34">
        <v>24.74</v>
      </c>
      <c r="T102" s="34">
        <v>15.75</v>
      </c>
      <c r="U102" s="34">
        <v>20.03</v>
      </c>
      <c r="V102" s="10"/>
      <c r="W102" s="10"/>
    </row>
    <row r="103" spans="1:23" x14ac:dyDescent="0.25">
      <c r="A103" s="3">
        <v>42027</v>
      </c>
      <c r="B103" s="4">
        <f>(Table2[[#This Row],[Date]]-25569)*86400+25200</f>
        <v>1421996400</v>
      </c>
      <c r="C10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https://api.darksky.net/forecast/aeee0c17ca18fc3d54d4c0ea16d45c6c/41.5083,-82.0166,1421996400?units=us&amp;exclude=hourly,minutely,alerts,flags</v>
      </c>
      <c r="D103" s="2" t="str">
        <f>TEXT(Table2[[#This Row],[Date]],"ddddddddd")</f>
        <v>Friday</v>
      </c>
      <c r="E103" s="2">
        <v>0</v>
      </c>
      <c r="F103" s="2">
        <v>1</v>
      </c>
      <c r="G103" s="2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6.9999999999999999E-4</v>
      </c>
      <c r="O103" s="34">
        <v>0</v>
      </c>
      <c r="P103" s="34">
        <v>21.07</v>
      </c>
      <c r="Q103" s="34">
        <v>28.15</v>
      </c>
      <c r="R103" s="34">
        <v>24.52</v>
      </c>
      <c r="S103" s="34">
        <v>30.86</v>
      </c>
      <c r="T103" s="34">
        <v>18.88</v>
      </c>
      <c r="U103" s="34">
        <v>25.82</v>
      </c>
      <c r="V103" s="10"/>
      <c r="W103" s="10"/>
    </row>
    <row r="104" spans="1:23" x14ac:dyDescent="0.25">
      <c r="A104" s="3">
        <v>41990</v>
      </c>
      <c r="B104" s="4">
        <f>(Table2[[#This Row],[Date]]-25569)*86400+25200</f>
        <v>1418799600</v>
      </c>
      <c r="C10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https://api.darksky.net/forecast/aeee0c17ca18fc3d54d4c0ea16d45c6c/41.5083,-82.0166,1418799600?units=us&amp;exclude=hourly,minutely,alerts,flags</v>
      </c>
      <c r="D104" s="2" t="str">
        <f>TEXT(Table2[[#This Row],[Date]],"ddddddddd")</f>
        <v>Wednesday</v>
      </c>
      <c r="E104" s="2">
        <v>0</v>
      </c>
      <c r="F104" s="2">
        <v>0</v>
      </c>
      <c r="G104" s="2">
        <v>0</v>
      </c>
      <c r="H104" s="34">
        <v>2.5000000000000001E-3</v>
      </c>
      <c r="I104" s="34">
        <v>0.25</v>
      </c>
      <c r="J104" s="34">
        <v>0</v>
      </c>
      <c r="K104" s="34">
        <v>4.0000000000000002E-4</v>
      </c>
      <c r="L104" s="34">
        <v>0.31</v>
      </c>
      <c r="M104" s="34">
        <v>1</v>
      </c>
      <c r="N104" s="34">
        <v>3.0999999999999999E-3</v>
      </c>
      <c r="O104" s="34">
        <v>0</v>
      </c>
      <c r="P104" s="34">
        <v>30.59</v>
      </c>
      <c r="Q104" s="34">
        <v>39.53</v>
      </c>
      <c r="R104" s="34">
        <v>24.78</v>
      </c>
      <c r="S104" s="34">
        <v>35.15</v>
      </c>
      <c r="T104" s="34">
        <v>18.88</v>
      </c>
      <c r="U104" s="34">
        <v>29.91</v>
      </c>
      <c r="V104" s="10"/>
      <c r="W104" s="10"/>
    </row>
    <row r="105" spans="1:23" x14ac:dyDescent="0.25">
      <c r="A105" s="3">
        <v>42404</v>
      </c>
      <c r="B105" s="4">
        <f>(Table2[[#This Row],[Date]]-25569)*86400+25200</f>
        <v>1454569200</v>
      </c>
      <c r="C10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https://api.darksky.net/forecast/aeee0c17ca18fc3d54d4c0ea16d45c6c/41.5083,-82.0166,1454569200?units=us&amp;exclude=hourly,minutely,alerts,flags</v>
      </c>
      <c r="D105" s="5" t="str">
        <f>TEXT(Table2[[#This Row],[Date]],"ddddddddd")</f>
        <v>Thursday</v>
      </c>
      <c r="E105" s="2">
        <v>0</v>
      </c>
      <c r="F105" s="10">
        <v>0</v>
      </c>
      <c r="G105" s="10">
        <v>0</v>
      </c>
      <c r="H105" s="34">
        <v>0</v>
      </c>
      <c r="I105" s="34">
        <v>0</v>
      </c>
      <c r="J105" s="34">
        <v>0</v>
      </c>
      <c r="K105" s="34">
        <v>1E-4</v>
      </c>
      <c r="L105" s="34">
        <v>0.18</v>
      </c>
      <c r="M105" s="34">
        <v>1</v>
      </c>
      <c r="N105" s="34">
        <v>1.8E-3</v>
      </c>
      <c r="O105" s="34">
        <v>1.4E-2</v>
      </c>
      <c r="P105" s="34">
        <v>26.77</v>
      </c>
      <c r="Q105" s="34">
        <v>35.93</v>
      </c>
      <c r="R105" s="34">
        <v>24.83</v>
      </c>
      <c r="S105" s="34">
        <v>33.17</v>
      </c>
      <c r="T105" s="34">
        <v>18.64</v>
      </c>
      <c r="U105" s="34">
        <v>28.49</v>
      </c>
      <c r="V105" s="10"/>
      <c r="W105" s="10"/>
    </row>
    <row r="106" spans="1:23" x14ac:dyDescent="0.25">
      <c r="A106" s="3">
        <v>42416</v>
      </c>
      <c r="B106" s="4">
        <f>(Table2[[#This Row],[Date]]-25569)*86400+25200</f>
        <v>1455606000</v>
      </c>
      <c r="C10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https://api.darksky.net/forecast/aeee0c17ca18fc3d54d4c0ea16d45c6c/41.5083,-82.0166,1455606000?units=us&amp;exclude=hourly,minutely,alerts,flags</v>
      </c>
      <c r="D106" s="5" t="str">
        <f>TEXT(Table2[[#This Row],[Date]],"ddddddddd")</f>
        <v>Tuesday</v>
      </c>
      <c r="E106" s="2">
        <v>0</v>
      </c>
      <c r="F106" s="10">
        <v>0</v>
      </c>
      <c r="G106" s="10">
        <v>0</v>
      </c>
      <c r="H106" s="34">
        <v>6.6E-3</v>
      </c>
      <c r="I106" s="34">
        <v>0.66</v>
      </c>
      <c r="J106" s="34">
        <v>1</v>
      </c>
      <c r="K106" s="34">
        <v>4.3E-3</v>
      </c>
      <c r="L106" s="34">
        <v>1</v>
      </c>
      <c r="M106" s="34">
        <v>1</v>
      </c>
      <c r="N106" s="34">
        <v>2.8199999999999999E-2</v>
      </c>
      <c r="O106" s="34">
        <v>0.79500000000000004</v>
      </c>
      <c r="P106" s="34">
        <v>27.84</v>
      </c>
      <c r="Q106" s="34">
        <v>32.369999999999997</v>
      </c>
      <c r="R106" s="34">
        <v>24.87</v>
      </c>
      <c r="S106" s="34">
        <v>31.44</v>
      </c>
      <c r="T106" s="34">
        <v>22.16</v>
      </c>
      <c r="U106" s="34">
        <v>29.07</v>
      </c>
      <c r="V106" s="10"/>
      <c r="W106" s="10"/>
    </row>
    <row r="107" spans="1:23" x14ac:dyDescent="0.25">
      <c r="A107" s="3">
        <v>42418</v>
      </c>
      <c r="B107" s="4">
        <f>(Table2[[#This Row],[Date]]-25569)*86400+25200</f>
        <v>1455778800</v>
      </c>
      <c r="C10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https://api.darksky.net/forecast/aeee0c17ca18fc3d54d4c0ea16d45c6c/41.5083,-82.0166,1455778800?units=us&amp;exclude=hourly,minutely,alerts,flags</v>
      </c>
      <c r="D107" s="5" t="str">
        <f>TEXT(Table2[[#This Row],[Date]],"ddddddddd")</f>
        <v>Thursday</v>
      </c>
      <c r="E107" s="2">
        <v>0</v>
      </c>
      <c r="F107" s="10">
        <v>0</v>
      </c>
      <c r="G107" s="10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13.04</v>
      </c>
      <c r="Q107" s="34">
        <v>19.34</v>
      </c>
      <c r="R107" s="34">
        <v>24.92</v>
      </c>
      <c r="S107" s="34">
        <v>31.67</v>
      </c>
      <c r="T107" s="34">
        <v>5.73</v>
      </c>
      <c r="U107" s="34">
        <v>13.08</v>
      </c>
      <c r="V107" s="10"/>
      <c r="W107" s="10"/>
    </row>
    <row r="108" spans="1:23" x14ac:dyDescent="0.25">
      <c r="A108" s="3">
        <v>41984</v>
      </c>
      <c r="B108" s="4">
        <f>(Table2[[#This Row],[Date]]-25569)*86400+25200</f>
        <v>1418281200</v>
      </c>
      <c r="C10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https://api.darksky.net/forecast/aeee0c17ca18fc3d54d4c0ea16d45c6c/41.5083,-82.0166,1418281200?units=us&amp;exclude=hourly,minutely,alerts,flags</v>
      </c>
      <c r="D108" s="2" t="str">
        <f>TEXT(Table2[[#This Row],[Date]],"ddddddddd")</f>
        <v>Thursday</v>
      </c>
      <c r="E108" s="2">
        <v>0</v>
      </c>
      <c r="F108" s="2">
        <v>0</v>
      </c>
      <c r="G108" s="2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17.16</v>
      </c>
      <c r="Q108" s="34">
        <v>28.4</v>
      </c>
      <c r="R108" s="34">
        <v>25.14</v>
      </c>
      <c r="S108" s="34">
        <v>35.72</v>
      </c>
      <c r="T108" s="34">
        <v>12.95</v>
      </c>
      <c r="U108" s="34">
        <v>25.53</v>
      </c>
      <c r="V108" s="10"/>
      <c r="W108" s="10"/>
    </row>
    <row r="109" spans="1:23" x14ac:dyDescent="0.25">
      <c r="A109" s="3">
        <v>43080</v>
      </c>
      <c r="B109" s="4">
        <f>(Table2[[#This Row],[Date]]-25569)*86400+25200</f>
        <v>1512975600</v>
      </c>
      <c r="C10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https://api.darksky.net/forecast/aeee0c17ca18fc3d54d4c0ea16d45c6c/41.5083,-82.0166,1512975600?units=us&amp;exclude=hourly,minutely,alerts,flags</v>
      </c>
      <c r="D109" s="5" t="str">
        <f>TEXT(Table2[[#This Row],[Date]],"ddddddddd")</f>
        <v>Monday</v>
      </c>
      <c r="E109" s="2">
        <v>0</v>
      </c>
      <c r="F109" s="2">
        <v>0</v>
      </c>
      <c r="G109" s="2">
        <v>0</v>
      </c>
      <c r="H109" s="34">
        <v>0</v>
      </c>
      <c r="I109" s="34">
        <v>0</v>
      </c>
      <c r="J109" s="34">
        <v>0</v>
      </c>
      <c r="K109" s="34">
        <v>2.0000000000000001E-4</v>
      </c>
      <c r="L109" s="34">
        <v>0.28999999999999998</v>
      </c>
      <c r="M109" s="34">
        <v>1</v>
      </c>
      <c r="N109" s="34">
        <v>2.8999999999999998E-3</v>
      </c>
      <c r="O109" s="34">
        <v>5.1999999999999998E-2</v>
      </c>
      <c r="P109" s="34">
        <v>21.05</v>
      </c>
      <c r="Q109" s="34">
        <v>30.93</v>
      </c>
      <c r="R109" s="34">
        <v>25.14</v>
      </c>
      <c r="S109" s="34">
        <v>31.72</v>
      </c>
      <c r="T109" s="34">
        <v>20.5</v>
      </c>
      <c r="U109" s="34">
        <v>27.19</v>
      </c>
      <c r="V109" s="10"/>
      <c r="W109" s="10"/>
    </row>
    <row r="110" spans="1:23" x14ac:dyDescent="0.25">
      <c r="A110" s="3">
        <v>42724</v>
      </c>
      <c r="B110" s="4">
        <f>(Table2[[#This Row],[Date]]-25569)*86400+25200</f>
        <v>1482217200</v>
      </c>
      <c r="C11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https://api.darksky.net/forecast/aeee0c17ca18fc3d54d4c0ea16d45c6c/41.5083,-82.0166,1482217200?units=us&amp;exclude=hourly,minutely,alerts,flags</v>
      </c>
      <c r="D110" s="5" t="str">
        <f>TEXT(Table2[[#This Row],[Date]],"ddddddddd")</f>
        <v>Tuesday</v>
      </c>
      <c r="E110" s="2">
        <v>0</v>
      </c>
      <c r="F110" s="10">
        <v>1</v>
      </c>
      <c r="G110" s="2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6.9999999999999999E-4</v>
      </c>
      <c r="O110" s="34">
        <v>0</v>
      </c>
      <c r="P110" s="34">
        <v>7.12</v>
      </c>
      <c r="Q110" s="34">
        <v>16.05</v>
      </c>
      <c r="R110" s="34">
        <v>25.26</v>
      </c>
      <c r="S110" s="34">
        <v>34.82</v>
      </c>
      <c r="T110" s="34">
        <v>6.13</v>
      </c>
      <c r="U110" s="34">
        <v>15.06</v>
      </c>
      <c r="V110" s="10"/>
      <c r="W110" s="10"/>
    </row>
    <row r="111" spans="1:23" x14ac:dyDescent="0.25">
      <c r="A111" s="3">
        <v>41992</v>
      </c>
      <c r="B111" s="4">
        <f>(Table2[[#This Row],[Date]]-25569)*86400+25200</f>
        <v>1418972400</v>
      </c>
      <c r="C11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https://api.darksky.net/forecast/aeee0c17ca18fc3d54d4c0ea16d45c6c/41.5083,-82.0166,1418972400?units=us&amp;exclude=hourly,minutely,alerts,flags</v>
      </c>
      <c r="D111" s="2" t="str">
        <f>TEXT(Table2[[#This Row],[Date]],"ddddddddd")</f>
        <v>Friday</v>
      </c>
      <c r="E111" s="2">
        <v>0</v>
      </c>
      <c r="F111" s="2">
        <v>0</v>
      </c>
      <c r="G111" s="2">
        <v>0</v>
      </c>
      <c r="H111" s="34">
        <v>0</v>
      </c>
      <c r="I111" s="34">
        <v>0</v>
      </c>
      <c r="J111" s="34">
        <v>0</v>
      </c>
      <c r="K111" s="34">
        <v>8.0000000000000004E-4</v>
      </c>
      <c r="L111" s="34">
        <v>0.28999999999999998</v>
      </c>
      <c r="M111" s="34">
        <v>1</v>
      </c>
      <c r="N111" s="34">
        <v>1.1599999999999999E-2</v>
      </c>
      <c r="O111" s="34">
        <v>0.18099999999999999</v>
      </c>
      <c r="P111" s="34">
        <v>20.94</v>
      </c>
      <c r="Q111" s="34">
        <v>29.7</v>
      </c>
      <c r="R111" s="34">
        <v>25.37</v>
      </c>
      <c r="S111" s="34">
        <v>31.31</v>
      </c>
      <c r="T111" s="34">
        <v>20.83</v>
      </c>
      <c r="U111" s="34">
        <v>29.36</v>
      </c>
      <c r="V111" s="10"/>
      <c r="W111" s="10"/>
    </row>
    <row r="112" spans="1:23" x14ac:dyDescent="0.25">
      <c r="A112" s="3">
        <v>42433</v>
      </c>
      <c r="B112" s="4">
        <f>(Table2[[#This Row],[Date]]-25569)*86400+25200</f>
        <v>1457074800</v>
      </c>
      <c r="C11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https://api.darksky.net/forecast/aeee0c17ca18fc3d54d4c0ea16d45c6c/41.5083,-82.0166,1457074800?units=us&amp;exclude=hourly,minutely,alerts,flags</v>
      </c>
      <c r="D112" s="5" t="str">
        <f>TEXT(Table2[[#This Row],[Date]],"ddddddddd")</f>
        <v>Friday</v>
      </c>
      <c r="E112" s="2">
        <v>0</v>
      </c>
      <c r="F112" s="10">
        <v>0</v>
      </c>
      <c r="G112" s="10">
        <v>0</v>
      </c>
      <c r="H112" s="34">
        <v>1.09E-2</v>
      </c>
      <c r="I112" s="34">
        <v>0.57999999999999996</v>
      </c>
      <c r="J112" s="34">
        <v>1</v>
      </c>
      <c r="K112" s="34">
        <v>2E-3</v>
      </c>
      <c r="L112" s="34">
        <v>0.86</v>
      </c>
      <c r="M112" s="34">
        <v>1</v>
      </c>
      <c r="N112" s="34">
        <v>1.18E-2</v>
      </c>
      <c r="O112" s="34">
        <v>0.42699999999999999</v>
      </c>
      <c r="P112" s="34">
        <v>26.56</v>
      </c>
      <c r="Q112" s="34">
        <v>29.83</v>
      </c>
      <c r="R112" s="34">
        <v>25.46</v>
      </c>
      <c r="S112" s="34">
        <v>31.96</v>
      </c>
      <c r="T112" s="34">
        <v>20.62</v>
      </c>
      <c r="U112" s="34">
        <v>25.47</v>
      </c>
      <c r="V112" s="10"/>
      <c r="W112" s="10"/>
    </row>
    <row r="113" spans="1:23" x14ac:dyDescent="0.25">
      <c r="A113" s="3">
        <v>42046</v>
      </c>
      <c r="B113" s="4">
        <f>(Table2[[#This Row],[Date]]-25569)*86400+25200</f>
        <v>1423638000</v>
      </c>
      <c r="C11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https://api.darksky.net/forecast/aeee0c17ca18fc3d54d4c0ea16d45c6c/41.5083,-82.0166,1423638000?units=us&amp;exclude=hourly,minutely,alerts,flags</v>
      </c>
      <c r="D113" s="2" t="str">
        <f>TEXT(Table2[[#This Row],[Date]],"ddddddddd")</f>
        <v>Wednesday</v>
      </c>
      <c r="E113" s="2">
        <v>0</v>
      </c>
      <c r="F113" s="2">
        <v>1</v>
      </c>
      <c r="G113" s="2">
        <v>0</v>
      </c>
      <c r="H113" s="34">
        <v>0</v>
      </c>
      <c r="I113" s="34">
        <v>0</v>
      </c>
      <c r="J113" s="34">
        <v>0</v>
      </c>
      <c r="K113" s="34">
        <v>1E-4</v>
      </c>
      <c r="L113" s="34">
        <v>0.28999999999999998</v>
      </c>
      <c r="M113" s="34">
        <v>1</v>
      </c>
      <c r="N113" s="34">
        <v>2.8999999999999998E-3</v>
      </c>
      <c r="O113" s="34">
        <v>2.1999999999999999E-2</v>
      </c>
      <c r="P113" s="34">
        <v>9.31</v>
      </c>
      <c r="Q113" s="34">
        <v>14.94</v>
      </c>
      <c r="R113" s="34">
        <v>25.53</v>
      </c>
      <c r="S113" s="34">
        <v>33.83</v>
      </c>
      <c r="T113" s="34">
        <v>7.44</v>
      </c>
      <c r="U113" s="34">
        <v>14.65</v>
      </c>
      <c r="V113" s="10"/>
      <c r="W113" s="10"/>
    </row>
    <row r="114" spans="1:23" x14ac:dyDescent="0.25">
      <c r="A114" s="3">
        <v>42356</v>
      </c>
      <c r="B114" s="2">
        <f>(Table2[[#This Row],[Date]]-25569)*86400+25200</f>
        <v>1450422000</v>
      </c>
      <c r="C114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https://api.darksky.net/forecast/aeee0c17ca18fc3d54d4c0ea16d45c6c/41.5083,-82.0166,1450422000?units=us&amp;exclude=hourly,minutely,alerts,flags</v>
      </c>
      <c r="D114" s="5" t="str">
        <f>TEXT(Table2[[#This Row],[Date]],"ddddddddd")</f>
        <v>Friday</v>
      </c>
      <c r="E114" s="2">
        <v>0</v>
      </c>
      <c r="F114" s="10">
        <v>0</v>
      </c>
      <c r="G114" s="10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25.56</v>
      </c>
      <c r="Q114" s="34">
        <v>33.409999999999997</v>
      </c>
      <c r="R114" s="34">
        <v>25.9</v>
      </c>
      <c r="S114" s="34">
        <v>35.5</v>
      </c>
      <c r="T114" s="34">
        <v>16.47</v>
      </c>
      <c r="U114" s="34">
        <v>28.66</v>
      </c>
      <c r="V114" s="10"/>
      <c r="W114" s="10"/>
    </row>
    <row r="115" spans="1:23" x14ac:dyDescent="0.25">
      <c r="A115" s="3">
        <v>42016</v>
      </c>
      <c r="B115" s="4">
        <f>(Table2[[#This Row],[Date]]-25569)*86400+25200</f>
        <v>1421046000</v>
      </c>
      <c r="C11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https://api.darksky.net/forecast/aeee0c17ca18fc3d54d4c0ea16d45c6c/41.5083,-82.0166,1421046000?units=us&amp;exclude=hourly,minutely,alerts,flags</v>
      </c>
      <c r="D115" s="2" t="str">
        <f>TEXT(Table2[[#This Row],[Date]],"ddddddddd")</f>
        <v>Monday</v>
      </c>
      <c r="E115" s="2">
        <v>0</v>
      </c>
      <c r="F115" s="2">
        <v>1</v>
      </c>
      <c r="G115" s="2">
        <v>0</v>
      </c>
      <c r="H115" s="34">
        <v>2.8999999999999998E-3</v>
      </c>
      <c r="I115" s="34">
        <v>0.28999999999999998</v>
      </c>
      <c r="J115" s="34">
        <v>1</v>
      </c>
      <c r="K115" s="34">
        <v>3.8999999999999998E-3</v>
      </c>
      <c r="L115" s="34">
        <v>0.75</v>
      </c>
      <c r="M115" s="34">
        <v>1</v>
      </c>
      <c r="N115" s="34">
        <v>1.3599999999999999E-2</v>
      </c>
      <c r="O115" s="34">
        <v>0.78700000000000003</v>
      </c>
      <c r="P115" s="34">
        <v>26.14</v>
      </c>
      <c r="Q115" s="34">
        <v>30.38</v>
      </c>
      <c r="R115" s="34">
        <v>26.17</v>
      </c>
      <c r="S115" s="34">
        <v>31.14</v>
      </c>
      <c r="T115" s="34">
        <v>7.16</v>
      </c>
      <c r="U115" s="34">
        <v>20.99</v>
      </c>
      <c r="V115" s="10"/>
      <c r="W115" s="10"/>
    </row>
    <row r="116" spans="1:23" x14ac:dyDescent="0.25">
      <c r="A116" s="3">
        <v>43134</v>
      </c>
      <c r="B116" s="4">
        <f>(Table2[[#This Row],[Date]]-25569)*86400+25200</f>
        <v>1517641200</v>
      </c>
      <c r="C11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https://api.darksky.net/forecast/aeee0c17ca18fc3d54d4c0ea16d45c6c/41.5083,-82.0166,1517641200?units=us&amp;exclude=hourly,minutely,alerts,flags</v>
      </c>
      <c r="D116" s="6" t="str">
        <f>TEXT(Table2[[#This Row],[Date]],"ddddddddd")</f>
        <v>Saturday</v>
      </c>
      <c r="E116" s="2">
        <v>0</v>
      </c>
      <c r="F116" s="2">
        <v>4</v>
      </c>
      <c r="G116" s="2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15.58</v>
      </c>
      <c r="Q116" s="34">
        <v>15.58</v>
      </c>
      <c r="R116" s="34">
        <v>26.45</v>
      </c>
      <c r="S116" s="34">
        <v>31.74</v>
      </c>
      <c r="T116" s="34">
        <v>10.06</v>
      </c>
      <c r="U116" s="34">
        <v>15.46</v>
      </c>
      <c r="V116" s="10"/>
      <c r="W116" s="10"/>
    </row>
    <row r="117" spans="1:23" x14ac:dyDescent="0.25">
      <c r="A117" s="3">
        <v>43125</v>
      </c>
      <c r="B117" s="4">
        <f>(Table2[[#This Row],[Date]]-25569)*86400+25200</f>
        <v>1516863600</v>
      </c>
      <c r="C11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https://api.darksky.net/forecast/aeee0c17ca18fc3d54d4c0ea16d45c6c/41.5083,-82.0166,1516863600?units=us&amp;exclude=hourly,minutely,alerts,flags</v>
      </c>
      <c r="D117" s="6" t="str">
        <f>TEXT(Table2[[#This Row],[Date]],"ddddddddd")</f>
        <v>Thursday</v>
      </c>
      <c r="E117" s="2">
        <v>0</v>
      </c>
      <c r="F117" s="2">
        <v>4</v>
      </c>
      <c r="G117" s="2">
        <v>0</v>
      </c>
      <c r="H117" s="34">
        <v>0</v>
      </c>
      <c r="I117" s="34">
        <v>0</v>
      </c>
      <c r="J117" s="34">
        <v>0</v>
      </c>
      <c r="K117" s="34">
        <v>1.8E-3</v>
      </c>
      <c r="L117" s="34">
        <v>0.13</v>
      </c>
      <c r="M117" s="34">
        <v>1</v>
      </c>
      <c r="N117" s="34">
        <v>1.5299999999999999E-2</v>
      </c>
      <c r="O117" s="34">
        <v>0.50600000000000001</v>
      </c>
      <c r="P117" s="34">
        <v>20.32</v>
      </c>
      <c r="Q117" s="34">
        <v>25.42</v>
      </c>
      <c r="R117" s="34">
        <v>26.98</v>
      </c>
      <c r="S117" s="34">
        <v>33.67</v>
      </c>
      <c r="T117" s="34">
        <v>20.079999999999998</v>
      </c>
      <c r="U117" s="34">
        <v>25.13</v>
      </c>
      <c r="V117" s="10"/>
      <c r="W117" s="10"/>
    </row>
    <row r="118" spans="1:23" x14ac:dyDescent="0.25">
      <c r="A118" s="3">
        <v>42716</v>
      </c>
      <c r="B118" s="4">
        <f>(Table2[[#This Row],[Date]]-25569)*86400+25200</f>
        <v>1481526000</v>
      </c>
      <c r="C11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https://api.darksky.net/forecast/aeee0c17ca18fc3d54d4c0ea16d45c6c/41.5083,-82.0166,1481526000?units=us&amp;exclude=hourly,minutely,alerts,flags</v>
      </c>
      <c r="D118" s="5" t="str">
        <f>TEXT(Table2[[#This Row],[Date]],"ddddddddd")</f>
        <v>Monday</v>
      </c>
      <c r="E118" s="2">
        <v>0</v>
      </c>
      <c r="F118" s="10">
        <v>0</v>
      </c>
      <c r="G118" s="10">
        <v>0</v>
      </c>
      <c r="H118" s="34">
        <v>2.0299999999999999E-2</v>
      </c>
      <c r="I118" s="34">
        <v>0.86</v>
      </c>
      <c r="J118" s="34">
        <v>0</v>
      </c>
      <c r="K118" s="34">
        <v>2.3999999999999998E-3</v>
      </c>
      <c r="L118" s="34">
        <v>0.86</v>
      </c>
      <c r="M118" s="34">
        <v>0</v>
      </c>
      <c r="N118" s="34">
        <v>2.0299999999999999E-2</v>
      </c>
      <c r="O118" s="34">
        <v>0</v>
      </c>
      <c r="P118" s="34">
        <v>27.95</v>
      </c>
      <c r="Q118" s="34">
        <v>35.76</v>
      </c>
      <c r="R118" s="34">
        <v>26.98</v>
      </c>
      <c r="S118" s="34">
        <v>35.97</v>
      </c>
      <c r="T118" s="34">
        <v>18.54</v>
      </c>
      <c r="U118" s="34">
        <v>28.05</v>
      </c>
      <c r="V118" s="10"/>
      <c r="W118" s="10"/>
    </row>
    <row r="119" spans="1:23" x14ac:dyDescent="0.25">
      <c r="A119" s="3">
        <v>42432</v>
      </c>
      <c r="B119" s="4">
        <f>(Table2[[#This Row],[Date]]-25569)*86400+25200</f>
        <v>1456988400</v>
      </c>
      <c r="C11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https://api.darksky.net/forecast/aeee0c17ca18fc3d54d4c0ea16d45c6c/41.5083,-82.0166,1456988400?units=us&amp;exclude=hourly,minutely,alerts,flags</v>
      </c>
      <c r="D119" s="5" t="str">
        <f>TEXT(Table2[[#This Row],[Date]],"ddddddddd")</f>
        <v>Thursday</v>
      </c>
      <c r="E119" s="2">
        <v>0</v>
      </c>
      <c r="F119" s="10">
        <v>0</v>
      </c>
      <c r="G119" s="10">
        <v>0</v>
      </c>
      <c r="H119" s="34">
        <v>0</v>
      </c>
      <c r="I119" s="34">
        <v>0</v>
      </c>
      <c r="J119" s="34">
        <v>0</v>
      </c>
      <c r="K119" s="34">
        <v>1.6999999999999999E-3</v>
      </c>
      <c r="L119" s="34">
        <v>0.69</v>
      </c>
      <c r="M119" s="34">
        <v>1</v>
      </c>
      <c r="N119" s="34">
        <v>1.0800000000000001E-2</v>
      </c>
      <c r="O119" s="34">
        <v>0.35199999999999998</v>
      </c>
      <c r="P119" s="34">
        <v>16.32</v>
      </c>
      <c r="Q119" s="34">
        <v>21.73</v>
      </c>
      <c r="R119" s="34">
        <v>27</v>
      </c>
      <c r="S119" s="34">
        <v>32.1</v>
      </c>
      <c r="T119" s="34">
        <v>13.93</v>
      </c>
      <c r="U119" s="34">
        <v>20.99</v>
      </c>
      <c r="V119" s="10"/>
      <c r="W119" s="10"/>
    </row>
    <row r="120" spans="1:23" x14ac:dyDescent="0.25">
      <c r="A120" s="3">
        <v>42782</v>
      </c>
      <c r="B120" s="4">
        <f>(Table2[[#This Row],[Date]]-25569)*86400+25200</f>
        <v>1487228400</v>
      </c>
      <c r="C12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https://api.darksky.net/forecast/aeee0c17ca18fc3d54d4c0ea16d45c6c/41.5083,-82.0166,1487228400?units=us&amp;exclude=hourly,minutely,alerts,flags</v>
      </c>
      <c r="D120" s="5" t="str">
        <f>TEXT(Table2[[#This Row],[Date]],"ddddddddd")</f>
        <v>Thursday</v>
      </c>
      <c r="E120" s="2">
        <v>0</v>
      </c>
      <c r="F120" s="2">
        <v>2</v>
      </c>
      <c r="G120" s="2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5.9999999999999995E-4</v>
      </c>
      <c r="O120" s="34">
        <v>0</v>
      </c>
      <c r="P120" s="34">
        <v>14.19</v>
      </c>
      <c r="Q120" s="34">
        <v>26.68</v>
      </c>
      <c r="R120" s="34">
        <v>27.09</v>
      </c>
      <c r="S120" s="34">
        <v>28.65</v>
      </c>
      <c r="T120" s="34">
        <v>13.54</v>
      </c>
      <c r="U120" s="34">
        <v>23.4</v>
      </c>
      <c r="V120" s="10"/>
      <c r="W120" s="10"/>
    </row>
    <row r="121" spans="1:23" x14ac:dyDescent="0.25">
      <c r="A121" s="3">
        <v>42039</v>
      </c>
      <c r="B121" s="4">
        <f>(Table2[[#This Row],[Date]]-25569)*86400+25200</f>
        <v>1423033200</v>
      </c>
      <c r="C12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https://api.darksky.net/forecast/aeee0c17ca18fc3d54d4c0ea16d45c6c/41.5083,-82.0166,1423033200?units=us&amp;exclude=hourly,minutely,alerts,flags</v>
      </c>
      <c r="D121" s="2" t="str">
        <f>TEXT(Table2[[#This Row],[Date]],"ddddddddd")</f>
        <v>Wednesday</v>
      </c>
      <c r="E121" s="2">
        <v>0</v>
      </c>
      <c r="F121" s="2">
        <v>1</v>
      </c>
      <c r="G121" s="2">
        <v>0</v>
      </c>
      <c r="H121" s="34">
        <v>0</v>
      </c>
      <c r="I121" s="34">
        <v>0</v>
      </c>
      <c r="J121" s="34">
        <v>0</v>
      </c>
      <c r="K121" s="34">
        <v>2.8999999999999998E-3</v>
      </c>
      <c r="L121" s="34">
        <v>0.67</v>
      </c>
      <c r="M121" s="34">
        <v>1</v>
      </c>
      <c r="N121" s="34">
        <v>1.3100000000000001E-2</v>
      </c>
      <c r="O121" s="34">
        <v>0.64</v>
      </c>
      <c r="P121" s="34">
        <v>18.87</v>
      </c>
      <c r="Q121" s="34">
        <v>27.78</v>
      </c>
      <c r="R121" s="34">
        <v>27.19</v>
      </c>
      <c r="S121" s="34">
        <v>35.47</v>
      </c>
      <c r="T121" s="34">
        <v>8.64</v>
      </c>
      <c r="U121" s="34">
        <v>21.04</v>
      </c>
      <c r="V121" s="10"/>
      <c r="W121" s="10"/>
    </row>
    <row r="122" spans="1:23" x14ac:dyDescent="0.25">
      <c r="A122" s="3">
        <v>42761</v>
      </c>
      <c r="B122" s="4">
        <f>(Table2[[#This Row],[Date]]-25569)*86400+25200</f>
        <v>1485414000</v>
      </c>
      <c r="C12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https://api.darksky.net/forecast/aeee0c17ca18fc3d54d4c0ea16d45c6c/41.5083,-82.0166,1485414000?units=us&amp;exclude=hourly,minutely,alerts,flags</v>
      </c>
      <c r="D122" s="5" t="str">
        <f>TEXT(Table2[[#This Row],[Date]],"ddddddddd")</f>
        <v>Thursday</v>
      </c>
      <c r="E122" s="2">
        <v>0</v>
      </c>
      <c r="F122" s="10">
        <v>1</v>
      </c>
      <c r="G122" s="2">
        <v>0</v>
      </c>
      <c r="H122" s="34">
        <v>0</v>
      </c>
      <c r="I122" s="34">
        <v>0</v>
      </c>
      <c r="J122" s="34">
        <v>0</v>
      </c>
      <c r="K122" s="34">
        <v>3.7000000000000002E-3</v>
      </c>
      <c r="L122" s="34">
        <v>0.85</v>
      </c>
      <c r="M122" s="34">
        <v>0</v>
      </c>
      <c r="N122" s="34">
        <v>1.6799999999999999E-2</v>
      </c>
      <c r="O122" s="34">
        <v>0</v>
      </c>
      <c r="P122" s="34">
        <v>31.86</v>
      </c>
      <c r="Q122" s="34">
        <v>39.85</v>
      </c>
      <c r="R122" s="34">
        <v>27.44</v>
      </c>
      <c r="S122" s="34">
        <v>37.090000000000003</v>
      </c>
      <c r="T122" s="34">
        <v>22.91</v>
      </c>
      <c r="U122" s="34">
        <v>33.369999999999997</v>
      </c>
      <c r="V122" s="10"/>
      <c r="W122" s="10"/>
    </row>
    <row r="123" spans="1:23" x14ac:dyDescent="0.25">
      <c r="A123" s="3">
        <v>43108</v>
      </c>
      <c r="B123" s="4">
        <f>(Table2[[#This Row],[Date]]-25569)*86400+25200</f>
        <v>1515394800</v>
      </c>
      <c r="C12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https://api.darksky.net/forecast/aeee0c17ca18fc3d54d4c0ea16d45c6c/41.5083,-82.0166,1515394800?units=us&amp;exclude=hourly,minutely,alerts,flags</v>
      </c>
      <c r="D123" s="5" t="str">
        <f>TEXT(Table2[[#This Row],[Date]],"ddddddddd")</f>
        <v>Monday</v>
      </c>
      <c r="E123" s="2">
        <v>3</v>
      </c>
      <c r="F123" s="2">
        <v>3</v>
      </c>
      <c r="G123" s="2">
        <v>1</v>
      </c>
      <c r="H123" s="34">
        <v>4.0000000000000002E-4</v>
      </c>
      <c r="I123" s="34">
        <v>0.02</v>
      </c>
      <c r="J123" s="34">
        <v>1</v>
      </c>
      <c r="K123" s="34">
        <v>9.9000000000000008E-3</v>
      </c>
      <c r="L123" s="34">
        <v>0.69</v>
      </c>
      <c r="M123" s="34">
        <v>1</v>
      </c>
      <c r="N123" s="34">
        <v>5.0599999999999999E-2</v>
      </c>
      <c r="O123" s="34">
        <v>1.7490000000000001</v>
      </c>
      <c r="P123" s="34">
        <v>23.12</v>
      </c>
      <c r="Q123" s="34">
        <v>31.45</v>
      </c>
      <c r="R123" s="34">
        <v>27.46</v>
      </c>
      <c r="S123" s="34">
        <v>35.85</v>
      </c>
      <c r="T123" s="34">
        <v>21.41</v>
      </c>
      <c r="U123" s="34">
        <v>30.17</v>
      </c>
      <c r="V123" s="10"/>
      <c r="W123" s="10"/>
    </row>
    <row r="124" spans="1:23" x14ac:dyDescent="0.25">
      <c r="A124" s="3">
        <v>41975</v>
      </c>
      <c r="B124" s="4">
        <f>(Table2[[#This Row],[Date]]-25569)*86400+25200</f>
        <v>1417503600</v>
      </c>
      <c r="C12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https://api.darksky.net/forecast/aeee0c17ca18fc3d54d4c0ea16d45c6c/41.5083,-82.0166,1417503600?units=us&amp;exclude=hourly,minutely,alerts,flags</v>
      </c>
      <c r="D124" s="2" t="str">
        <f>TEXT(Table2[[#This Row],[Date]],"ddddddddd")</f>
        <v>Tuesday</v>
      </c>
      <c r="E124" s="2">
        <v>0</v>
      </c>
      <c r="F124" s="2">
        <v>0</v>
      </c>
      <c r="G124" s="2">
        <v>0</v>
      </c>
      <c r="H124" s="34">
        <v>0</v>
      </c>
      <c r="I124" s="34">
        <v>0</v>
      </c>
      <c r="J124" s="34">
        <v>0</v>
      </c>
      <c r="K124" s="34">
        <v>5.0000000000000001E-4</v>
      </c>
      <c r="L124" s="34">
        <v>0.31</v>
      </c>
      <c r="M124" s="34">
        <v>1</v>
      </c>
      <c r="N124" s="34">
        <v>6.3E-3</v>
      </c>
      <c r="O124" s="34">
        <v>8.8999999999999996E-2</v>
      </c>
      <c r="P124" s="34">
        <v>17.47</v>
      </c>
      <c r="Q124" s="34">
        <v>27.64</v>
      </c>
      <c r="R124" s="34">
        <v>27.98</v>
      </c>
      <c r="S124" s="34">
        <v>32.92</v>
      </c>
      <c r="T124" s="34">
        <v>16.63</v>
      </c>
      <c r="U124" s="34">
        <v>26.32</v>
      </c>
      <c r="V124" s="10"/>
      <c r="W124" s="10"/>
    </row>
    <row r="125" spans="1:23" x14ac:dyDescent="0.25">
      <c r="A125" s="3">
        <v>42766</v>
      </c>
      <c r="B125" s="4">
        <f>(Table2[[#This Row],[Date]]-25569)*86400+25200</f>
        <v>1485846000</v>
      </c>
      <c r="C12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https://api.darksky.net/forecast/aeee0c17ca18fc3d54d4c0ea16d45c6c/41.5083,-82.0166,1485846000?units=us&amp;exclude=hourly,minutely,alerts,flags</v>
      </c>
      <c r="D125" s="5" t="str">
        <f>TEXT(Table2[[#This Row],[Date]],"ddddddddd")</f>
        <v>Tuesday</v>
      </c>
      <c r="E125" s="2">
        <v>1</v>
      </c>
      <c r="F125" s="2">
        <v>2</v>
      </c>
      <c r="G125" s="2">
        <v>0</v>
      </c>
      <c r="H125" s="34">
        <v>0</v>
      </c>
      <c r="I125" s="34">
        <v>0</v>
      </c>
      <c r="J125" s="34">
        <v>0</v>
      </c>
      <c r="K125" s="34">
        <v>3.7000000000000002E-3</v>
      </c>
      <c r="L125" s="34">
        <v>0.78</v>
      </c>
      <c r="M125" s="34">
        <v>1</v>
      </c>
      <c r="N125" s="34">
        <v>1.11E-2</v>
      </c>
      <c r="O125" s="34">
        <v>0.40899999999999997</v>
      </c>
      <c r="P125" s="34">
        <v>15.68</v>
      </c>
      <c r="Q125" s="34">
        <v>25.92</v>
      </c>
      <c r="R125" s="34">
        <v>28.01</v>
      </c>
      <c r="S125" s="34">
        <v>36.159999999999997</v>
      </c>
      <c r="T125" s="34">
        <v>15.41</v>
      </c>
      <c r="U125" s="34">
        <v>24.67</v>
      </c>
      <c r="V125" s="10"/>
      <c r="W125" s="10"/>
    </row>
    <row r="126" spans="1:23" x14ac:dyDescent="0.25">
      <c r="A126" s="3">
        <v>42067</v>
      </c>
      <c r="B126" s="4">
        <f>(Table2[[#This Row],[Date]]-25569)*86400+25200</f>
        <v>1425452400</v>
      </c>
      <c r="C12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https://api.darksky.net/forecast/aeee0c17ca18fc3d54d4c0ea16d45c6c/41.5083,-82.0166,1425452400?units=us&amp;exclude=hourly,minutely,alerts,flags</v>
      </c>
      <c r="D126" s="2" t="str">
        <f>TEXT(Table2[[#This Row],[Date]],"ddddddddd")</f>
        <v>Wednesday</v>
      </c>
      <c r="E126" s="2">
        <v>0</v>
      </c>
      <c r="F126" s="2">
        <v>3</v>
      </c>
      <c r="G126" s="10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26.38</v>
      </c>
      <c r="Q126" s="34">
        <v>34.56</v>
      </c>
      <c r="R126" s="34">
        <v>28.53</v>
      </c>
      <c r="S126" s="34">
        <v>33.76</v>
      </c>
      <c r="T126" s="34">
        <v>9.0500000000000007</v>
      </c>
      <c r="U126" s="34">
        <v>23</v>
      </c>
      <c r="V126" s="10"/>
      <c r="W126" s="10"/>
    </row>
    <row r="127" spans="1:23" x14ac:dyDescent="0.25">
      <c r="A127" s="3">
        <v>42087</v>
      </c>
      <c r="B127" s="4">
        <f>(Table2[[#This Row],[Date]]-25569)*86400+25200</f>
        <v>1427180400</v>
      </c>
      <c r="C12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https://api.darksky.net/forecast/aeee0c17ca18fc3d54d4c0ea16d45c6c/41.5083,-82.0166,1427180400?units=us&amp;exclude=hourly,minutely,alerts,flags</v>
      </c>
      <c r="D127" s="2" t="str">
        <f>TEXT(Table2[[#This Row],[Date]],"ddddddddd")</f>
        <v>Tuesday</v>
      </c>
      <c r="E127" s="2">
        <v>0</v>
      </c>
      <c r="F127" s="2">
        <v>3</v>
      </c>
      <c r="G127" s="10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12.57</v>
      </c>
      <c r="Q127" s="34">
        <v>22.18</v>
      </c>
      <c r="R127" s="34">
        <v>28.6</v>
      </c>
      <c r="S127" s="34">
        <v>35.21</v>
      </c>
      <c r="T127" s="34">
        <v>10.47</v>
      </c>
      <c r="U127" s="34">
        <v>20.72</v>
      </c>
      <c r="V127" s="10"/>
      <c r="W127" s="10"/>
    </row>
    <row r="128" spans="1:23" x14ac:dyDescent="0.25">
      <c r="A128" s="3">
        <v>41974</v>
      </c>
      <c r="B128" s="4">
        <f>(Table2[[#This Row],[Date]]-25569)*86400+25200</f>
        <v>1417417200</v>
      </c>
      <c r="C12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https://api.darksky.net/forecast/aeee0c17ca18fc3d54d4c0ea16d45c6c/41.5083,-82.0166,1417417200?units=us&amp;exclude=hourly,minutely,alerts,flags</v>
      </c>
      <c r="D128" s="2" t="str">
        <f>TEXT(Table2[[#This Row],[Date]],"ddddddddd")</f>
        <v>Monday</v>
      </c>
      <c r="E128" s="2">
        <v>0</v>
      </c>
      <c r="F128" s="2">
        <v>0</v>
      </c>
      <c r="G128" s="2">
        <v>0</v>
      </c>
      <c r="H128" s="34">
        <v>0</v>
      </c>
      <c r="I128" s="34">
        <v>0</v>
      </c>
      <c r="J128" s="34">
        <v>0</v>
      </c>
      <c r="K128" s="34">
        <v>8.0000000000000004E-4</v>
      </c>
      <c r="L128" s="34">
        <v>0.31</v>
      </c>
      <c r="M128" s="34">
        <v>0</v>
      </c>
      <c r="N128" s="34">
        <v>1.0999999999999999E-2</v>
      </c>
      <c r="O128" s="34">
        <v>0</v>
      </c>
      <c r="P128" s="34">
        <v>36.43</v>
      </c>
      <c r="Q128" s="34">
        <v>42.99</v>
      </c>
      <c r="R128" s="34">
        <v>28.85</v>
      </c>
      <c r="S128" s="34">
        <v>36.25</v>
      </c>
      <c r="T128" s="34">
        <v>17.579999999999998</v>
      </c>
      <c r="U128" s="34">
        <v>28.44</v>
      </c>
      <c r="V128" s="10"/>
      <c r="W128" s="10"/>
    </row>
    <row r="129" spans="1:23" x14ac:dyDescent="0.25">
      <c r="A129" s="3">
        <v>43119</v>
      </c>
      <c r="B129" s="4">
        <f>(Table2[[#This Row],[Date]]-25569)*86400+25200</f>
        <v>1516345200</v>
      </c>
      <c r="C12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https://api.darksky.net/forecast/aeee0c17ca18fc3d54d4c0ea16d45c6c/41.5083,-82.0166,1516345200?units=us&amp;exclude=hourly,minutely,alerts,flags</v>
      </c>
      <c r="D129" s="6" t="str">
        <f>TEXT(Table2[[#This Row],[Date]],"ddddddddd")</f>
        <v>Friday</v>
      </c>
      <c r="E129" s="2">
        <v>0</v>
      </c>
      <c r="F129" s="2">
        <v>4</v>
      </c>
      <c r="G129" s="2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16.98</v>
      </c>
      <c r="Q129" s="34">
        <v>26.3</v>
      </c>
      <c r="R129" s="34">
        <v>28.86</v>
      </c>
      <c r="S129" s="34">
        <v>37.49</v>
      </c>
      <c r="T129" s="34">
        <v>13.39</v>
      </c>
      <c r="U129" s="34">
        <v>23.51</v>
      </c>
      <c r="V129" s="10"/>
      <c r="W129" s="10"/>
    </row>
    <row r="130" spans="1:23" x14ac:dyDescent="0.25">
      <c r="A130" s="3">
        <v>42711</v>
      </c>
      <c r="B130" s="4">
        <f>(Table2[[#This Row],[Date]]-25569)*86400+25200</f>
        <v>1481094000</v>
      </c>
      <c r="C13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https://api.darksky.net/forecast/aeee0c17ca18fc3d54d4c0ea16d45c6c/41.5083,-82.0166,1481094000?units=us&amp;exclude=hourly,minutely,alerts,flags</v>
      </c>
      <c r="D130" s="5" t="str">
        <f>TEXT(Table2[[#This Row],[Date]],"ddddddddd")</f>
        <v>Wednesday</v>
      </c>
      <c r="E130" s="2">
        <v>0</v>
      </c>
      <c r="F130" s="10">
        <v>0</v>
      </c>
      <c r="G130" s="10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27.6</v>
      </c>
      <c r="Q130" s="34">
        <v>37.26</v>
      </c>
      <c r="R130" s="34">
        <v>28.95</v>
      </c>
      <c r="S130" s="34">
        <v>36.950000000000003</v>
      </c>
      <c r="T130" s="34">
        <v>20.88</v>
      </c>
      <c r="U130" s="34">
        <v>30.7</v>
      </c>
      <c r="V130" s="10"/>
      <c r="W130" s="10"/>
    </row>
    <row r="131" spans="1:23" x14ac:dyDescent="0.25">
      <c r="A131" s="3">
        <v>43089</v>
      </c>
      <c r="B131" s="4">
        <f>(Table2[[#This Row],[Date]]-25569)*86400+25200</f>
        <v>1513753200</v>
      </c>
      <c r="C13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https://api.darksky.net/forecast/aeee0c17ca18fc3d54d4c0ea16d45c6c/41.5083,-82.0166,1513753200?units=us&amp;exclude=hourly,minutely,alerts,flags</v>
      </c>
      <c r="D131" s="5" t="str">
        <f>TEXT(Table2[[#This Row],[Date]],"ddddddddd")</f>
        <v>Wednesday</v>
      </c>
      <c r="E131" s="2">
        <v>0</v>
      </c>
      <c r="F131" s="2">
        <v>0</v>
      </c>
      <c r="G131" s="2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30.05</v>
      </c>
      <c r="Q131" s="34">
        <v>38.39</v>
      </c>
      <c r="R131" s="34">
        <v>28.96</v>
      </c>
      <c r="S131" s="34">
        <v>34.81</v>
      </c>
      <c r="T131" s="34">
        <v>23.33</v>
      </c>
      <c r="U131" s="34">
        <v>27.83</v>
      </c>
      <c r="V131" s="10"/>
      <c r="W131" s="10"/>
    </row>
    <row r="132" spans="1:23" x14ac:dyDescent="0.25">
      <c r="A132" s="3">
        <v>42725</v>
      </c>
      <c r="B132" s="4">
        <f>(Table2[[#This Row],[Date]]-25569)*86400+25200</f>
        <v>1482303600</v>
      </c>
      <c r="C13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https://api.darksky.net/forecast/aeee0c17ca18fc3d54d4c0ea16d45c6c/41.5083,-82.0166,1482303600?units=us&amp;exclude=hourly,minutely,alerts,flags</v>
      </c>
      <c r="D132" s="5" t="str">
        <f>TEXT(Table2[[#This Row],[Date]],"ddddddddd")</f>
        <v>Wednesday</v>
      </c>
      <c r="E132" s="2">
        <v>0</v>
      </c>
      <c r="F132" s="10">
        <v>1</v>
      </c>
      <c r="G132" s="2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18.18</v>
      </c>
      <c r="Q132" s="34">
        <v>28.56</v>
      </c>
      <c r="R132" s="34">
        <v>29.02</v>
      </c>
      <c r="S132" s="34">
        <v>34.869999999999997</v>
      </c>
      <c r="T132" s="34">
        <v>17.57</v>
      </c>
      <c r="U132" s="34">
        <v>26.23</v>
      </c>
      <c r="V132" s="10"/>
      <c r="W132" s="10"/>
    </row>
    <row r="133" spans="1:23" x14ac:dyDescent="0.25">
      <c r="A133" s="3">
        <v>42810</v>
      </c>
      <c r="B133" s="4">
        <f>(Table2[[#This Row],[Date]]-25569)*86400+25200</f>
        <v>1489647600</v>
      </c>
      <c r="C13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https://api.darksky.net/forecast/aeee0c17ca18fc3d54d4c0ea16d45c6c/41.5083,-82.0166,1489647600?units=us&amp;exclude=hourly,minutely,alerts,flags</v>
      </c>
      <c r="D133" s="5" t="str">
        <f>TEXT(Table2[[#This Row],[Date]],"ddddddddd")</f>
        <v>Thursday</v>
      </c>
      <c r="E133" s="2">
        <v>0</v>
      </c>
      <c r="F133" s="2">
        <v>3</v>
      </c>
      <c r="G133" s="2">
        <v>0</v>
      </c>
      <c r="H133" s="34">
        <v>0</v>
      </c>
      <c r="I133" s="34">
        <v>0</v>
      </c>
      <c r="J133" s="34">
        <v>0</v>
      </c>
      <c r="K133" s="34">
        <v>2.9999999999999997E-4</v>
      </c>
      <c r="L133" s="34">
        <v>0.27</v>
      </c>
      <c r="M133" s="34">
        <v>1</v>
      </c>
      <c r="N133" s="34">
        <v>2.7000000000000001E-3</v>
      </c>
      <c r="O133" s="34">
        <v>6.6000000000000003E-2</v>
      </c>
      <c r="P133" s="34">
        <v>14.61</v>
      </c>
      <c r="Q133" s="34">
        <v>27.09</v>
      </c>
      <c r="R133" s="34">
        <v>29.19</v>
      </c>
      <c r="S133" s="34">
        <v>34.74</v>
      </c>
      <c r="T133" s="34">
        <v>13.63</v>
      </c>
      <c r="U133" s="34">
        <v>24.53</v>
      </c>
      <c r="V133" s="10"/>
      <c r="W133" s="10"/>
    </row>
    <row r="134" spans="1:23" x14ac:dyDescent="0.25">
      <c r="A134" s="3">
        <v>42774</v>
      </c>
      <c r="B134" s="4">
        <f>(Table2[[#This Row],[Date]]-25569)*86400+25200</f>
        <v>1486537200</v>
      </c>
      <c r="C13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https://api.darksky.net/forecast/aeee0c17ca18fc3d54d4c0ea16d45c6c/41.5083,-82.0166,1486537200?units=us&amp;exclude=hourly,minutely,alerts,flags</v>
      </c>
      <c r="D134" s="5" t="str">
        <f>TEXT(Table2[[#This Row],[Date]],"ddddddddd")</f>
        <v>Wednesday</v>
      </c>
      <c r="E134" s="2">
        <v>0</v>
      </c>
      <c r="F134" s="2">
        <v>2</v>
      </c>
      <c r="G134" s="2">
        <v>0</v>
      </c>
      <c r="H134" s="34">
        <v>0</v>
      </c>
      <c r="I134" s="34">
        <v>0</v>
      </c>
      <c r="J134" s="34">
        <v>0</v>
      </c>
      <c r="K134" s="34">
        <v>1.9E-3</v>
      </c>
      <c r="L134" s="34">
        <v>0.54</v>
      </c>
      <c r="M134" s="34">
        <v>1</v>
      </c>
      <c r="N134" s="34">
        <v>9.4000000000000004E-3</v>
      </c>
      <c r="O134" s="34">
        <v>0.38800000000000001</v>
      </c>
      <c r="P134" s="34">
        <v>37.86</v>
      </c>
      <c r="Q134" s="34">
        <v>44.6</v>
      </c>
      <c r="R134" s="34">
        <v>29.27</v>
      </c>
      <c r="S134" s="34">
        <v>36.450000000000003</v>
      </c>
      <c r="T134" s="34">
        <v>15.68</v>
      </c>
      <c r="U134" s="34">
        <v>27.17</v>
      </c>
      <c r="V134" s="10"/>
      <c r="W134" s="10"/>
    </row>
    <row r="135" spans="1:23" x14ac:dyDescent="0.25">
      <c r="A135" s="3">
        <v>42033</v>
      </c>
      <c r="B135" s="4">
        <f>(Table2[[#This Row],[Date]]-25569)*86400+25200</f>
        <v>1422514800</v>
      </c>
      <c r="C13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https://api.darksky.net/forecast/aeee0c17ca18fc3d54d4c0ea16d45c6c/41.5083,-82.0166,1422514800?units=us&amp;exclude=hourly,minutely,alerts,flags</v>
      </c>
      <c r="D135" s="2" t="str">
        <f>TEXT(Table2[[#This Row],[Date]],"ddddddddd")</f>
        <v>Thursday</v>
      </c>
      <c r="E135" s="2">
        <v>0</v>
      </c>
      <c r="F135" s="2">
        <v>1</v>
      </c>
      <c r="G135" s="2">
        <v>0</v>
      </c>
      <c r="H135" s="34">
        <v>0</v>
      </c>
      <c r="I135" s="34">
        <v>0</v>
      </c>
      <c r="J135" s="34">
        <v>0</v>
      </c>
      <c r="K135" s="34">
        <v>4.7000000000000002E-3</v>
      </c>
      <c r="L135" s="34">
        <v>0.93</v>
      </c>
      <c r="M135" s="34">
        <v>1</v>
      </c>
      <c r="N135" s="34">
        <v>3.0300000000000001E-2</v>
      </c>
      <c r="O135" s="34">
        <v>8.6999999999999994E-2</v>
      </c>
      <c r="P135" s="34">
        <v>15.79</v>
      </c>
      <c r="Q135" s="34">
        <v>26.11</v>
      </c>
      <c r="R135" s="34">
        <v>29.59</v>
      </c>
      <c r="S135" s="34">
        <v>36.729999999999997</v>
      </c>
      <c r="T135" s="34">
        <v>13.84</v>
      </c>
      <c r="U135" s="34">
        <v>25.1</v>
      </c>
      <c r="V135" s="10"/>
      <c r="W135" s="10"/>
    </row>
    <row r="136" spans="1:23" x14ac:dyDescent="0.25">
      <c r="A136" s="3">
        <v>42767</v>
      </c>
      <c r="B136" s="4">
        <f>(Table2[[#This Row],[Date]]-25569)*86400+25200</f>
        <v>1485932400</v>
      </c>
      <c r="C13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https://api.darksky.net/forecast/aeee0c17ca18fc3d54d4c0ea16d45c6c/41.5083,-82.0166,1485932400?units=us&amp;exclude=hourly,minutely,alerts,flags</v>
      </c>
      <c r="D136" s="5" t="str">
        <f>TEXT(Table2[[#This Row],[Date]],"ddddddddd")</f>
        <v>Wednesday</v>
      </c>
      <c r="E136" s="2">
        <v>0</v>
      </c>
      <c r="F136" s="2">
        <v>2</v>
      </c>
      <c r="G136" s="2">
        <v>0</v>
      </c>
      <c r="H136" s="34">
        <v>0</v>
      </c>
      <c r="I136" s="34">
        <v>0</v>
      </c>
      <c r="J136" s="34">
        <v>0</v>
      </c>
      <c r="K136" s="34">
        <v>1E-4</v>
      </c>
      <c r="L136" s="34">
        <v>7.0000000000000007E-2</v>
      </c>
      <c r="M136" s="34">
        <v>0</v>
      </c>
      <c r="N136" s="34">
        <v>6.9999999999999999E-4</v>
      </c>
      <c r="O136" s="34">
        <v>0</v>
      </c>
      <c r="P136" s="34">
        <v>26.65</v>
      </c>
      <c r="Q136" s="34">
        <v>35.409999999999997</v>
      </c>
      <c r="R136" s="34">
        <v>29.69</v>
      </c>
      <c r="S136" s="34">
        <v>35.869999999999997</v>
      </c>
      <c r="T136" s="34">
        <v>24.08</v>
      </c>
      <c r="U136" s="34">
        <v>32.17</v>
      </c>
      <c r="V136" s="10"/>
      <c r="W136" s="10"/>
    </row>
    <row r="137" spans="1:23" x14ac:dyDescent="0.25">
      <c r="A137" s="3">
        <v>41976</v>
      </c>
      <c r="B137" s="4">
        <f>(Table2[[#This Row],[Date]]-25569)*86400+25200</f>
        <v>1417590000</v>
      </c>
      <c r="C13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https://api.darksky.net/forecast/aeee0c17ca18fc3d54d4c0ea16d45c6c/41.5083,-82.0166,1417590000?units=us&amp;exclude=hourly,minutely,alerts,flags</v>
      </c>
      <c r="D137" s="2" t="str">
        <f>TEXT(Table2[[#This Row],[Date]],"ddddddddd")</f>
        <v>Wednesday</v>
      </c>
      <c r="E137" s="2">
        <v>0</v>
      </c>
      <c r="F137" s="2">
        <v>0</v>
      </c>
      <c r="G137" s="2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27.09</v>
      </c>
      <c r="Q137" s="34">
        <v>34.549999999999997</v>
      </c>
      <c r="R137" s="34">
        <v>29.79</v>
      </c>
      <c r="S137" s="34">
        <v>39.4</v>
      </c>
      <c r="T137" s="34">
        <v>21.99</v>
      </c>
      <c r="U137" s="34">
        <v>31.05</v>
      </c>
      <c r="V137" s="10"/>
      <c r="W137" s="10"/>
    </row>
    <row r="138" spans="1:23" x14ac:dyDescent="0.25">
      <c r="A138" s="3">
        <v>42342</v>
      </c>
      <c r="B138" s="2">
        <f>(Table2[[#This Row],[Date]]-25569)*86400+25200</f>
        <v>1449212400</v>
      </c>
      <c r="C138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https://api.darksky.net/forecast/aeee0c17ca18fc3d54d4c0ea16d45c6c/41.5083,-82.0166,1449212400?units=us&amp;exclude=hourly,minutely,alerts,flags</v>
      </c>
      <c r="D138" s="5" t="str">
        <f>TEXT(Table2[[#This Row],[Date]],"ddddddddd")</f>
        <v>Friday</v>
      </c>
      <c r="E138" s="2">
        <v>0</v>
      </c>
      <c r="F138" s="10">
        <v>0</v>
      </c>
      <c r="G138" s="10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30.14</v>
      </c>
      <c r="Q138" s="34">
        <v>38.58</v>
      </c>
      <c r="R138" s="34">
        <v>30.14</v>
      </c>
      <c r="S138" s="34">
        <v>35.869999999999997</v>
      </c>
      <c r="T138" s="34">
        <v>25.23</v>
      </c>
      <c r="U138" s="34">
        <v>32.520000000000003</v>
      </c>
      <c r="V138" s="10"/>
      <c r="W138" s="10"/>
    </row>
    <row r="139" spans="1:23" x14ac:dyDescent="0.25">
      <c r="A139" s="3">
        <v>42082</v>
      </c>
      <c r="B139" s="4">
        <f>(Table2[[#This Row],[Date]]-25569)*86400+25200</f>
        <v>1426748400</v>
      </c>
      <c r="C13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https://api.darksky.net/forecast/aeee0c17ca18fc3d54d4c0ea16d45c6c/41.5083,-82.0166,1426748400?units=us&amp;exclude=hourly,minutely,alerts,flags</v>
      </c>
      <c r="D139" s="2" t="str">
        <f>TEXT(Table2[[#This Row],[Date]],"ddddddddd")</f>
        <v>Thursday</v>
      </c>
      <c r="E139" s="2">
        <v>0</v>
      </c>
      <c r="F139" s="2">
        <v>3</v>
      </c>
      <c r="G139" s="10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24.41</v>
      </c>
      <c r="Q139" s="34">
        <v>30.79</v>
      </c>
      <c r="R139" s="34">
        <v>30.15</v>
      </c>
      <c r="S139" s="34">
        <v>37.130000000000003</v>
      </c>
      <c r="T139" s="34">
        <v>20.7</v>
      </c>
      <c r="U139" s="34">
        <v>27.11</v>
      </c>
      <c r="V139" s="10"/>
      <c r="W139" s="10"/>
    </row>
    <row r="140" spans="1:23" x14ac:dyDescent="0.25">
      <c r="A140" s="3">
        <v>42024</v>
      </c>
      <c r="B140" s="4">
        <f>(Table2[[#This Row],[Date]]-25569)*86400+25200</f>
        <v>1421737200</v>
      </c>
      <c r="C14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https://api.darksky.net/forecast/aeee0c17ca18fc3d54d4c0ea16d45c6c/41.5083,-82.0166,1421737200?units=us&amp;exclude=hourly,minutely,alerts,flags</v>
      </c>
      <c r="D140" s="2" t="str">
        <f>TEXT(Table2[[#This Row],[Date]],"ddddddddd")</f>
        <v>Tuesday</v>
      </c>
      <c r="E140" s="2">
        <v>0</v>
      </c>
      <c r="F140" s="2">
        <v>1</v>
      </c>
      <c r="G140" s="2">
        <v>0</v>
      </c>
      <c r="H140" s="34">
        <v>0</v>
      </c>
      <c r="I140" s="34">
        <v>0</v>
      </c>
      <c r="J140" s="34">
        <v>0</v>
      </c>
      <c r="K140" s="34">
        <v>2.9999999999999997E-4</v>
      </c>
      <c r="L140" s="34">
        <v>0.28999999999999998</v>
      </c>
      <c r="M140" s="34">
        <v>1</v>
      </c>
      <c r="N140" s="34">
        <v>2.8999999999999998E-3</v>
      </c>
      <c r="O140" s="34">
        <v>5.2999999999999999E-2</v>
      </c>
      <c r="P140" s="34">
        <v>26.43</v>
      </c>
      <c r="Q140" s="34">
        <v>29.95</v>
      </c>
      <c r="R140" s="34">
        <v>30.2</v>
      </c>
      <c r="S140" s="34">
        <v>31.24</v>
      </c>
      <c r="T140" s="34">
        <v>20.47</v>
      </c>
      <c r="U140" s="34">
        <v>27.73</v>
      </c>
      <c r="V140" s="10"/>
      <c r="W140" s="10"/>
    </row>
    <row r="141" spans="1:23" x14ac:dyDescent="0.25">
      <c r="A141" s="3">
        <v>43075</v>
      </c>
      <c r="B141" s="4">
        <f>(Table2[[#This Row],[Date]]-25569)*86400+25200</f>
        <v>1512543600</v>
      </c>
      <c r="C14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https://api.darksky.net/forecast/aeee0c17ca18fc3d54d4c0ea16d45c6c/41.5083,-82.0166,1512543600?units=us&amp;exclude=hourly,minutely,alerts,flags</v>
      </c>
      <c r="D141" s="5" t="str">
        <f>TEXT(Table2[[#This Row],[Date]],"ddddddddd")</f>
        <v>Wednesday</v>
      </c>
      <c r="E141" s="2">
        <v>0</v>
      </c>
      <c r="F141" s="2">
        <v>0</v>
      </c>
      <c r="G141" s="2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18.64</v>
      </c>
      <c r="Q141" s="34">
        <v>30.31</v>
      </c>
      <c r="R141" s="34">
        <v>30.65</v>
      </c>
      <c r="S141" s="34">
        <v>40.229999999999997</v>
      </c>
      <c r="T141" s="34">
        <v>18.239999999999998</v>
      </c>
      <c r="U141" s="34">
        <v>28.9</v>
      </c>
      <c r="V141" s="10"/>
      <c r="W141" s="10"/>
    </row>
    <row r="142" spans="1:23" x14ac:dyDescent="0.25">
      <c r="A142" s="3">
        <v>42025</v>
      </c>
      <c r="B142" s="4">
        <f>(Table2[[#This Row],[Date]]-25569)*86400+25200</f>
        <v>1421823600</v>
      </c>
      <c r="C14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https://api.darksky.net/forecast/aeee0c17ca18fc3d54d4c0ea16d45c6c/41.5083,-82.0166,1421823600?units=us&amp;exclude=hourly,minutely,alerts,flags</v>
      </c>
      <c r="D142" s="2" t="str">
        <f>TEXT(Table2[[#This Row],[Date]],"ddddddddd")</f>
        <v>Wednesday</v>
      </c>
      <c r="E142" s="2">
        <v>0</v>
      </c>
      <c r="F142" s="2">
        <v>1</v>
      </c>
      <c r="G142" s="2">
        <v>0</v>
      </c>
      <c r="H142" s="34">
        <v>0</v>
      </c>
      <c r="I142" s="34">
        <v>0</v>
      </c>
      <c r="J142" s="34">
        <v>0</v>
      </c>
      <c r="K142" s="34">
        <v>2.7000000000000001E-3</v>
      </c>
      <c r="L142" s="34">
        <v>0.45</v>
      </c>
      <c r="M142" s="34">
        <v>1</v>
      </c>
      <c r="N142" s="34">
        <v>1.2999999999999999E-2</v>
      </c>
      <c r="O142" s="34">
        <v>0.59699999999999998</v>
      </c>
      <c r="P142" s="34">
        <v>20.98</v>
      </c>
      <c r="Q142" s="34">
        <v>27.56</v>
      </c>
      <c r="R142" s="34">
        <v>30.85</v>
      </c>
      <c r="S142" s="34">
        <v>32.15</v>
      </c>
      <c r="T142" s="34">
        <v>19.5</v>
      </c>
      <c r="U142" s="34">
        <v>26.04</v>
      </c>
      <c r="V142" s="10"/>
      <c r="W142" s="10"/>
    </row>
    <row r="143" spans="1:23" x14ac:dyDescent="0.25">
      <c r="A143" s="3">
        <v>42066</v>
      </c>
      <c r="B143" s="4">
        <f>(Table2[[#This Row],[Date]]-25569)*86400+25200</f>
        <v>1425366000</v>
      </c>
      <c r="C14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https://api.darksky.net/forecast/aeee0c17ca18fc3d54d4c0ea16d45c6c/41.5083,-82.0166,1425366000?units=us&amp;exclude=hourly,minutely,alerts,flags</v>
      </c>
      <c r="D143" s="2" t="str">
        <f>TEXT(Table2[[#This Row],[Date]],"ddddddddd")</f>
        <v>Tuesday</v>
      </c>
      <c r="E143" s="2">
        <v>0</v>
      </c>
      <c r="F143" s="2">
        <v>3</v>
      </c>
      <c r="G143" s="10">
        <v>0</v>
      </c>
      <c r="H143" s="34">
        <v>0</v>
      </c>
      <c r="I143" s="34">
        <v>0</v>
      </c>
      <c r="J143" s="34">
        <v>0</v>
      </c>
      <c r="K143" s="34">
        <v>6.8999999999999999E-3</v>
      </c>
      <c r="L143" s="34">
        <v>0.84</v>
      </c>
      <c r="M143" s="34">
        <v>1</v>
      </c>
      <c r="N143" s="34">
        <v>6.0999999999999999E-2</v>
      </c>
      <c r="O143" s="34">
        <v>0.378</v>
      </c>
      <c r="P143" s="34">
        <v>14.22</v>
      </c>
      <c r="Q143" s="34">
        <v>20.45</v>
      </c>
      <c r="R143" s="34">
        <v>31.13</v>
      </c>
      <c r="S143" s="34">
        <v>40.25</v>
      </c>
      <c r="T143" s="34">
        <v>11.08</v>
      </c>
      <c r="U143" s="34">
        <v>18.100000000000001</v>
      </c>
      <c r="V143" s="10"/>
      <c r="W143" s="10"/>
    </row>
    <row r="144" spans="1:23" x14ac:dyDescent="0.25">
      <c r="A144" s="3">
        <v>42705</v>
      </c>
      <c r="B144" s="4">
        <f>(Table2[[#This Row],[Date]]-25569)*86400+25200</f>
        <v>1480575600</v>
      </c>
      <c r="C14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https://api.darksky.net/forecast/aeee0c17ca18fc3d54d4c0ea16d45c6c/41.5083,-82.0166,1480575600?units=us&amp;exclude=hourly,minutely,alerts,flags</v>
      </c>
      <c r="D144" s="5" t="str">
        <f>TEXT(Table2[[#This Row],[Date]],"ddddddddd")</f>
        <v>Thursday</v>
      </c>
      <c r="E144" s="2">
        <v>0</v>
      </c>
      <c r="F144" s="10">
        <v>0</v>
      </c>
      <c r="G144" s="10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6.9999999999999999E-4</v>
      </c>
      <c r="O144" s="34">
        <v>0</v>
      </c>
      <c r="P144" s="34">
        <v>29.36</v>
      </c>
      <c r="Q144" s="34">
        <v>39.01</v>
      </c>
      <c r="R144" s="34">
        <v>31.43</v>
      </c>
      <c r="S144" s="34">
        <v>40.33</v>
      </c>
      <c r="T144" s="34">
        <v>27.14</v>
      </c>
      <c r="U144" s="34">
        <v>36.520000000000003</v>
      </c>
      <c r="V144" s="10"/>
      <c r="W144" s="10"/>
    </row>
    <row r="145" spans="1:23" x14ac:dyDescent="0.25">
      <c r="A145" s="3">
        <v>41977</v>
      </c>
      <c r="B145" s="4">
        <f>(Table2[[#This Row],[Date]]-25569)*86400+25200</f>
        <v>1417676400</v>
      </c>
      <c r="C14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https://api.darksky.net/forecast/aeee0c17ca18fc3d54d4c0ea16d45c6c/41.5083,-82.0166,1417676400?units=us&amp;exclude=hourly,minutely,alerts,flags</v>
      </c>
      <c r="D145" s="2" t="str">
        <f>TEXT(Table2[[#This Row],[Date]],"ddddddddd")</f>
        <v>Thursday</v>
      </c>
      <c r="E145" s="2">
        <v>0</v>
      </c>
      <c r="F145" s="2">
        <v>0</v>
      </c>
      <c r="G145" s="2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20.68</v>
      </c>
      <c r="Q145" s="34">
        <v>28.98</v>
      </c>
      <c r="R145" s="34">
        <v>31.58</v>
      </c>
      <c r="S145" s="34">
        <v>34.64</v>
      </c>
      <c r="T145" s="34">
        <v>20.239999999999998</v>
      </c>
      <c r="U145" s="34">
        <v>27.39</v>
      </c>
      <c r="V145" s="10"/>
      <c r="W145" s="10"/>
    </row>
    <row r="146" spans="1:23" x14ac:dyDescent="0.25">
      <c r="A146" s="3">
        <v>42422</v>
      </c>
      <c r="B146" s="4">
        <f>(Table2[[#This Row],[Date]]-25569)*86400+25200</f>
        <v>1456124400</v>
      </c>
      <c r="C14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https://api.darksky.net/forecast/aeee0c17ca18fc3d54d4c0ea16d45c6c/41.5083,-82.0166,1456124400?units=us&amp;exclude=hourly,minutely,alerts,flags</v>
      </c>
      <c r="D146" s="5" t="str">
        <f>TEXT(Table2[[#This Row],[Date]],"ddddddddd")</f>
        <v>Monday</v>
      </c>
      <c r="E146" s="2">
        <v>0</v>
      </c>
      <c r="F146" s="10">
        <v>0</v>
      </c>
      <c r="G146" s="10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24.54</v>
      </c>
      <c r="Q146" s="34">
        <v>30.44</v>
      </c>
      <c r="R146" s="34">
        <v>31.63</v>
      </c>
      <c r="S146" s="34">
        <v>38.21</v>
      </c>
      <c r="T146" s="34">
        <v>21.55</v>
      </c>
      <c r="U146" s="34">
        <v>29.68</v>
      </c>
      <c r="V146" s="10"/>
      <c r="W146" s="10"/>
    </row>
    <row r="147" spans="1:23" x14ac:dyDescent="0.25">
      <c r="A147" s="3">
        <v>42759</v>
      </c>
      <c r="B147" s="4">
        <f>(Table2[[#This Row],[Date]]-25569)*86400+25200</f>
        <v>1485241200</v>
      </c>
      <c r="C14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https://api.darksky.net/forecast/aeee0c17ca18fc3d54d4c0ea16d45c6c/41.5083,-82.0166,1485241200?units=us&amp;exclude=hourly,minutely,alerts,flags</v>
      </c>
      <c r="D147" s="5" t="str">
        <f>TEXT(Table2[[#This Row],[Date]],"ddddddddd")</f>
        <v>Tuesday</v>
      </c>
      <c r="E147" s="2">
        <v>0</v>
      </c>
      <c r="F147" s="10">
        <v>1</v>
      </c>
      <c r="G147" s="2">
        <v>0</v>
      </c>
      <c r="H147" s="34">
        <v>1.4999999999999999E-2</v>
      </c>
      <c r="I147" s="34">
        <v>0.48</v>
      </c>
      <c r="J147" s="34">
        <v>0</v>
      </c>
      <c r="K147" s="34">
        <v>3.8999999999999998E-3</v>
      </c>
      <c r="L147" s="34">
        <v>0.78</v>
      </c>
      <c r="M147" s="34">
        <v>0</v>
      </c>
      <c r="N147" s="34">
        <v>2.12E-2</v>
      </c>
      <c r="O147" s="34">
        <v>0</v>
      </c>
      <c r="P147" s="34">
        <v>30.44</v>
      </c>
      <c r="Q147" s="34">
        <v>36.700000000000003</v>
      </c>
      <c r="R147" s="34">
        <v>31.65</v>
      </c>
      <c r="S147" s="34">
        <v>38.54</v>
      </c>
      <c r="T147" s="34">
        <v>29.35</v>
      </c>
      <c r="U147" s="34">
        <v>35.15</v>
      </c>
      <c r="V147" s="10"/>
      <c r="W147" s="10"/>
    </row>
    <row r="148" spans="1:23" x14ac:dyDescent="0.25">
      <c r="A148" s="3">
        <v>42080</v>
      </c>
      <c r="B148" s="4">
        <f>(Table2[[#This Row],[Date]]-25569)*86400+25200</f>
        <v>1426575600</v>
      </c>
      <c r="C14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https://api.darksky.net/forecast/aeee0c17ca18fc3d54d4c0ea16d45c6c/41.5083,-82.0166,1426575600?units=us&amp;exclude=hourly,minutely,alerts,flags</v>
      </c>
      <c r="D148" s="2" t="str">
        <f>TEXT(Table2[[#This Row],[Date]],"ddddddddd")</f>
        <v>Tuesday</v>
      </c>
      <c r="E148" s="2">
        <v>0</v>
      </c>
      <c r="F148" s="2">
        <v>3</v>
      </c>
      <c r="G148" s="10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54.14</v>
      </c>
      <c r="Q148" s="34">
        <v>54.14</v>
      </c>
      <c r="R148" s="34">
        <v>31.77</v>
      </c>
      <c r="S148" s="34">
        <v>37.79</v>
      </c>
      <c r="T148" s="34">
        <v>23.32</v>
      </c>
      <c r="U148" s="34">
        <v>31.95</v>
      </c>
      <c r="V148" s="10"/>
      <c r="W148" s="10"/>
    </row>
    <row r="149" spans="1:23" x14ac:dyDescent="0.25">
      <c r="A149" s="3">
        <v>42706</v>
      </c>
      <c r="B149" s="4">
        <f>(Table2[[#This Row],[Date]]-25569)*86400+25200</f>
        <v>1480662000</v>
      </c>
      <c r="C14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https://api.darksky.net/forecast/aeee0c17ca18fc3d54d4c0ea16d45c6c/41.5083,-82.0166,1480662000?units=us&amp;exclude=hourly,minutely,alerts,flags</v>
      </c>
      <c r="D149" s="5" t="str">
        <f>TEXT(Table2[[#This Row],[Date]],"ddddddddd")</f>
        <v>Friday</v>
      </c>
      <c r="E149" s="2">
        <v>0</v>
      </c>
      <c r="F149" s="10">
        <v>0</v>
      </c>
      <c r="G149" s="10">
        <v>0</v>
      </c>
      <c r="H149" s="34">
        <v>0</v>
      </c>
      <c r="I149" s="34">
        <v>0</v>
      </c>
      <c r="J149" s="34">
        <v>0</v>
      </c>
      <c r="K149" s="34">
        <v>8.0000000000000004E-4</v>
      </c>
      <c r="L149" s="34">
        <v>0.47</v>
      </c>
      <c r="M149" s="34">
        <v>0</v>
      </c>
      <c r="N149" s="34">
        <v>1.04E-2</v>
      </c>
      <c r="O149" s="34">
        <v>0</v>
      </c>
      <c r="P149" s="34">
        <v>29.88</v>
      </c>
      <c r="Q149" s="34">
        <v>38.520000000000003</v>
      </c>
      <c r="R149" s="34">
        <v>31.9</v>
      </c>
      <c r="S149" s="34">
        <v>40.159999999999997</v>
      </c>
      <c r="T149" s="34">
        <v>27.98</v>
      </c>
      <c r="U149" s="34">
        <v>36.35</v>
      </c>
      <c r="V149" s="10"/>
      <c r="W149" s="10"/>
    </row>
    <row r="150" spans="1:23" x14ac:dyDescent="0.25">
      <c r="A150" s="3">
        <v>42405</v>
      </c>
      <c r="B150" s="4">
        <f>(Table2[[#This Row],[Date]]-25569)*86400+25200</f>
        <v>1454655600</v>
      </c>
      <c r="C15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https://api.darksky.net/forecast/aeee0c17ca18fc3d54d4c0ea16d45c6c/41.5083,-82.0166,1454655600?units=us&amp;exclude=hourly,minutely,alerts,flags</v>
      </c>
      <c r="D150" s="5" t="str">
        <f>TEXT(Table2[[#This Row],[Date]],"ddddddddd")</f>
        <v>Friday</v>
      </c>
      <c r="E150" s="2">
        <v>0</v>
      </c>
      <c r="F150" s="10">
        <v>0</v>
      </c>
      <c r="G150" s="10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16</v>
      </c>
      <c r="Q150" s="34">
        <v>26.47</v>
      </c>
      <c r="R150" s="34">
        <v>31.93</v>
      </c>
      <c r="S150" s="34">
        <v>36.130000000000003</v>
      </c>
      <c r="T150" s="34">
        <v>15.41</v>
      </c>
      <c r="U150" s="34">
        <v>23.46</v>
      </c>
      <c r="V150" s="10"/>
      <c r="W150" s="10"/>
    </row>
    <row r="151" spans="1:23" x14ac:dyDescent="0.25">
      <c r="A151" s="3">
        <v>42779</v>
      </c>
      <c r="B151" s="4">
        <f>(Table2[[#This Row],[Date]]-25569)*86400+25200</f>
        <v>1486969200</v>
      </c>
      <c r="C15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https://api.darksky.net/forecast/aeee0c17ca18fc3d54d4c0ea16d45c6c/41.5083,-82.0166,1486969200?units=us&amp;exclude=hourly,minutely,alerts,flags</v>
      </c>
      <c r="D151" s="5" t="str">
        <f>TEXT(Table2[[#This Row],[Date]],"ddddddddd")</f>
        <v>Monday</v>
      </c>
      <c r="E151" s="2">
        <v>0</v>
      </c>
      <c r="F151" s="2">
        <v>2</v>
      </c>
      <c r="G151" s="2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20.440000000000001</v>
      </c>
      <c r="Q151" s="34">
        <v>32.520000000000003</v>
      </c>
      <c r="R151" s="34">
        <v>32.049999999999997</v>
      </c>
      <c r="S151" s="34">
        <v>36.799999999999997</v>
      </c>
      <c r="T151" s="34">
        <v>20.440000000000001</v>
      </c>
      <c r="U151" s="34">
        <v>31.41</v>
      </c>
      <c r="V151" s="10"/>
      <c r="W151" s="10"/>
    </row>
    <row r="152" spans="1:23" x14ac:dyDescent="0.25">
      <c r="A152" s="3">
        <v>42423</v>
      </c>
      <c r="B152" s="4">
        <f>(Table2[[#This Row],[Date]]-25569)*86400+25200</f>
        <v>1456210800</v>
      </c>
      <c r="C15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https://api.darksky.net/forecast/aeee0c17ca18fc3d54d4c0ea16d45c6c/41.5083,-82.0166,1456210800?units=us&amp;exclude=hourly,minutely,alerts,flags</v>
      </c>
      <c r="D152" s="5" t="str">
        <f>TEXT(Table2[[#This Row],[Date]],"ddddddddd")</f>
        <v>Tuesday</v>
      </c>
      <c r="E152" s="2">
        <v>0</v>
      </c>
      <c r="F152" s="10">
        <v>0</v>
      </c>
      <c r="G152" s="10">
        <v>0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21.44</v>
      </c>
      <c r="Q152" s="34">
        <v>29.62</v>
      </c>
      <c r="R152" s="34">
        <v>32.07</v>
      </c>
      <c r="S152" s="34">
        <v>39.76</v>
      </c>
      <c r="T152" s="34">
        <v>20.63</v>
      </c>
      <c r="U152" s="34">
        <v>29.04</v>
      </c>
      <c r="V152" s="10"/>
      <c r="W152" s="10"/>
    </row>
    <row r="153" spans="1:23" x14ac:dyDescent="0.25">
      <c r="A153" s="3">
        <v>42753</v>
      </c>
      <c r="B153" s="4">
        <f>(Table2[[#This Row],[Date]]-25569)*86400+25200</f>
        <v>1484722800</v>
      </c>
      <c r="C15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https://api.darksky.net/forecast/aeee0c17ca18fc3d54d4c0ea16d45c6c/41.5083,-82.0166,1484722800?units=us&amp;exclude=hourly,minutely,alerts,flags</v>
      </c>
      <c r="D153" s="5" t="str">
        <f>TEXT(Table2[[#This Row],[Date]],"ddddddddd")</f>
        <v>Wednesday</v>
      </c>
      <c r="E153" s="2">
        <v>0</v>
      </c>
      <c r="F153" s="10">
        <v>1</v>
      </c>
      <c r="G153" s="2">
        <v>0</v>
      </c>
      <c r="H153" s="34">
        <v>3.8999999999999998E-3</v>
      </c>
      <c r="I153" s="34">
        <v>0.39</v>
      </c>
      <c r="J153" s="34">
        <v>0</v>
      </c>
      <c r="K153" s="34">
        <v>1.1000000000000001E-3</v>
      </c>
      <c r="L153" s="34">
        <v>0.54</v>
      </c>
      <c r="M153" s="34">
        <v>0</v>
      </c>
      <c r="N153" s="34">
        <v>6.6E-3</v>
      </c>
      <c r="O153" s="34">
        <v>0</v>
      </c>
      <c r="P153" s="34">
        <v>33.44</v>
      </c>
      <c r="Q153" s="34">
        <v>40.159999999999997</v>
      </c>
      <c r="R153" s="34">
        <v>32.39</v>
      </c>
      <c r="S153" s="34">
        <v>38.72</v>
      </c>
      <c r="T153" s="34">
        <v>28.72</v>
      </c>
      <c r="U153" s="34">
        <v>36.83</v>
      </c>
      <c r="V153" s="10"/>
      <c r="W153" s="10"/>
    </row>
    <row r="154" spans="1:23" x14ac:dyDescent="0.25">
      <c r="A154" s="3">
        <v>43109</v>
      </c>
      <c r="B154" s="4">
        <f>(Table2[[#This Row],[Date]]-25569)*86400+25200</f>
        <v>1515481200</v>
      </c>
      <c r="C15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https://api.darksky.net/forecast/aeee0c17ca18fc3d54d4c0ea16d45c6c/41.5083,-82.0166,1515481200?units=us&amp;exclude=hourly,minutely,alerts,flags</v>
      </c>
      <c r="D154" s="5" t="str">
        <f>TEXT(Table2[[#This Row],[Date]],"ddddddddd")</f>
        <v>Tuesday</v>
      </c>
      <c r="E154" s="2">
        <v>4</v>
      </c>
      <c r="F154" s="2">
        <v>4</v>
      </c>
      <c r="G154" s="2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21.13</v>
      </c>
      <c r="Q154" s="34">
        <v>30.39</v>
      </c>
      <c r="R154" s="34">
        <v>32.54</v>
      </c>
      <c r="S154" s="34">
        <v>32.549999999999997</v>
      </c>
      <c r="T154" s="34">
        <v>20.170000000000002</v>
      </c>
      <c r="U154" s="34">
        <v>26.38</v>
      </c>
      <c r="V154" s="10"/>
      <c r="W154" s="10"/>
    </row>
    <row r="155" spans="1:23" x14ac:dyDescent="0.25">
      <c r="A155" s="3">
        <v>42375</v>
      </c>
      <c r="B155" s="2">
        <f>(Table2[[#This Row],[Date]]-25569)*86400+25200</f>
        <v>1452063600</v>
      </c>
      <c r="C155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https://api.darksky.net/forecast/aeee0c17ca18fc3d54d4c0ea16d45c6c/41.5083,-82.0166,1452063600?units=us&amp;exclude=hourly,minutely,alerts,flags</v>
      </c>
      <c r="D155" s="5" t="str">
        <f>TEXT(Table2[[#This Row],[Date]],"ddddddddd")</f>
        <v>Wednesday</v>
      </c>
      <c r="E155" s="2">
        <v>0</v>
      </c>
      <c r="F155" s="10">
        <v>0</v>
      </c>
      <c r="G155" s="10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11.65</v>
      </c>
      <c r="Q155" s="34">
        <v>21.5</v>
      </c>
      <c r="R155" s="34">
        <v>32.89</v>
      </c>
      <c r="S155" s="34">
        <v>38.56</v>
      </c>
      <c r="T155" s="34">
        <v>10.43</v>
      </c>
      <c r="U155" s="34">
        <v>19.04</v>
      </c>
      <c r="V155" s="10"/>
      <c r="W155" s="10"/>
    </row>
    <row r="156" spans="1:23" x14ac:dyDescent="0.25">
      <c r="A156" s="3">
        <v>42709</v>
      </c>
      <c r="B156" s="4">
        <f>(Table2[[#This Row],[Date]]-25569)*86400+25200</f>
        <v>1480921200</v>
      </c>
      <c r="C15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https://api.darksky.net/forecast/aeee0c17ca18fc3d54d4c0ea16d45c6c/41.5083,-82.0166,1480921200?units=us&amp;exclude=hourly,minutely,alerts,flags</v>
      </c>
      <c r="D156" s="5" t="str">
        <f>TEXT(Table2[[#This Row],[Date]],"ddddddddd")</f>
        <v>Monday</v>
      </c>
      <c r="E156" s="2">
        <v>0</v>
      </c>
      <c r="F156" s="10">
        <v>0</v>
      </c>
      <c r="G156" s="10">
        <v>0</v>
      </c>
      <c r="H156" s="34">
        <v>6.9999999999999999E-4</v>
      </c>
      <c r="I156" s="34">
        <v>7.0000000000000007E-2</v>
      </c>
      <c r="J156" s="34">
        <v>0</v>
      </c>
      <c r="K156" s="34">
        <v>2.9999999999999997E-4</v>
      </c>
      <c r="L156" s="34">
        <v>0.33</v>
      </c>
      <c r="M156" s="34">
        <v>0</v>
      </c>
      <c r="N156" s="34">
        <v>6.1000000000000004E-3</v>
      </c>
      <c r="O156" s="34">
        <v>0</v>
      </c>
      <c r="P156" s="34">
        <v>30.39</v>
      </c>
      <c r="Q156" s="34">
        <v>38.799999999999997</v>
      </c>
      <c r="R156" s="34">
        <v>32.96</v>
      </c>
      <c r="S156" s="34">
        <v>39.19</v>
      </c>
      <c r="T156" s="34">
        <v>25</v>
      </c>
      <c r="U156" s="34">
        <v>30.84</v>
      </c>
      <c r="V156" s="10"/>
      <c r="W156" s="10"/>
    </row>
    <row r="157" spans="1:23" x14ac:dyDescent="0.25">
      <c r="A157" s="3">
        <v>42811</v>
      </c>
      <c r="B157" s="4">
        <f>(Table2[[#This Row],[Date]]-25569)*86400+25200</f>
        <v>1489734000</v>
      </c>
      <c r="C15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https://api.darksky.net/forecast/aeee0c17ca18fc3d54d4c0ea16d45c6c/41.5083,-82.0166,1489734000?units=us&amp;exclude=hourly,minutely,alerts,flags</v>
      </c>
      <c r="D157" s="5" t="str">
        <f>TEXT(Table2[[#This Row],[Date]],"ddddddddd")</f>
        <v>Friday</v>
      </c>
      <c r="E157" s="2">
        <v>0</v>
      </c>
      <c r="F157" s="2">
        <v>3</v>
      </c>
      <c r="G157" s="2">
        <v>0</v>
      </c>
      <c r="H157" s="34">
        <v>0</v>
      </c>
      <c r="I157" s="34">
        <v>0</v>
      </c>
      <c r="J157" s="34">
        <v>0</v>
      </c>
      <c r="K157" s="34">
        <v>2.5000000000000001E-3</v>
      </c>
      <c r="L157" s="34">
        <v>0.78</v>
      </c>
      <c r="M157" s="34">
        <v>1</v>
      </c>
      <c r="N157" s="34">
        <v>2.4E-2</v>
      </c>
      <c r="O157" s="34">
        <v>0.39900000000000002</v>
      </c>
      <c r="P157" s="34">
        <v>20.53</v>
      </c>
      <c r="Q157" s="34">
        <v>25.99</v>
      </c>
      <c r="R157" s="34">
        <v>33.04</v>
      </c>
      <c r="S157" s="34">
        <v>39.21</v>
      </c>
      <c r="T157" s="34">
        <v>16.88</v>
      </c>
      <c r="U157" s="34">
        <v>24.03</v>
      </c>
      <c r="V157" s="10"/>
      <c r="W157" s="10"/>
    </row>
    <row r="158" spans="1:23" x14ac:dyDescent="0.25">
      <c r="A158" s="3">
        <v>42397</v>
      </c>
      <c r="B158" s="4">
        <f>(Table2[[#This Row],[Date]]-25569)*86400+25200</f>
        <v>1453964400</v>
      </c>
      <c r="C15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https://api.darksky.net/forecast/aeee0c17ca18fc3d54d4c0ea16d45c6c/41.5083,-82.0166,1453964400?units=us&amp;exclude=hourly,minutely,alerts,flags</v>
      </c>
      <c r="D158" s="5" t="str">
        <f>TEXT(Table2[[#This Row],[Date]],"ddddddddd")</f>
        <v>Thursday</v>
      </c>
      <c r="E158" s="2">
        <v>0</v>
      </c>
      <c r="F158" s="10">
        <v>0</v>
      </c>
      <c r="G158" s="10">
        <v>0</v>
      </c>
      <c r="H158" s="34">
        <v>0</v>
      </c>
      <c r="I158" s="34">
        <v>0</v>
      </c>
      <c r="J158" s="34">
        <v>0</v>
      </c>
      <c r="K158" s="34">
        <v>2.9999999999999997E-4</v>
      </c>
      <c r="L158" s="34">
        <v>0.51</v>
      </c>
      <c r="M158" s="34">
        <v>0</v>
      </c>
      <c r="N158" s="34">
        <v>5.1000000000000004E-3</v>
      </c>
      <c r="O158" s="34">
        <v>0</v>
      </c>
      <c r="P158" s="34">
        <v>15.72</v>
      </c>
      <c r="Q158" s="34">
        <v>26</v>
      </c>
      <c r="R158" s="34">
        <v>33.5</v>
      </c>
      <c r="S158" s="34">
        <v>41.48</v>
      </c>
      <c r="T158" s="34">
        <v>15.72</v>
      </c>
      <c r="U158" s="34">
        <v>26</v>
      </c>
      <c r="V158" s="10"/>
      <c r="W158" s="10"/>
    </row>
    <row r="159" spans="1:23" x14ac:dyDescent="0.25">
      <c r="A159" s="3">
        <v>42341</v>
      </c>
      <c r="B159" s="2">
        <f>(Table2[[#This Row],[Date]]-25569)*86400+25200</f>
        <v>1449126000</v>
      </c>
      <c r="C159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https://api.darksky.net/forecast/aeee0c17ca18fc3d54d4c0ea16d45c6c/41.5083,-82.0166,1449126000?units=us&amp;exclude=hourly,minutely,alerts,flags</v>
      </c>
      <c r="D159" s="5" t="str">
        <f>TEXT(Table2[[#This Row],[Date]],"ddddddddd")</f>
        <v>Thursday</v>
      </c>
      <c r="E159" s="2">
        <v>0</v>
      </c>
      <c r="F159" s="10">
        <v>0</v>
      </c>
      <c r="G159" s="10">
        <v>0</v>
      </c>
      <c r="H159" s="34">
        <v>5.0000000000000001E-3</v>
      </c>
      <c r="I159" s="34">
        <v>0.32</v>
      </c>
      <c r="J159" s="34">
        <v>1</v>
      </c>
      <c r="K159" s="34">
        <v>1.5E-3</v>
      </c>
      <c r="L159" s="34">
        <v>0.56000000000000005</v>
      </c>
      <c r="M159" s="34">
        <v>0</v>
      </c>
      <c r="N159" s="34">
        <v>1.01E-2</v>
      </c>
      <c r="O159" s="34">
        <v>0</v>
      </c>
      <c r="P159" s="34">
        <v>23.4</v>
      </c>
      <c r="Q159" s="34">
        <v>33.86</v>
      </c>
      <c r="R159" s="34">
        <v>33.68</v>
      </c>
      <c r="S159" s="34">
        <v>40.22</v>
      </c>
      <c r="T159" s="34">
        <v>23.4</v>
      </c>
      <c r="U159" s="34">
        <v>33.86</v>
      </c>
      <c r="V159" s="10"/>
      <c r="W159" s="10"/>
    </row>
    <row r="160" spans="1:23" x14ac:dyDescent="0.25">
      <c r="A160" s="3">
        <v>43135</v>
      </c>
      <c r="B160" s="4">
        <f>(Table2[[#This Row],[Date]]-25569)*86400+25200</f>
        <v>1517727600</v>
      </c>
      <c r="C16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https://api.darksky.net/forecast/aeee0c17ca18fc3d54d4c0ea16d45c6c/41.5083,-82.0166,1517727600?units=us&amp;exclude=hourly,minutely,alerts,flags</v>
      </c>
      <c r="D160" s="6" t="str">
        <f>TEXT(Table2[[#This Row],[Date]],"ddddddddd")</f>
        <v>Sunday</v>
      </c>
      <c r="E160" s="2">
        <v>0</v>
      </c>
      <c r="F160" s="2">
        <v>4</v>
      </c>
      <c r="G160" s="2">
        <v>0</v>
      </c>
      <c r="H160" s="34">
        <v>0</v>
      </c>
      <c r="I160" s="34">
        <v>0</v>
      </c>
      <c r="J160" s="34">
        <v>0</v>
      </c>
      <c r="K160" s="34">
        <v>5.7000000000000002E-3</v>
      </c>
      <c r="L160" s="34">
        <v>0.88</v>
      </c>
      <c r="M160" s="34">
        <v>1</v>
      </c>
      <c r="N160" s="34">
        <v>4.7100000000000003E-2</v>
      </c>
      <c r="O160" s="34">
        <v>1.1859999999999999</v>
      </c>
      <c r="P160" s="34">
        <v>32.020000000000003</v>
      </c>
      <c r="Q160" s="34">
        <v>37.299999999999997</v>
      </c>
      <c r="R160" s="34">
        <v>33.83</v>
      </c>
      <c r="S160" s="34">
        <v>36.28</v>
      </c>
      <c r="T160" s="34">
        <v>11.02</v>
      </c>
      <c r="U160" s="34">
        <v>20.34</v>
      </c>
      <c r="V160" s="10"/>
      <c r="W160" s="10"/>
    </row>
    <row r="161" spans="1:23" x14ac:dyDescent="0.25">
      <c r="A161" s="3">
        <v>42758</v>
      </c>
      <c r="B161" s="4">
        <f>(Table2[[#This Row],[Date]]-25569)*86400+25200</f>
        <v>1485154800</v>
      </c>
      <c r="C16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https://api.darksky.net/forecast/aeee0c17ca18fc3d54d4c0ea16d45c6c/41.5083,-82.0166,1485154800?units=us&amp;exclude=hourly,minutely,alerts,flags</v>
      </c>
      <c r="D161" s="5" t="str">
        <f>TEXT(Table2[[#This Row],[Date]],"ddddddddd")</f>
        <v>Monday</v>
      </c>
      <c r="E161" s="2">
        <v>0</v>
      </c>
      <c r="F161" s="10">
        <v>1</v>
      </c>
      <c r="G161" s="2">
        <v>0</v>
      </c>
      <c r="H161" s="34">
        <v>0</v>
      </c>
      <c r="I161" s="34">
        <v>0</v>
      </c>
      <c r="J161" s="34">
        <v>0</v>
      </c>
      <c r="K161" s="34">
        <v>1.32E-2</v>
      </c>
      <c r="L161" s="34">
        <v>0.91</v>
      </c>
      <c r="M161" s="34">
        <v>0</v>
      </c>
      <c r="N161" s="34">
        <v>7.9399999999999998E-2</v>
      </c>
      <c r="O161" s="34">
        <v>0</v>
      </c>
      <c r="P161" s="34">
        <v>33.119999999999997</v>
      </c>
      <c r="Q161" s="34">
        <v>40.19</v>
      </c>
      <c r="R161" s="34">
        <v>33.979999999999997</v>
      </c>
      <c r="S161" s="34">
        <v>40.630000000000003</v>
      </c>
      <c r="T161" s="34">
        <v>30.97</v>
      </c>
      <c r="U161" s="34">
        <v>37.770000000000003</v>
      </c>
      <c r="V161" s="10"/>
      <c r="W161" s="10"/>
    </row>
    <row r="162" spans="1:23" x14ac:dyDescent="0.25">
      <c r="A162" s="3">
        <v>42383</v>
      </c>
      <c r="B162" s="2">
        <f>(Table2[[#This Row],[Date]]-25569)*86400+25200</f>
        <v>1452754800</v>
      </c>
      <c r="C162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https://api.darksky.net/forecast/aeee0c17ca18fc3d54d4c0ea16d45c6c/41.5083,-82.0166,1452754800?units=us&amp;exclude=hourly,minutely,alerts,flags</v>
      </c>
      <c r="D162" s="5" t="str">
        <f>TEXT(Table2[[#This Row],[Date]],"ddddddddd")</f>
        <v>Thursday</v>
      </c>
      <c r="E162" s="2">
        <v>0</v>
      </c>
      <c r="F162" s="10">
        <v>0</v>
      </c>
      <c r="G162" s="10">
        <v>0</v>
      </c>
      <c r="H162" s="34">
        <v>0</v>
      </c>
      <c r="I162" s="34">
        <v>0</v>
      </c>
      <c r="J162" s="34">
        <v>0</v>
      </c>
      <c r="K162" s="34">
        <v>2.0000000000000001E-4</v>
      </c>
      <c r="L162" s="34">
        <v>0.28999999999999998</v>
      </c>
      <c r="M162" s="34">
        <v>1</v>
      </c>
      <c r="N162" s="34">
        <v>5.7000000000000002E-3</v>
      </c>
      <c r="O162" s="34">
        <v>8.7999999999999995E-2</v>
      </c>
      <c r="P162" s="34">
        <v>12.88</v>
      </c>
      <c r="Q162" s="34">
        <v>24.13</v>
      </c>
      <c r="R162" s="34">
        <v>34.28</v>
      </c>
      <c r="S162" s="34">
        <v>40.32</v>
      </c>
      <c r="T162" s="34">
        <v>7.4</v>
      </c>
      <c r="U162" s="34">
        <v>20.36</v>
      </c>
      <c r="V162" s="10"/>
      <c r="W162" s="10"/>
    </row>
    <row r="163" spans="1:23" x14ac:dyDescent="0.25">
      <c r="A163" s="3">
        <v>42408</v>
      </c>
      <c r="B163" s="4">
        <f>(Table2[[#This Row],[Date]]-25569)*86400+25200</f>
        <v>1454914800</v>
      </c>
      <c r="C16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https://api.darksky.net/forecast/aeee0c17ca18fc3d54d4c0ea16d45c6c/41.5083,-82.0166,1454914800?units=us&amp;exclude=hourly,minutely,alerts,flags</v>
      </c>
      <c r="D163" s="5" t="str">
        <f>TEXT(Table2[[#This Row],[Date]],"ddddddddd")</f>
        <v>Monday</v>
      </c>
      <c r="E163" s="2">
        <v>0</v>
      </c>
      <c r="F163" s="10">
        <v>0</v>
      </c>
      <c r="G163" s="10">
        <v>0</v>
      </c>
      <c r="H163" s="34">
        <v>0</v>
      </c>
      <c r="I163" s="34">
        <v>0</v>
      </c>
      <c r="J163" s="34">
        <v>0</v>
      </c>
      <c r="K163" s="34">
        <v>1.1900000000000001E-2</v>
      </c>
      <c r="L163" s="34">
        <v>0.93</v>
      </c>
      <c r="M163" s="34">
        <v>1</v>
      </c>
      <c r="N163" s="34">
        <v>5.8799999999999998E-2</v>
      </c>
      <c r="O163" s="34">
        <v>1.1539999999999999</v>
      </c>
      <c r="P163" s="34">
        <v>38.79</v>
      </c>
      <c r="Q163" s="34">
        <v>43.5</v>
      </c>
      <c r="R163" s="34">
        <v>34.67</v>
      </c>
      <c r="S163" s="34">
        <v>37.74</v>
      </c>
      <c r="T163" s="34">
        <v>26.21</v>
      </c>
      <c r="U163" s="34">
        <v>32.81</v>
      </c>
      <c r="V163" s="10"/>
      <c r="W163" s="10"/>
    </row>
    <row r="164" spans="1:23" x14ac:dyDescent="0.25">
      <c r="A164" s="3">
        <v>42089</v>
      </c>
      <c r="B164" s="4">
        <f>(Table2[[#This Row],[Date]]-25569)*86400+25200</f>
        <v>1427353200</v>
      </c>
      <c r="C16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https://api.darksky.net/forecast/aeee0c17ca18fc3d54d4c0ea16d45c6c/41.5083,-82.0166,1427353200?units=us&amp;exclude=hourly,minutely,alerts,flags</v>
      </c>
      <c r="D164" s="2" t="str">
        <f>TEXT(Table2[[#This Row],[Date]],"ddddddddd")</f>
        <v>Thursday</v>
      </c>
      <c r="E164" s="2">
        <v>0</v>
      </c>
      <c r="F164" s="2">
        <v>3</v>
      </c>
      <c r="G164" s="10">
        <v>0</v>
      </c>
      <c r="H164" s="34">
        <v>0</v>
      </c>
      <c r="I164" s="34">
        <v>0</v>
      </c>
      <c r="J164" s="34">
        <v>0</v>
      </c>
      <c r="K164" s="34">
        <v>1.4E-2</v>
      </c>
      <c r="L164" s="34">
        <v>1</v>
      </c>
      <c r="M164" s="34">
        <v>0</v>
      </c>
      <c r="N164" s="34">
        <v>0.1046</v>
      </c>
      <c r="O164" s="34">
        <v>0</v>
      </c>
      <c r="P164" s="34">
        <v>37.909999999999997</v>
      </c>
      <c r="Q164" s="34">
        <v>41.42</v>
      </c>
      <c r="R164" s="34">
        <v>35.31</v>
      </c>
      <c r="S164" s="34">
        <v>37.76</v>
      </c>
      <c r="T164" s="34">
        <v>28.93</v>
      </c>
      <c r="U164" s="34">
        <v>34.76</v>
      </c>
      <c r="V164" s="10"/>
      <c r="W164" s="10"/>
    </row>
    <row r="165" spans="1:23" x14ac:dyDescent="0.25">
      <c r="A165" s="3">
        <v>42081</v>
      </c>
      <c r="B165" s="4">
        <f>(Table2[[#This Row],[Date]]-25569)*86400+25200</f>
        <v>1426662000</v>
      </c>
      <c r="C16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https://api.darksky.net/forecast/aeee0c17ca18fc3d54d4c0ea16d45c6c/41.5083,-82.0166,1426662000?units=us&amp;exclude=hourly,minutely,alerts,flags</v>
      </c>
      <c r="D165" s="2" t="str">
        <f>TEXT(Table2[[#This Row],[Date]],"ddddddddd")</f>
        <v>Wednesday</v>
      </c>
      <c r="E165" s="2">
        <v>0</v>
      </c>
      <c r="F165" s="2">
        <v>3</v>
      </c>
      <c r="G165" s="10">
        <v>0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21.93</v>
      </c>
      <c r="Q165" s="34">
        <v>28.48</v>
      </c>
      <c r="R165" s="34">
        <v>35.79</v>
      </c>
      <c r="S165" s="34">
        <v>42.1</v>
      </c>
      <c r="T165" s="34">
        <v>17.97</v>
      </c>
      <c r="U165" s="34">
        <v>25.12</v>
      </c>
      <c r="V165" s="10"/>
      <c r="W165" s="10"/>
    </row>
    <row r="166" spans="1:23" x14ac:dyDescent="0.25">
      <c r="A166" s="3">
        <v>43129</v>
      </c>
      <c r="B166" s="4">
        <f>(Table2[[#This Row],[Date]]-25569)*86400+25200</f>
        <v>1517209200</v>
      </c>
      <c r="C16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https://api.darksky.net/forecast/aeee0c17ca18fc3d54d4c0ea16d45c6c/41.5083,-82.0166,1517209200?units=us&amp;exclude=hourly,minutely,alerts,flags</v>
      </c>
      <c r="D166" s="6" t="str">
        <f>TEXT(Table2[[#This Row],[Date]],"ddddddddd")</f>
        <v>Monday</v>
      </c>
      <c r="E166" s="2">
        <v>0</v>
      </c>
      <c r="F166" s="2">
        <v>4</v>
      </c>
      <c r="G166" s="2">
        <v>0</v>
      </c>
      <c r="H166" s="34">
        <v>0</v>
      </c>
      <c r="I166" s="34">
        <v>0</v>
      </c>
      <c r="J166" s="34">
        <v>0</v>
      </c>
      <c r="K166" s="34">
        <v>6.7999999999999996E-3</v>
      </c>
      <c r="L166" s="34">
        <v>0.42</v>
      </c>
      <c r="M166" s="34">
        <v>1</v>
      </c>
      <c r="N166" s="34">
        <v>3.7199999999999997E-2</v>
      </c>
      <c r="O166" s="34">
        <v>1.7170000000000001</v>
      </c>
      <c r="P166" s="34">
        <v>31.37</v>
      </c>
      <c r="Q166" s="34">
        <v>31.37</v>
      </c>
      <c r="R166" s="34">
        <v>36.57</v>
      </c>
      <c r="S166" s="34">
        <v>36.57</v>
      </c>
      <c r="T166" s="34">
        <v>11.49</v>
      </c>
      <c r="U166" s="34">
        <v>21.91</v>
      </c>
      <c r="V166" s="10"/>
      <c r="W166" s="10"/>
    </row>
    <row r="167" spans="1:23" x14ac:dyDescent="0.25">
      <c r="A167" s="3">
        <v>43087</v>
      </c>
      <c r="B167" s="4">
        <f>(Table2[[#This Row],[Date]]-25569)*86400+25200</f>
        <v>1513580400</v>
      </c>
      <c r="C16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https://api.darksky.net/forecast/aeee0c17ca18fc3d54d4c0ea16d45c6c/41.5083,-82.0166,1513580400?units=us&amp;exclude=hourly,minutely,alerts,flags</v>
      </c>
      <c r="D167" s="5" t="str">
        <f>TEXT(Table2[[#This Row],[Date]],"ddddddddd")</f>
        <v>Monday</v>
      </c>
      <c r="E167" s="2">
        <v>0</v>
      </c>
      <c r="F167" s="2">
        <v>0</v>
      </c>
      <c r="G167" s="2">
        <v>0</v>
      </c>
      <c r="H167" s="34">
        <v>0</v>
      </c>
      <c r="I167" s="34">
        <v>0</v>
      </c>
      <c r="J167" s="34">
        <v>0</v>
      </c>
      <c r="K167" s="34">
        <v>2.9999999999999997E-4</v>
      </c>
      <c r="L167" s="34">
        <v>0.28999999999999998</v>
      </c>
      <c r="M167" s="34">
        <v>0</v>
      </c>
      <c r="N167" s="34">
        <v>5.7999999999999996E-3</v>
      </c>
      <c r="O167" s="34">
        <v>0</v>
      </c>
      <c r="P167" s="34">
        <v>32</v>
      </c>
      <c r="Q167" s="34">
        <v>37.75</v>
      </c>
      <c r="R167" s="34">
        <v>36.57</v>
      </c>
      <c r="S167" s="34">
        <v>43.06</v>
      </c>
      <c r="T167" s="34">
        <v>30.72</v>
      </c>
      <c r="U167" s="34">
        <v>37.299999999999997</v>
      </c>
      <c r="V167" s="10"/>
      <c r="W167" s="10"/>
    </row>
    <row r="168" spans="1:23" x14ac:dyDescent="0.25">
      <c r="A168" s="3">
        <v>42355</v>
      </c>
      <c r="B168" s="2">
        <f>(Table2[[#This Row],[Date]]-25569)*86400+25200</f>
        <v>1450335600</v>
      </c>
      <c r="C168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https://api.darksky.net/forecast/aeee0c17ca18fc3d54d4c0ea16d45c6c/41.5083,-82.0166,1450335600?units=us&amp;exclude=hourly,minutely,alerts,flags</v>
      </c>
      <c r="D168" s="5" t="str">
        <f>TEXT(Table2[[#This Row],[Date]],"ddddddddd")</f>
        <v>Thursday</v>
      </c>
      <c r="E168" s="2">
        <v>0</v>
      </c>
      <c r="F168" s="10">
        <v>0</v>
      </c>
      <c r="G168" s="10">
        <v>0</v>
      </c>
      <c r="H168" s="34">
        <v>6.9999999999999999E-4</v>
      </c>
      <c r="I168" s="34">
        <v>7.0000000000000007E-2</v>
      </c>
      <c r="J168" s="34">
        <v>0</v>
      </c>
      <c r="K168" s="34">
        <v>1E-4</v>
      </c>
      <c r="L168" s="34">
        <v>0.23</v>
      </c>
      <c r="M168" s="34">
        <v>0</v>
      </c>
      <c r="N168" s="34">
        <v>2.3E-3</v>
      </c>
      <c r="O168" s="34">
        <v>0</v>
      </c>
      <c r="P168" s="34">
        <v>55.23</v>
      </c>
      <c r="Q168" s="34">
        <v>55.23</v>
      </c>
      <c r="R168" s="34">
        <v>36.58</v>
      </c>
      <c r="S168" s="34">
        <v>43.14</v>
      </c>
      <c r="T168" s="34">
        <v>26.34</v>
      </c>
      <c r="U168" s="34">
        <v>34.520000000000003</v>
      </c>
      <c r="V168" s="10"/>
      <c r="W168" s="10"/>
    </row>
    <row r="169" spans="1:23" x14ac:dyDescent="0.25">
      <c r="A169" s="3">
        <v>42450</v>
      </c>
      <c r="B169" s="4">
        <f>(Table2[[#This Row],[Date]]-25569)*86400+25200</f>
        <v>1458543600</v>
      </c>
      <c r="C16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https://api.darksky.net/forecast/aeee0c17ca18fc3d54d4c0ea16d45c6c/41.5083,-82.0166,1458543600?units=us&amp;exclude=hourly,minutely,alerts,flags</v>
      </c>
      <c r="D169" s="5" t="str">
        <f>TEXT(Table2[[#This Row],[Date]],"ddddddddd")</f>
        <v>Monday</v>
      </c>
      <c r="E169" s="2">
        <v>0</v>
      </c>
      <c r="F169" s="10">
        <v>0</v>
      </c>
      <c r="G169" s="10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22.95</v>
      </c>
      <c r="Q169" s="34">
        <v>28.4</v>
      </c>
      <c r="R169" s="34">
        <v>36.700000000000003</v>
      </c>
      <c r="S169" s="34">
        <v>39.85</v>
      </c>
      <c r="T169" s="34">
        <v>21.36</v>
      </c>
      <c r="U169" s="34">
        <v>27.53</v>
      </c>
      <c r="V169" s="10"/>
      <c r="W169" s="10"/>
    </row>
    <row r="170" spans="1:23" x14ac:dyDescent="0.25">
      <c r="A170" s="3">
        <v>42401</v>
      </c>
      <c r="B170" s="4">
        <f>(Table2[[#This Row],[Date]]-25569)*86400+25200</f>
        <v>1454310000</v>
      </c>
      <c r="C17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https://api.darksky.net/forecast/aeee0c17ca18fc3d54d4c0ea16d45c6c/41.5083,-82.0166,1454310000?units=us&amp;exclude=hourly,minutely,alerts,flags</v>
      </c>
      <c r="D170" s="5" t="str">
        <f>TEXT(Table2[[#This Row],[Date]],"ddddddddd")</f>
        <v>Monday</v>
      </c>
      <c r="E170" s="2">
        <v>0</v>
      </c>
      <c r="F170" s="10">
        <v>0</v>
      </c>
      <c r="G170" s="10">
        <v>0</v>
      </c>
      <c r="H170" s="34">
        <v>4.3E-3</v>
      </c>
      <c r="I170" s="34">
        <v>0.36</v>
      </c>
      <c r="J170" s="34">
        <v>0</v>
      </c>
      <c r="K170" s="34">
        <v>1.1999999999999999E-3</v>
      </c>
      <c r="L170" s="34">
        <v>0.78</v>
      </c>
      <c r="M170" s="34">
        <v>0</v>
      </c>
      <c r="N170" s="34">
        <v>1.7399999999999999E-2</v>
      </c>
      <c r="O170" s="34">
        <v>0</v>
      </c>
      <c r="P170" s="34">
        <v>36.6</v>
      </c>
      <c r="Q170" s="34">
        <v>44.02</v>
      </c>
      <c r="R170" s="34">
        <v>37.01</v>
      </c>
      <c r="S170" s="34">
        <v>40.07</v>
      </c>
      <c r="T170" s="34">
        <v>24.79</v>
      </c>
      <c r="U170" s="34">
        <v>29.81</v>
      </c>
      <c r="V170" s="10"/>
      <c r="W170" s="10"/>
    </row>
    <row r="171" spans="1:23" x14ac:dyDescent="0.25">
      <c r="A171" s="3">
        <v>43123</v>
      </c>
      <c r="B171" s="4">
        <f>(Table2[[#This Row],[Date]]-25569)*86400+25200</f>
        <v>1516690800</v>
      </c>
      <c r="C17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https://api.darksky.net/forecast/aeee0c17ca18fc3d54d4c0ea16d45c6c/41.5083,-82.0166,1516690800?units=us&amp;exclude=hourly,minutely,alerts,flags</v>
      </c>
      <c r="D171" s="6" t="str">
        <f>TEXT(Table2[[#This Row],[Date]],"ddddddddd")</f>
        <v>Tuesday</v>
      </c>
      <c r="E171" s="2">
        <v>0</v>
      </c>
      <c r="F171" s="2">
        <v>4</v>
      </c>
      <c r="G171" s="2">
        <v>0</v>
      </c>
      <c r="H171" s="34">
        <v>0.25190000000000001</v>
      </c>
      <c r="I171" s="34">
        <v>0.56000000000000005</v>
      </c>
      <c r="J171" s="34">
        <v>0</v>
      </c>
      <c r="K171" s="34">
        <v>1.9800000000000002E-2</v>
      </c>
      <c r="L171" s="34">
        <v>0.77</v>
      </c>
      <c r="M171" s="34">
        <v>0</v>
      </c>
      <c r="N171" s="34">
        <v>0.25190000000000001</v>
      </c>
      <c r="O171" s="34">
        <v>0</v>
      </c>
      <c r="P171" s="34">
        <v>45.07</v>
      </c>
      <c r="Q171" s="34">
        <v>47.93</v>
      </c>
      <c r="R171" s="34">
        <v>37.229999999999997</v>
      </c>
      <c r="S171" s="34">
        <v>41.94</v>
      </c>
      <c r="T171" s="34">
        <v>20.6</v>
      </c>
      <c r="U171" s="34">
        <v>31.58</v>
      </c>
      <c r="V171" s="10"/>
      <c r="W171" s="10"/>
    </row>
    <row r="172" spans="1:23" x14ac:dyDescent="0.25">
      <c r="A172" s="3">
        <v>42754</v>
      </c>
      <c r="B172" s="4">
        <f>(Table2[[#This Row],[Date]]-25569)*86400+25200</f>
        <v>1484809200</v>
      </c>
      <c r="C17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https://api.darksky.net/forecast/aeee0c17ca18fc3d54d4c0ea16d45c6c/41.5083,-82.0166,1484809200?units=us&amp;exclude=hourly,minutely,alerts,flags</v>
      </c>
      <c r="D172" s="5" t="str">
        <f>TEXT(Table2[[#This Row],[Date]],"ddddddddd")</f>
        <v>Thursday</v>
      </c>
      <c r="E172" s="2">
        <v>0</v>
      </c>
      <c r="F172" s="10">
        <v>1</v>
      </c>
      <c r="G172" s="2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29.31</v>
      </c>
      <c r="Q172" s="34">
        <v>36.56</v>
      </c>
      <c r="R172" s="34">
        <v>37.81</v>
      </c>
      <c r="S172" s="34">
        <v>40.590000000000003</v>
      </c>
      <c r="T172" s="34">
        <v>29.11</v>
      </c>
      <c r="U172" s="34">
        <v>35.25</v>
      </c>
      <c r="V172" s="10"/>
      <c r="W172" s="10"/>
    </row>
    <row r="173" spans="1:23" x14ac:dyDescent="0.25">
      <c r="A173" s="3">
        <v>41981</v>
      </c>
      <c r="B173" s="4">
        <f>(Table2[[#This Row],[Date]]-25569)*86400+25200</f>
        <v>1418022000</v>
      </c>
      <c r="C17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https://api.darksky.net/forecast/aeee0c17ca18fc3d54d4c0ea16d45c6c/41.5083,-82.0166,1418022000?units=us&amp;exclude=hourly,minutely,alerts,flags</v>
      </c>
      <c r="D173" s="2" t="str">
        <f>TEXT(Table2[[#This Row],[Date]],"ddddddddd")</f>
        <v>Monday</v>
      </c>
      <c r="E173" s="2">
        <v>0</v>
      </c>
      <c r="F173" s="2">
        <v>0</v>
      </c>
      <c r="G173" s="2">
        <v>0</v>
      </c>
      <c r="H173" s="34">
        <v>0</v>
      </c>
      <c r="I173" s="34">
        <v>0</v>
      </c>
      <c r="J173" s="34">
        <v>0</v>
      </c>
      <c r="K173" s="34">
        <v>4.0000000000000002E-4</v>
      </c>
      <c r="L173" s="34">
        <v>0.55000000000000004</v>
      </c>
      <c r="M173" s="34">
        <v>0</v>
      </c>
      <c r="N173" s="34">
        <v>7.1000000000000004E-3</v>
      </c>
      <c r="O173" s="34">
        <v>0</v>
      </c>
      <c r="P173" s="34">
        <v>27.45</v>
      </c>
      <c r="Q173" s="34">
        <v>34.979999999999997</v>
      </c>
      <c r="R173" s="34">
        <v>38.1</v>
      </c>
      <c r="S173" s="34">
        <v>44.69</v>
      </c>
      <c r="T173" s="34">
        <v>25.58</v>
      </c>
      <c r="U173" s="34">
        <v>31.99</v>
      </c>
      <c r="V173" s="10"/>
      <c r="W173" s="10"/>
    </row>
    <row r="174" spans="1:23" x14ac:dyDescent="0.25">
      <c r="A174" s="3">
        <v>42395</v>
      </c>
      <c r="B174" s="4">
        <f>(Table2[[#This Row],[Date]]-25569)*86400+25200</f>
        <v>1453791600</v>
      </c>
      <c r="C17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https://api.darksky.net/forecast/aeee0c17ca18fc3d54d4c0ea16d45c6c/41.5083,-82.0166,1453791600?units=us&amp;exclude=hourly,minutely,alerts,flags</v>
      </c>
      <c r="D174" s="5" t="str">
        <f>TEXT(Table2[[#This Row],[Date]],"ddddddddd")</f>
        <v>Tuesday</v>
      </c>
      <c r="E174" s="2">
        <v>0</v>
      </c>
      <c r="F174" s="10">
        <v>0</v>
      </c>
      <c r="G174" s="10">
        <v>0</v>
      </c>
      <c r="H174" s="34">
        <v>0</v>
      </c>
      <c r="I174" s="34">
        <v>0</v>
      </c>
      <c r="J174" s="34">
        <v>0</v>
      </c>
      <c r="K174" s="34">
        <v>2.0000000000000001E-4</v>
      </c>
      <c r="L174" s="34">
        <v>0.28999999999999998</v>
      </c>
      <c r="M174" s="34">
        <v>0</v>
      </c>
      <c r="N174" s="34">
        <v>2.8999999999999998E-3</v>
      </c>
      <c r="O174" s="34">
        <v>0</v>
      </c>
      <c r="P174" s="34">
        <v>38.49</v>
      </c>
      <c r="Q174" s="34">
        <v>45.42</v>
      </c>
      <c r="R174" s="34">
        <v>38.270000000000003</v>
      </c>
      <c r="S174" s="34">
        <v>45.37</v>
      </c>
      <c r="T174" s="34">
        <v>22.29</v>
      </c>
      <c r="U174" s="34">
        <v>31.93</v>
      </c>
      <c r="V174" s="10"/>
      <c r="W174" s="10"/>
    </row>
    <row r="175" spans="1:23" x14ac:dyDescent="0.25">
      <c r="A175" s="3">
        <v>42075</v>
      </c>
      <c r="B175" s="4">
        <f>(Table2[[#This Row],[Date]]-25569)*86400+25200</f>
        <v>1426143600</v>
      </c>
      <c r="C17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https://api.darksky.net/forecast/aeee0c17ca18fc3d54d4c0ea16d45c6c/41.5083,-82.0166,1426143600?units=us&amp;exclude=hourly,minutely,alerts,flags</v>
      </c>
      <c r="D175" s="2" t="str">
        <f>TEXT(Table2[[#This Row],[Date]],"ddddddddd")</f>
        <v>Thursday</v>
      </c>
      <c r="E175" s="2">
        <v>0</v>
      </c>
      <c r="F175" s="2">
        <v>3</v>
      </c>
      <c r="G175" s="10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26.9</v>
      </c>
      <c r="Q175" s="34">
        <v>31.93</v>
      </c>
      <c r="R175" s="34">
        <v>38.36</v>
      </c>
      <c r="S175" s="34">
        <v>41.05</v>
      </c>
      <c r="T175" s="34">
        <v>22.45</v>
      </c>
      <c r="U175" s="34">
        <v>29.05</v>
      </c>
      <c r="V175" s="10"/>
      <c r="W175" s="10"/>
    </row>
    <row r="176" spans="1:23" x14ac:dyDescent="0.25">
      <c r="A176" s="3">
        <v>42394</v>
      </c>
      <c r="B176" s="4">
        <f>(Table2[[#This Row],[Date]]-25569)*86400+25200</f>
        <v>1453705200</v>
      </c>
      <c r="C17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https://api.darksky.net/forecast/aeee0c17ca18fc3d54d4c0ea16d45c6c/41.5083,-82.0166,1453705200?units=us&amp;exclude=hourly,minutely,alerts,flags</v>
      </c>
      <c r="D176" s="5" t="str">
        <f>TEXT(Table2[[#This Row],[Date]],"ddddddddd")</f>
        <v>Monday</v>
      </c>
      <c r="E176" s="2">
        <v>0</v>
      </c>
      <c r="F176" s="10">
        <v>0</v>
      </c>
      <c r="G176" s="10">
        <v>0</v>
      </c>
      <c r="H176" s="34">
        <v>0</v>
      </c>
      <c r="I176" s="34">
        <v>0</v>
      </c>
      <c r="J176" s="34">
        <v>0</v>
      </c>
      <c r="K176" s="34">
        <v>2.0000000000000001E-4</v>
      </c>
      <c r="L176" s="34">
        <v>0.23</v>
      </c>
      <c r="M176" s="34">
        <v>0</v>
      </c>
      <c r="N176" s="34">
        <v>2.3E-3</v>
      </c>
      <c r="O176" s="34">
        <v>0</v>
      </c>
      <c r="P176" s="34">
        <v>20.22</v>
      </c>
      <c r="Q176" s="34">
        <v>28.1</v>
      </c>
      <c r="R176" s="34">
        <v>38.630000000000003</v>
      </c>
      <c r="S176" s="34">
        <v>44.84</v>
      </c>
      <c r="T176" s="34">
        <v>18.149999999999999</v>
      </c>
      <c r="U176" s="34">
        <v>26.35</v>
      </c>
      <c r="V176" s="10"/>
      <c r="W176" s="10"/>
    </row>
    <row r="177" spans="1:23" x14ac:dyDescent="0.25">
      <c r="A177" s="3">
        <v>41982</v>
      </c>
      <c r="B177" s="4">
        <f>(Table2[[#This Row],[Date]]-25569)*86400+25200</f>
        <v>1418108400</v>
      </c>
      <c r="C17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https://api.darksky.net/forecast/aeee0c17ca18fc3d54d4c0ea16d45c6c/41.5083,-82.0166,1418108400?units=us&amp;exclude=hourly,minutely,alerts,flags</v>
      </c>
      <c r="D177" s="2" t="str">
        <f>TEXT(Table2[[#This Row],[Date]],"ddddddddd")</f>
        <v>Tuesday</v>
      </c>
      <c r="E177" s="2">
        <v>0</v>
      </c>
      <c r="F177" s="2">
        <v>0</v>
      </c>
      <c r="G177" s="2">
        <v>0</v>
      </c>
      <c r="H177" s="34">
        <v>0</v>
      </c>
      <c r="I177" s="34">
        <v>0</v>
      </c>
      <c r="J177" s="34">
        <v>0</v>
      </c>
      <c r="K177" s="34">
        <v>1.1000000000000001E-3</v>
      </c>
      <c r="L177" s="34">
        <v>0.67</v>
      </c>
      <c r="M177" s="34">
        <v>0</v>
      </c>
      <c r="N177" s="34">
        <v>8.8000000000000005E-3</v>
      </c>
      <c r="O177" s="34">
        <v>0</v>
      </c>
      <c r="P177" s="34">
        <v>30.77</v>
      </c>
      <c r="Q177" s="34">
        <v>37.229999999999997</v>
      </c>
      <c r="R177" s="34">
        <v>38.74</v>
      </c>
      <c r="S177" s="34">
        <v>39.549999999999997</v>
      </c>
      <c r="T177" s="34">
        <v>27.21</v>
      </c>
      <c r="U177" s="34">
        <v>36.53</v>
      </c>
      <c r="V177" s="10"/>
      <c r="W177" s="10"/>
    </row>
    <row r="178" spans="1:23" x14ac:dyDescent="0.25">
      <c r="A178" s="3">
        <v>42377</v>
      </c>
      <c r="B178" s="2">
        <f>(Table2[[#This Row],[Date]]-25569)*86400+25200</f>
        <v>1452236400</v>
      </c>
      <c r="C178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https://api.darksky.net/forecast/aeee0c17ca18fc3d54d4c0ea16d45c6c/41.5083,-82.0166,1452236400?units=us&amp;exclude=hourly,minutely,alerts,flags</v>
      </c>
      <c r="D178" s="5" t="str">
        <f>TEXT(Table2[[#This Row],[Date]],"ddddddddd")</f>
        <v>Friday</v>
      </c>
      <c r="E178" s="2">
        <v>0</v>
      </c>
      <c r="F178" s="10">
        <v>0</v>
      </c>
      <c r="G178" s="10">
        <v>0</v>
      </c>
      <c r="H178" s="34">
        <v>0</v>
      </c>
      <c r="I178" s="34">
        <v>0</v>
      </c>
      <c r="J178" s="34">
        <v>0</v>
      </c>
      <c r="K178" s="34">
        <v>6.1000000000000004E-3</v>
      </c>
      <c r="L178" s="34">
        <v>1</v>
      </c>
      <c r="M178" s="34">
        <v>0</v>
      </c>
      <c r="N178" s="34">
        <v>4.4200000000000003E-2</v>
      </c>
      <c r="O178" s="34">
        <v>0</v>
      </c>
      <c r="P178" s="34">
        <v>22.85</v>
      </c>
      <c r="Q178" s="34">
        <v>28.77</v>
      </c>
      <c r="R178" s="34">
        <v>38.880000000000003</v>
      </c>
      <c r="S178" s="34">
        <v>41.56</v>
      </c>
      <c r="T178" s="34">
        <v>22.85</v>
      </c>
      <c r="U178" s="34">
        <v>28.05</v>
      </c>
      <c r="V178" s="10"/>
      <c r="W178" s="10"/>
    </row>
    <row r="179" spans="1:23" x14ac:dyDescent="0.25">
      <c r="A179" s="3">
        <v>42710</v>
      </c>
      <c r="B179" s="4">
        <f>(Table2[[#This Row],[Date]]-25569)*86400+25200</f>
        <v>1481007600</v>
      </c>
      <c r="C17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https://api.darksky.net/forecast/aeee0c17ca18fc3d54d4c0ea16d45c6c/41.5083,-82.0166,1481007600?units=us&amp;exclude=hourly,minutely,alerts,flags</v>
      </c>
      <c r="D179" s="5" t="str">
        <f>TEXT(Table2[[#This Row],[Date]],"ddddddddd")</f>
        <v>Tuesday</v>
      </c>
      <c r="E179" s="2">
        <v>0</v>
      </c>
      <c r="F179" s="10">
        <v>0</v>
      </c>
      <c r="G179" s="10">
        <v>0</v>
      </c>
      <c r="H179" s="34">
        <v>0</v>
      </c>
      <c r="I179" s="34">
        <v>0</v>
      </c>
      <c r="J179" s="34">
        <v>0</v>
      </c>
      <c r="K179" s="34">
        <v>9.9000000000000008E-3</v>
      </c>
      <c r="L179" s="34">
        <v>1</v>
      </c>
      <c r="M179" s="34">
        <v>0</v>
      </c>
      <c r="N179" s="34">
        <v>6.2E-2</v>
      </c>
      <c r="O179" s="34">
        <v>0</v>
      </c>
      <c r="P179" s="34">
        <v>25.19</v>
      </c>
      <c r="Q179" s="34">
        <v>32.19</v>
      </c>
      <c r="R179" s="34">
        <v>38.979999999999997</v>
      </c>
      <c r="S179" s="34">
        <v>39.28</v>
      </c>
      <c r="T179" s="34">
        <v>24.67</v>
      </c>
      <c r="U179" s="34">
        <v>31.38</v>
      </c>
      <c r="V179" s="10"/>
      <c r="W179" s="10"/>
    </row>
    <row r="180" spans="1:23" x14ac:dyDescent="0.25">
      <c r="A180" s="3">
        <v>43132</v>
      </c>
      <c r="B180" s="4">
        <f>(Table2[[#This Row],[Date]]-25569)*86400+25200</f>
        <v>1517468400</v>
      </c>
      <c r="C18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https://api.darksky.net/forecast/aeee0c17ca18fc3d54d4c0ea16d45c6c/41.5083,-82.0166,1517468400?units=us&amp;exclude=hourly,minutely,alerts,flags</v>
      </c>
      <c r="D180" s="6" t="str">
        <f>TEXT(Table2[[#This Row],[Date]],"ddddddddd")</f>
        <v>Thursday</v>
      </c>
      <c r="E180" s="2">
        <v>0</v>
      </c>
      <c r="F180" s="2">
        <v>4</v>
      </c>
      <c r="G180" s="2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39.44</v>
      </c>
      <c r="Q180" s="34">
        <v>39.44</v>
      </c>
      <c r="R180" s="34">
        <v>39.36</v>
      </c>
      <c r="S180" s="34">
        <v>43.09</v>
      </c>
      <c r="T180" s="34">
        <v>10.1</v>
      </c>
      <c r="U180" s="34">
        <v>19.399999999999999</v>
      </c>
      <c r="V180" s="10"/>
      <c r="W180" s="10"/>
    </row>
    <row r="181" spans="1:23" x14ac:dyDescent="0.25">
      <c r="A181" s="3">
        <v>42745</v>
      </c>
      <c r="B181" s="4">
        <f>(Table2[[#This Row],[Date]]-25569)*86400+25200</f>
        <v>1484031600</v>
      </c>
      <c r="C18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https://api.darksky.net/forecast/aeee0c17ca18fc3d54d4c0ea16d45c6c/41.5083,-82.0166,1484031600?units=us&amp;exclude=hourly,minutely,alerts,flags</v>
      </c>
      <c r="D181" s="5" t="str">
        <f>TEXT(Table2[[#This Row],[Date]],"ddddddddd")</f>
        <v>Tuesday</v>
      </c>
      <c r="E181" s="2">
        <v>0</v>
      </c>
      <c r="F181" s="10">
        <v>1</v>
      </c>
      <c r="G181" s="2">
        <v>0</v>
      </c>
      <c r="H181" s="34">
        <v>2.0999999999999999E-3</v>
      </c>
      <c r="I181" s="34">
        <v>0.21</v>
      </c>
      <c r="J181" s="34">
        <v>1</v>
      </c>
      <c r="K181" s="34">
        <v>1.1900000000000001E-2</v>
      </c>
      <c r="L181" s="34">
        <v>1</v>
      </c>
      <c r="M181" s="34">
        <v>1</v>
      </c>
      <c r="N181" s="34">
        <v>9.2600000000000002E-2</v>
      </c>
      <c r="O181" s="34">
        <v>0.54900000000000004</v>
      </c>
      <c r="P181" s="34">
        <v>19.13</v>
      </c>
      <c r="Q181" s="34">
        <v>29.25</v>
      </c>
      <c r="R181" s="34">
        <v>39.409999999999997</v>
      </c>
      <c r="S181" s="34">
        <v>47.38</v>
      </c>
      <c r="T181" s="34">
        <v>18.68</v>
      </c>
      <c r="U181" s="34">
        <v>28.59</v>
      </c>
      <c r="V181" s="10"/>
      <c r="W181" s="10"/>
    </row>
    <row r="182" spans="1:23" x14ac:dyDescent="0.25">
      <c r="A182" s="3">
        <v>43131</v>
      </c>
      <c r="B182" s="4">
        <f>(Table2[[#This Row],[Date]]-25569)*86400+25200</f>
        <v>1517382000</v>
      </c>
      <c r="C18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https://api.darksky.net/forecast/aeee0c17ca18fc3d54d4c0ea16d45c6c/41.5083,-82.0166,1517382000?units=us&amp;exclude=hourly,minutely,alerts,flags</v>
      </c>
      <c r="D182" s="6" t="str">
        <f>TEXT(Table2[[#This Row],[Date]],"ddddddddd")</f>
        <v>Wednesday</v>
      </c>
      <c r="E182" s="2">
        <v>0</v>
      </c>
      <c r="F182" s="2">
        <v>4</v>
      </c>
      <c r="G182" s="2">
        <v>0</v>
      </c>
      <c r="H182" s="34">
        <v>0</v>
      </c>
      <c r="I182" s="34">
        <v>0</v>
      </c>
      <c r="J182" s="34">
        <v>0</v>
      </c>
      <c r="K182" s="34">
        <v>6.9999999999999999E-4</v>
      </c>
      <c r="L182" s="34">
        <v>0.28000000000000003</v>
      </c>
      <c r="M182" s="34">
        <v>0</v>
      </c>
      <c r="N182" s="34">
        <v>3.5000000000000001E-3</v>
      </c>
      <c r="O182" s="34">
        <v>0</v>
      </c>
      <c r="P182" s="34">
        <v>11.35</v>
      </c>
      <c r="Q182" s="34">
        <v>16.649999999999999</v>
      </c>
      <c r="R182" s="34">
        <v>39.520000000000003</v>
      </c>
      <c r="S182" s="34">
        <v>42.76</v>
      </c>
      <c r="T182" s="34">
        <v>11.35</v>
      </c>
      <c r="U182" s="34">
        <v>16.649999999999999</v>
      </c>
      <c r="V182" s="10"/>
      <c r="W182" s="10"/>
    </row>
    <row r="183" spans="1:23" x14ac:dyDescent="0.25">
      <c r="A183" s="3">
        <v>42822</v>
      </c>
      <c r="B183" s="4">
        <f>(Table2[[#This Row],[Date]]-25569)*86400+25200</f>
        <v>1490684400</v>
      </c>
      <c r="C18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https://api.darksky.net/forecast/aeee0c17ca18fc3d54d4c0ea16d45c6c/41.5083,-82.0166,1490684400?units=us&amp;exclude=hourly,minutely,alerts,flags</v>
      </c>
      <c r="D183" s="5" t="str">
        <f>TEXT(Table2[[#This Row],[Date]],"ddddddddd")</f>
        <v>Tuesday</v>
      </c>
      <c r="E183" s="2">
        <v>0</v>
      </c>
      <c r="F183" s="2">
        <v>3</v>
      </c>
      <c r="G183" s="2">
        <v>0</v>
      </c>
      <c r="H183" s="34">
        <v>5.3E-3</v>
      </c>
      <c r="I183" s="34">
        <v>0.26</v>
      </c>
      <c r="J183" s="34">
        <v>0</v>
      </c>
      <c r="K183" s="34">
        <v>3.0999999999999999E-3</v>
      </c>
      <c r="L183" s="34">
        <v>0.67</v>
      </c>
      <c r="M183" s="34">
        <v>0</v>
      </c>
      <c r="N183" s="34">
        <v>1.7999999999999999E-2</v>
      </c>
      <c r="O183" s="34">
        <v>0</v>
      </c>
      <c r="P183" s="34">
        <v>50.82</v>
      </c>
      <c r="Q183" s="34">
        <v>50.82</v>
      </c>
      <c r="R183" s="34">
        <v>39.520000000000003</v>
      </c>
      <c r="S183" s="34">
        <v>44.66</v>
      </c>
      <c r="T183" s="34">
        <v>34.520000000000003</v>
      </c>
      <c r="U183" s="34">
        <v>38.76</v>
      </c>
      <c r="V183" s="10"/>
      <c r="W183" s="10"/>
    </row>
    <row r="184" spans="1:23" x14ac:dyDescent="0.25">
      <c r="A184" s="3">
        <v>41978</v>
      </c>
      <c r="B184" s="4">
        <f>(Table2[[#This Row],[Date]]-25569)*86400+25200</f>
        <v>1417762800</v>
      </c>
      <c r="C18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https://api.darksky.net/forecast/aeee0c17ca18fc3d54d4c0ea16d45c6c/41.5083,-82.0166,1417762800?units=us&amp;exclude=hourly,minutely,alerts,flags</v>
      </c>
      <c r="D184" s="2" t="str">
        <f>TEXT(Table2[[#This Row],[Date]],"ddddddddd")</f>
        <v>Friday</v>
      </c>
      <c r="E184" s="2">
        <v>0</v>
      </c>
      <c r="F184" s="2">
        <v>0</v>
      </c>
      <c r="G184" s="2">
        <v>0</v>
      </c>
      <c r="H184" s="34">
        <v>0</v>
      </c>
      <c r="I184" s="34">
        <v>0</v>
      </c>
      <c r="J184" s="34">
        <v>0</v>
      </c>
      <c r="K184" s="34">
        <v>4.4999999999999997E-3</v>
      </c>
      <c r="L184" s="34">
        <v>1</v>
      </c>
      <c r="M184" s="34">
        <v>0</v>
      </c>
      <c r="N184" s="34">
        <v>2.7199999999999998E-2</v>
      </c>
      <c r="O184" s="34">
        <v>0</v>
      </c>
      <c r="P184" s="34">
        <v>27.23</v>
      </c>
      <c r="Q184" s="34">
        <v>33.14</v>
      </c>
      <c r="R184" s="34">
        <v>40.31</v>
      </c>
      <c r="S184" s="34">
        <v>40.43</v>
      </c>
      <c r="T184" s="34">
        <v>25.33</v>
      </c>
      <c r="U184" s="34">
        <v>31.46</v>
      </c>
      <c r="V184" s="10"/>
      <c r="W184" s="10"/>
    </row>
    <row r="185" spans="1:23" x14ac:dyDescent="0.25">
      <c r="A185" s="3">
        <v>42353</v>
      </c>
      <c r="B185" s="2">
        <f>(Table2[[#This Row],[Date]]-25569)*86400+25200</f>
        <v>1450162800</v>
      </c>
      <c r="C185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https://api.darksky.net/forecast/aeee0c17ca18fc3d54d4c0ea16d45c6c/41.5083,-82.0166,1450162800?units=us&amp;exclude=hourly,minutely,alerts,flags</v>
      </c>
      <c r="D185" s="5" t="str">
        <f>TEXT(Table2[[#This Row],[Date]],"ddddddddd")</f>
        <v>Tuesday</v>
      </c>
      <c r="E185" s="2">
        <v>0</v>
      </c>
      <c r="F185" s="10">
        <v>0</v>
      </c>
      <c r="G185" s="10">
        <v>0</v>
      </c>
      <c r="H185" s="34">
        <v>0</v>
      </c>
      <c r="I185" s="34">
        <v>0</v>
      </c>
      <c r="J185" s="34">
        <v>0</v>
      </c>
      <c r="K185" s="34">
        <v>2.9999999999999997E-4</v>
      </c>
      <c r="L185" s="34">
        <v>0.28999999999999998</v>
      </c>
      <c r="M185" s="34">
        <v>0</v>
      </c>
      <c r="N185" s="34">
        <v>2.8999999999999998E-3</v>
      </c>
      <c r="O185" s="34">
        <v>0</v>
      </c>
      <c r="P185" s="34">
        <v>41.08</v>
      </c>
      <c r="Q185" s="34">
        <v>47</v>
      </c>
      <c r="R185" s="34">
        <v>40.56</v>
      </c>
      <c r="S185" s="34">
        <v>45.02</v>
      </c>
      <c r="T185" s="34">
        <v>35.86</v>
      </c>
      <c r="U185" s="34">
        <v>43.19</v>
      </c>
      <c r="V185" s="10"/>
      <c r="W185" s="10"/>
    </row>
    <row r="186" spans="1:23" x14ac:dyDescent="0.25">
      <c r="A186" s="3">
        <v>42072</v>
      </c>
      <c r="B186" s="4">
        <f>(Table2[[#This Row],[Date]]-25569)*86400+25200</f>
        <v>1425884400</v>
      </c>
      <c r="C18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https://api.darksky.net/forecast/aeee0c17ca18fc3d54d4c0ea16d45c6c/41.5083,-82.0166,1425884400?units=us&amp;exclude=hourly,minutely,alerts,flags</v>
      </c>
      <c r="D186" s="2" t="str">
        <f>TEXT(Table2[[#This Row],[Date]],"ddddddddd")</f>
        <v>Monday</v>
      </c>
      <c r="E186" s="2">
        <v>0</v>
      </c>
      <c r="F186" s="2">
        <v>3</v>
      </c>
      <c r="G186" s="10">
        <v>0</v>
      </c>
      <c r="H186" s="34">
        <v>6.9999999999999999E-4</v>
      </c>
      <c r="I186" s="34">
        <v>7.0000000000000007E-2</v>
      </c>
      <c r="J186" s="34">
        <v>0</v>
      </c>
      <c r="K186" s="34">
        <v>1E-4</v>
      </c>
      <c r="L186" s="34">
        <v>7.0000000000000007E-2</v>
      </c>
      <c r="M186" s="34">
        <v>0</v>
      </c>
      <c r="N186" s="34">
        <v>1.4E-3</v>
      </c>
      <c r="O186" s="34">
        <v>0</v>
      </c>
      <c r="P186" s="34">
        <v>30.77</v>
      </c>
      <c r="Q186" s="34">
        <v>36.799999999999997</v>
      </c>
      <c r="R186" s="34">
        <v>40.61</v>
      </c>
      <c r="S186" s="34">
        <v>43.07</v>
      </c>
      <c r="T186" s="34">
        <v>26.57</v>
      </c>
      <c r="U186" s="34">
        <v>30.99</v>
      </c>
      <c r="V186" s="10"/>
      <c r="W186" s="10"/>
    </row>
    <row r="187" spans="1:23" x14ac:dyDescent="0.25">
      <c r="A187" s="3">
        <v>42780</v>
      </c>
      <c r="B187" s="4">
        <f>(Table2[[#This Row],[Date]]-25569)*86400+25200</f>
        <v>1487055600</v>
      </c>
      <c r="C18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https://api.darksky.net/forecast/aeee0c17ca18fc3d54d4c0ea16d45c6c/41.5083,-82.0166,1487055600?units=us&amp;exclude=hourly,minutely,alerts,flags</v>
      </c>
      <c r="D187" s="5" t="str">
        <f>TEXT(Table2[[#This Row],[Date]],"ddddddddd")</f>
        <v>Tuesday</v>
      </c>
      <c r="E187" s="2">
        <v>0</v>
      </c>
      <c r="F187" s="2">
        <v>2</v>
      </c>
      <c r="G187" s="2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24.99</v>
      </c>
      <c r="Q187" s="34">
        <v>31.25</v>
      </c>
      <c r="R187" s="34">
        <v>40.65</v>
      </c>
      <c r="S187" s="34">
        <v>47.42</v>
      </c>
      <c r="T187" s="34">
        <v>23.74</v>
      </c>
      <c r="U187" s="34">
        <v>30.79</v>
      </c>
      <c r="V187" s="10"/>
      <c r="W187" s="10"/>
    </row>
    <row r="188" spans="1:23" x14ac:dyDescent="0.25">
      <c r="A188" s="3">
        <v>42429</v>
      </c>
      <c r="B188" s="4">
        <f>(Table2[[#This Row],[Date]]-25569)*86400+25200</f>
        <v>1456729200</v>
      </c>
      <c r="C18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https://api.darksky.net/forecast/aeee0c17ca18fc3d54d4c0ea16d45c6c/41.5083,-82.0166,1456729200?units=us&amp;exclude=hourly,minutely,alerts,flags</v>
      </c>
      <c r="D188" s="5" t="str">
        <f>TEXT(Table2[[#This Row],[Date]],"ddddddddd")</f>
        <v>Monday</v>
      </c>
      <c r="E188" s="2">
        <v>0</v>
      </c>
      <c r="F188" s="10">
        <v>0</v>
      </c>
      <c r="G188" s="10">
        <v>0</v>
      </c>
      <c r="H188" s="34">
        <v>8.8999999999999999E-3</v>
      </c>
      <c r="I188" s="34">
        <v>0.37</v>
      </c>
      <c r="J188" s="34">
        <v>0</v>
      </c>
      <c r="K188" s="34">
        <v>1.9E-3</v>
      </c>
      <c r="L188" s="34">
        <v>0.93</v>
      </c>
      <c r="M188" s="34">
        <v>0</v>
      </c>
      <c r="N188" s="34">
        <v>2.0199999999999999E-2</v>
      </c>
      <c r="O188" s="34">
        <v>0</v>
      </c>
      <c r="P188" s="34">
        <v>52.55</v>
      </c>
      <c r="Q188" s="34">
        <v>52.55</v>
      </c>
      <c r="R188" s="34">
        <v>41.01</v>
      </c>
      <c r="S188" s="34">
        <v>48.11</v>
      </c>
      <c r="T188" s="34">
        <v>23.61</v>
      </c>
      <c r="U188" s="34">
        <v>32.71</v>
      </c>
      <c r="V188" s="10"/>
      <c r="W188" s="10"/>
    </row>
    <row r="189" spans="1:23" x14ac:dyDescent="0.25">
      <c r="A189" s="3">
        <v>42083</v>
      </c>
      <c r="B189" s="4">
        <f>(Table2[[#This Row],[Date]]-25569)*86400+25200</f>
        <v>1426834800</v>
      </c>
      <c r="C18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https://api.darksky.net/forecast/aeee0c17ca18fc3d54d4c0ea16d45c6c/41.5083,-82.0166,1426834800?units=us&amp;exclude=hourly,minutely,alerts,flags</v>
      </c>
      <c r="D189" s="2" t="str">
        <f>TEXT(Table2[[#This Row],[Date]],"ddddddddd")</f>
        <v>Friday</v>
      </c>
      <c r="E189" s="2">
        <v>0</v>
      </c>
      <c r="F189" s="2">
        <v>3</v>
      </c>
      <c r="G189" s="10">
        <v>0</v>
      </c>
      <c r="H189" s="34">
        <v>0</v>
      </c>
      <c r="I189" s="34">
        <v>0</v>
      </c>
      <c r="J189" s="34">
        <v>0</v>
      </c>
      <c r="K189" s="34">
        <v>1E-4</v>
      </c>
      <c r="L189" s="34">
        <v>7.0000000000000007E-2</v>
      </c>
      <c r="M189" s="34">
        <v>0</v>
      </c>
      <c r="N189" s="34">
        <v>1.4E-3</v>
      </c>
      <c r="O189" s="34">
        <v>0</v>
      </c>
      <c r="P189" s="34">
        <v>29.54</v>
      </c>
      <c r="Q189" s="34">
        <v>32.369999999999997</v>
      </c>
      <c r="R189" s="34">
        <v>41.47</v>
      </c>
      <c r="S189" s="34">
        <v>42.05</v>
      </c>
      <c r="T189" s="34">
        <v>24.88</v>
      </c>
      <c r="U189" s="34">
        <v>31.48</v>
      </c>
      <c r="V189" s="10"/>
      <c r="W189" s="10"/>
    </row>
    <row r="190" spans="1:23" x14ac:dyDescent="0.25">
      <c r="A190" s="3">
        <v>42424</v>
      </c>
      <c r="B190" s="4">
        <f>(Table2[[#This Row],[Date]]-25569)*86400+25200</f>
        <v>1456297200</v>
      </c>
      <c r="C19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https://api.darksky.net/forecast/aeee0c17ca18fc3d54d4c0ea16d45c6c/41.5083,-82.0166,1456297200?units=us&amp;exclude=hourly,minutely,alerts,flags</v>
      </c>
      <c r="D190" s="5" t="str">
        <f>TEXT(Table2[[#This Row],[Date]],"ddddddddd")</f>
        <v>Wednesday</v>
      </c>
      <c r="E190" s="2">
        <v>0</v>
      </c>
      <c r="F190" s="10">
        <v>0</v>
      </c>
      <c r="G190" s="10">
        <v>0</v>
      </c>
      <c r="H190" s="34">
        <v>0</v>
      </c>
      <c r="I190" s="34">
        <v>0</v>
      </c>
      <c r="J190" s="34">
        <v>0</v>
      </c>
      <c r="K190" s="34">
        <v>2.93E-2</v>
      </c>
      <c r="L190" s="34">
        <v>1</v>
      </c>
      <c r="M190" s="34">
        <v>0</v>
      </c>
      <c r="N190" s="34">
        <v>0.12909999999999999</v>
      </c>
      <c r="O190" s="34">
        <v>0</v>
      </c>
      <c r="P190" s="34">
        <v>26.19</v>
      </c>
      <c r="Q190" s="34">
        <v>33.14</v>
      </c>
      <c r="R190" s="34">
        <v>41.63</v>
      </c>
      <c r="S190" s="34">
        <v>41.96</v>
      </c>
      <c r="T190" s="34">
        <v>24.69</v>
      </c>
      <c r="U190" s="34">
        <v>33.14</v>
      </c>
      <c r="V190" s="10"/>
      <c r="W190" s="10"/>
    </row>
    <row r="191" spans="1:23" x14ac:dyDescent="0.25">
      <c r="A191" s="3">
        <v>42074</v>
      </c>
      <c r="B191" s="4">
        <f>(Table2[[#This Row],[Date]]-25569)*86400+25200</f>
        <v>1426057200</v>
      </c>
      <c r="C19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https://api.darksky.net/forecast/aeee0c17ca18fc3d54d4c0ea16d45c6c/41.5083,-82.0166,1426057200?units=us&amp;exclude=hourly,minutely,alerts,flags</v>
      </c>
      <c r="D191" s="2" t="str">
        <f>TEXT(Table2[[#This Row],[Date]],"ddddddddd")</f>
        <v>Wednesday</v>
      </c>
      <c r="E191" s="2">
        <v>0</v>
      </c>
      <c r="F191" s="2">
        <v>3</v>
      </c>
      <c r="G191" s="10">
        <v>0</v>
      </c>
      <c r="H191" s="34">
        <v>0</v>
      </c>
      <c r="I191" s="34">
        <v>0</v>
      </c>
      <c r="J191" s="34">
        <v>0</v>
      </c>
      <c r="K191" s="34">
        <v>2.0000000000000001E-4</v>
      </c>
      <c r="L191" s="34">
        <v>0.28999999999999998</v>
      </c>
      <c r="M191" s="34">
        <v>0</v>
      </c>
      <c r="N191" s="34">
        <v>2.8999999999999998E-3</v>
      </c>
      <c r="O191" s="34">
        <v>0</v>
      </c>
      <c r="P191" s="34">
        <v>33.270000000000003</v>
      </c>
      <c r="Q191" s="34">
        <v>39.26</v>
      </c>
      <c r="R191" s="34">
        <v>41.63</v>
      </c>
      <c r="S191" s="34">
        <v>41.63</v>
      </c>
      <c r="T191" s="34">
        <v>29.86</v>
      </c>
      <c r="U191" s="34">
        <v>32.78</v>
      </c>
      <c r="V191" s="10"/>
      <c r="W191" s="10"/>
    </row>
    <row r="192" spans="1:23" x14ac:dyDescent="0.25">
      <c r="A192" s="3">
        <v>42817</v>
      </c>
      <c r="B192" s="4">
        <f>(Table2[[#This Row],[Date]]-25569)*86400+25200</f>
        <v>1490252400</v>
      </c>
      <c r="C19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https://api.darksky.net/forecast/aeee0c17ca18fc3d54d4c0ea16d45c6c/41.5083,-82.0166,1490252400?units=us&amp;exclude=hourly,minutely,alerts,flags</v>
      </c>
      <c r="D192" s="5" t="str">
        <f>TEXT(Table2[[#This Row],[Date]],"ddddddddd")</f>
        <v>Thursday</v>
      </c>
      <c r="E192" s="2">
        <v>0</v>
      </c>
      <c r="F192" s="2">
        <v>3</v>
      </c>
      <c r="G192" s="2">
        <v>0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16.18</v>
      </c>
      <c r="Q192" s="34">
        <v>21.82</v>
      </c>
      <c r="R192" s="34">
        <v>41.75</v>
      </c>
      <c r="S192" s="34">
        <v>45.4</v>
      </c>
      <c r="T192" s="34">
        <v>13.65</v>
      </c>
      <c r="U192" s="34">
        <v>20.48</v>
      </c>
      <c r="V192" s="10"/>
      <c r="W192" s="10"/>
    </row>
    <row r="193" spans="1:23" x14ac:dyDescent="0.25">
      <c r="A193" s="3">
        <v>42402</v>
      </c>
      <c r="B193" s="4">
        <f>(Table2[[#This Row],[Date]]-25569)*86400+25200</f>
        <v>1454396400</v>
      </c>
      <c r="C19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https://api.darksky.net/forecast/aeee0c17ca18fc3d54d4c0ea16d45c6c/41.5083,-82.0166,1454396400?units=us&amp;exclude=hourly,minutely,alerts,flags</v>
      </c>
      <c r="D193" s="5" t="str">
        <f>TEXT(Table2[[#This Row],[Date]],"ddddddddd")</f>
        <v>Tuesday</v>
      </c>
      <c r="E193" s="2">
        <v>0</v>
      </c>
      <c r="F193" s="10">
        <v>0</v>
      </c>
      <c r="G193" s="10">
        <v>0</v>
      </c>
      <c r="H193" s="34">
        <v>0</v>
      </c>
      <c r="I193" s="34">
        <v>0</v>
      </c>
      <c r="J193" s="34">
        <v>0</v>
      </c>
      <c r="K193" s="34">
        <v>7.3000000000000001E-3</v>
      </c>
      <c r="L193" s="34">
        <v>1</v>
      </c>
      <c r="M193" s="34">
        <v>0</v>
      </c>
      <c r="N193" s="34">
        <v>0.12770000000000001</v>
      </c>
      <c r="O193" s="34">
        <v>0</v>
      </c>
      <c r="P193" s="34">
        <v>27.44</v>
      </c>
      <c r="Q193" s="34">
        <v>27.44</v>
      </c>
      <c r="R193" s="34">
        <v>41.82</v>
      </c>
      <c r="S193" s="34">
        <v>47.53</v>
      </c>
      <c r="T193" s="34">
        <v>21.24</v>
      </c>
      <c r="U193" s="34">
        <v>26.14</v>
      </c>
      <c r="V193" s="10"/>
      <c r="W193" s="10"/>
    </row>
    <row r="194" spans="1:23" x14ac:dyDescent="0.25">
      <c r="A194" s="3">
        <v>42073</v>
      </c>
      <c r="B194" s="4">
        <f>(Table2[[#This Row],[Date]]-25569)*86400+25200</f>
        <v>1425970800</v>
      </c>
      <c r="C19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https://api.darksky.net/forecast/aeee0c17ca18fc3d54d4c0ea16d45c6c/41.5083,-82.0166,1425970800?units=us&amp;exclude=hourly,minutely,alerts,flags</v>
      </c>
      <c r="D194" s="2" t="str">
        <f>TEXT(Table2[[#This Row],[Date]],"ddddddddd")</f>
        <v>Tuesday</v>
      </c>
      <c r="E194" s="2">
        <v>0</v>
      </c>
      <c r="F194" s="2">
        <v>3</v>
      </c>
      <c r="G194" s="10">
        <v>0</v>
      </c>
      <c r="H194" s="34">
        <v>0</v>
      </c>
      <c r="I194" s="34">
        <v>0</v>
      </c>
      <c r="J194" s="34">
        <v>0</v>
      </c>
      <c r="K194" s="34">
        <v>1.4E-3</v>
      </c>
      <c r="L194" s="34">
        <v>0.4</v>
      </c>
      <c r="M194" s="34">
        <v>0</v>
      </c>
      <c r="N194" s="34">
        <v>5.1000000000000004E-3</v>
      </c>
      <c r="O194" s="34">
        <v>0</v>
      </c>
      <c r="P194" s="34">
        <v>28.34</v>
      </c>
      <c r="Q194" s="34">
        <v>32.979999999999997</v>
      </c>
      <c r="R194" s="34">
        <v>41.97</v>
      </c>
      <c r="S194" s="34">
        <v>43.87</v>
      </c>
      <c r="T194" s="34">
        <v>26.95</v>
      </c>
      <c r="U194" s="34">
        <v>31.57</v>
      </c>
      <c r="V194" s="10"/>
      <c r="W194" s="10"/>
    </row>
    <row r="195" spans="1:23" x14ac:dyDescent="0.25">
      <c r="A195" s="3">
        <v>42447</v>
      </c>
      <c r="B195" s="4">
        <f>(Table2[[#This Row],[Date]]-25569)*86400+25200</f>
        <v>1458284400</v>
      </c>
      <c r="C19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https://api.darksky.net/forecast/aeee0c17ca18fc3d54d4c0ea16d45c6c/41.5083,-82.0166,1458284400?units=us&amp;exclude=hourly,minutely,alerts,flags</v>
      </c>
      <c r="D195" s="5" t="str">
        <f>TEXT(Table2[[#This Row],[Date]],"ddddddddd")</f>
        <v>Friday</v>
      </c>
      <c r="E195" s="2">
        <v>0</v>
      </c>
      <c r="F195" s="10">
        <v>0</v>
      </c>
      <c r="G195" s="10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35.56</v>
      </c>
      <c r="Q195" s="34">
        <v>39.58</v>
      </c>
      <c r="R195" s="34">
        <v>42.49</v>
      </c>
      <c r="S195" s="34">
        <v>47.47</v>
      </c>
      <c r="T195" s="34">
        <v>28.36</v>
      </c>
      <c r="U195" s="34">
        <v>35.29</v>
      </c>
      <c r="V195" s="10"/>
      <c r="W195" s="10"/>
    </row>
    <row r="196" spans="1:23" x14ac:dyDescent="0.25">
      <c r="A196" s="3">
        <v>42094</v>
      </c>
      <c r="B196" s="4">
        <f>(Table2[[#This Row],[Date]]-25569)*86400+25200</f>
        <v>1427785200</v>
      </c>
      <c r="C19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https://api.darksky.net/forecast/aeee0c17ca18fc3d54d4c0ea16d45c6c/41.5083,-82.0166,1427785200?units=us&amp;exclude=hourly,minutely,alerts,flags</v>
      </c>
      <c r="D196" s="2" t="str">
        <f>TEXT(Table2[[#This Row],[Date]],"ddddddddd")</f>
        <v>Tuesday</v>
      </c>
      <c r="E196" s="2">
        <v>0</v>
      </c>
      <c r="F196" s="2">
        <v>3</v>
      </c>
      <c r="G196" s="10">
        <v>0</v>
      </c>
      <c r="H196" s="34">
        <v>1.3899999999999999E-2</v>
      </c>
      <c r="I196" s="34">
        <v>0.69</v>
      </c>
      <c r="J196" s="34">
        <v>0</v>
      </c>
      <c r="K196" s="34">
        <v>2.3999999999999998E-3</v>
      </c>
      <c r="L196" s="34">
        <v>0.7</v>
      </c>
      <c r="M196" s="34">
        <v>0</v>
      </c>
      <c r="N196" s="34">
        <v>2.92E-2</v>
      </c>
      <c r="O196" s="34">
        <v>0</v>
      </c>
      <c r="P196" s="34">
        <v>35.32</v>
      </c>
      <c r="Q196" s="34">
        <v>38.75</v>
      </c>
      <c r="R196" s="34">
        <v>42.82</v>
      </c>
      <c r="S196" s="34">
        <v>45.1</v>
      </c>
      <c r="T196" s="34">
        <v>27.01</v>
      </c>
      <c r="U196" s="34">
        <v>31.61</v>
      </c>
      <c r="V196" s="10"/>
      <c r="W196" s="10"/>
    </row>
    <row r="197" spans="1:23" x14ac:dyDescent="0.25">
      <c r="A197" s="3">
        <v>43088</v>
      </c>
      <c r="B197" s="4">
        <f>(Table2[[#This Row],[Date]]-25569)*86400+25200</f>
        <v>1513666800</v>
      </c>
      <c r="C19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https://api.darksky.net/forecast/aeee0c17ca18fc3d54d4c0ea16d45c6c/41.5083,-82.0166,1513666800?units=us&amp;exclude=hourly,minutely,alerts,flags</v>
      </c>
      <c r="D197" s="5" t="str">
        <f>TEXT(Table2[[#This Row],[Date]],"ddddddddd")</f>
        <v>Tuesday</v>
      </c>
      <c r="E197" s="2">
        <v>0</v>
      </c>
      <c r="F197" s="2">
        <v>0</v>
      </c>
      <c r="G197" s="2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36.78</v>
      </c>
      <c r="Q197" s="34">
        <v>43.86</v>
      </c>
      <c r="R197" s="34">
        <v>43.13</v>
      </c>
      <c r="S197" s="34">
        <v>49.12</v>
      </c>
      <c r="T197" s="34">
        <v>32.71</v>
      </c>
      <c r="U197" s="34">
        <v>39.79</v>
      </c>
      <c r="V197" s="10"/>
      <c r="W197" s="10"/>
    </row>
    <row r="198" spans="1:23" x14ac:dyDescent="0.25">
      <c r="A198" s="3">
        <v>42824</v>
      </c>
      <c r="B198" s="4">
        <f>(Table2[[#This Row],[Date]]-25569)*86400+25200</f>
        <v>1490857200</v>
      </c>
      <c r="C19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https://api.darksky.net/forecast/aeee0c17ca18fc3d54d4c0ea16d45c6c/41.5083,-82.0166,1490857200?units=us&amp;exclude=hourly,minutely,alerts,flags</v>
      </c>
      <c r="D198" s="5" t="str">
        <f>TEXT(Table2[[#This Row],[Date]],"ddddddddd")</f>
        <v>Thursday</v>
      </c>
      <c r="E198" s="2">
        <v>0</v>
      </c>
      <c r="F198" s="2">
        <v>3</v>
      </c>
      <c r="G198" s="2">
        <v>0</v>
      </c>
      <c r="H198" s="34">
        <v>0</v>
      </c>
      <c r="I198" s="34">
        <v>0</v>
      </c>
      <c r="J198" s="34">
        <v>0</v>
      </c>
      <c r="K198" s="34">
        <v>1.5900000000000001E-2</v>
      </c>
      <c r="L198" s="34">
        <v>1</v>
      </c>
      <c r="M198" s="34">
        <v>0</v>
      </c>
      <c r="N198" s="34">
        <v>7.6600000000000001E-2</v>
      </c>
      <c r="O198" s="34">
        <v>0</v>
      </c>
      <c r="P198" s="34">
        <v>36.94</v>
      </c>
      <c r="Q198" s="34">
        <v>42.7</v>
      </c>
      <c r="R198" s="34">
        <v>43.18</v>
      </c>
      <c r="S198" s="34">
        <v>47.97</v>
      </c>
      <c r="T198" s="34">
        <v>33.31</v>
      </c>
      <c r="U198" s="34">
        <v>41.35</v>
      </c>
      <c r="V198" s="10"/>
      <c r="W198" s="10"/>
    </row>
    <row r="199" spans="1:23" x14ac:dyDescent="0.25">
      <c r="A199" s="3">
        <v>41989</v>
      </c>
      <c r="B199" s="4">
        <f>(Table2[[#This Row],[Date]]-25569)*86400+25200</f>
        <v>1418713200</v>
      </c>
      <c r="C19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https://api.darksky.net/forecast/aeee0c17ca18fc3d54d4c0ea16d45c6c/41.5083,-82.0166,1418713200?units=us&amp;exclude=hourly,minutely,alerts,flags</v>
      </c>
      <c r="D199" s="2" t="str">
        <f>TEXT(Table2[[#This Row],[Date]],"ddddddddd")</f>
        <v>Tuesday</v>
      </c>
      <c r="E199" s="2">
        <v>0</v>
      </c>
      <c r="F199" s="2">
        <v>0</v>
      </c>
      <c r="G199" s="2">
        <v>0</v>
      </c>
      <c r="H199" s="34">
        <v>6.4799999999999996E-2</v>
      </c>
      <c r="I199" s="34">
        <v>1</v>
      </c>
      <c r="J199" s="34">
        <v>0</v>
      </c>
      <c r="K199" s="34">
        <v>1.2200000000000001E-2</v>
      </c>
      <c r="L199" s="34">
        <v>1</v>
      </c>
      <c r="M199" s="34">
        <v>0</v>
      </c>
      <c r="N199" s="34">
        <v>6.4799999999999996E-2</v>
      </c>
      <c r="O199" s="34">
        <v>0</v>
      </c>
      <c r="P199" s="34">
        <v>38.869999999999997</v>
      </c>
      <c r="Q199" s="34">
        <v>42.89</v>
      </c>
      <c r="R199" s="34">
        <v>43.45</v>
      </c>
      <c r="S199" s="34">
        <v>48.21</v>
      </c>
      <c r="T199" s="34">
        <v>35.24</v>
      </c>
      <c r="U199" s="34">
        <v>42.89</v>
      </c>
      <c r="V199" s="10"/>
      <c r="W199" s="10"/>
    </row>
    <row r="200" spans="1:23" x14ac:dyDescent="0.25">
      <c r="A200" s="3">
        <v>42376</v>
      </c>
      <c r="B200" s="2">
        <f>(Table2[[#This Row],[Date]]-25569)*86400+25200</f>
        <v>1452150000</v>
      </c>
      <c r="C200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https://api.darksky.net/forecast/aeee0c17ca18fc3d54d4c0ea16d45c6c/41.5083,-82.0166,1452150000?units=us&amp;exclude=hourly,minutely,alerts,flags</v>
      </c>
      <c r="D200" s="5" t="str">
        <f>TEXT(Table2[[#This Row],[Date]],"ddddddddd")</f>
        <v>Thursday</v>
      </c>
      <c r="E200" s="2">
        <v>0</v>
      </c>
      <c r="F200" s="10">
        <v>0</v>
      </c>
      <c r="G200" s="10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20.149999999999999</v>
      </c>
      <c r="Q200" s="34">
        <v>26.71</v>
      </c>
      <c r="R200" s="34">
        <v>43.49</v>
      </c>
      <c r="S200" s="34">
        <v>43.62</v>
      </c>
      <c r="T200" s="34">
        <v>18.100000000000001</v>
      </c>
      <c r="U200" s="34">
        <v>24.44</v>
      </c>
      <c r="V200" s="10"/>
      <c r="W200" s="10"/>
    </row>
    <row r="201" spans="1:23" x14ac:dyDescent="0.25">
      <c r="A201" s="3">
        <v>42793</v>
      </c>
      <c r="B201" s="4">
        <f>(Table2[[#This Row],[Date]]-25569)*86400+25200</f>
        <v>1488178800</v>
      </c>
      <c r="C20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https://api.darksky.net/forecast/aeee0c17ca18fc3d54d4c0ea16d45c6c/41.5083,-82.0166,1488178800?units=us&amp;exclude=hourly,minutely,alerts,flags</v>
      </c>
      <c r="D201" s="5" t="str">
        <f>TEXT(Table2[[#This Row],[Date]],"ddddddddd")</f>
        <v>Monday</v>
      </c>
      <c r="E201" s="2">
        <v>0</v>
      </c>
      <c r="F201" s="2">
        <v>2</v>
      </c>
      <c r="G201" s="2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29.77</v>
      </c>
      <c r="Q201" s="34">
        <v>36.57</v>
      </c>
      <c r="R201" s="34">
        <v>43.91</v>
      </c>
      <c r="S201" s="34">
        <v>47.57</v>
      </c>
      <c r="T201" s="34">
        <v>29.23</v>
      </c>
      <c r="U201" s="34">
        <v>36.29</v>
      </c>
      <c r="V201" s="10"/>
      <c r="W201" s="10"/>
    </row>
    <row r="202" spans="1:23" x14ac:dyDescent="0.25">
      <c r="A202" s="3">
        <v>42823</v>
      </c>
      <c r="B202" s="4">
        <f>(Table2[[#This Row],[Date]]-25569)*86400+25200</f>
        <v>1490770800</v>
      </c>
      <c r="C20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https://api.darksky.net/forecast/aeee0c17ca18fc3d54d4c0ea16d45c6c/41.5083,-82.0166,1490770800?units=us&amp;exclude=hourly,minutely,alerts,flags</v>
      </c>
      <c r="D202" s="5" t="str">
        <f>TEXT(Table2[[#This Row],[Date]],"ddddddddd")</f>
        <v>Wednesday</v>
      </c>
      <c r="E202" s="2">
        <v>0</v>
      </c>
      <c r="F202" s="2">
        <v>3</v>
      </c>
      <c r="G202" s="2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34.380000000000003</v>
      </c>
      <c r="Q202" s="34">
        <v>37.67</v>
      </c>
      <c r="R202" s="34">
        <v>44.08</v>
      </c>
      <c r="S202" s="34">
        <v>48.2</v>
      </c>
      <c r="T202" s="34">
        <v>31.99</v>
      </c>
      <c r="U202" s="34">
        <v>36.520000000000003</v>
      </c>
      <c r="V202" s="10"/>
      <c r="W202" s="10"/>
    </row>
    <row r="203" spans="1:23" x14ac:dyDescent="0.25">
      <c r="A203" s="3">
        <v>42345</v>
      </c>
      <c r="B203" s="2">
        <f>(Table2[[#This Row],[Date]]-25569)*86400+25200</f>
        <v>1449471600</v>
      </c>
      <c r="C203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https://api.darksky.net/forecast/aeee0c17ca18fc3d54d4c0ea16d45c6c/41.5083,-82.0166,1449471600?units=us&amp;exclude=hourly,minutely,alerts,flags</v>
      </c>
      <c r="D203" s="5" t="str">
        <f>TEXT(Table2[[#This Row],[Date]],"ddddddddd")</f>
        <v>Monday</v>
      </c>
      <c r="E203" s="2">
        <v>0</v>
      </c>
      <c r="F203" s="10">
        <v>0</v>
      </c>
      <c r="G203" s="10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30.78</v>
      </c>
      <c r="Q203" s="34">
        <v>34.9</v>
      </c>
      <c r="R203" s="34">
        <v>44.29</v>
      </c>
      <c r="S203" s="34">
        <v>46.16</v>
      </c>
      <c r="T203" s="34">
        <v>28.08</v>
      </c>
      <c r="U203" s="34">
        <v>32.450000000000003</v>
      </c>
      <c r="V203" s="10"/>
      <c r="W203" s="10"/>
    </row>
    <row r="204" spans="1:23" x14ac:dyDescent="0.25">
      <c r="A204" s="3">
        <v>42738</v>
      </c>
      <c r="B204" s="4">
        <f>(Table2[[#This Row],[Date]]-25569)*86400+25200</f>
        <v>1483426800</v>
      </c>
      <c r="C20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https://api.darksky.net/forecast/aeee0c17ca18fc3d54d4c0ea16d45c6c/41.5083,-82.0166,1483426800?units=us&amp;exclude=hourly,minutely,alerts,flags</v>
      </c>
      <c r="D204" s="5" t="str">
        <f>TEXT(Table2[[#This Row],[Date]],"ddddddddd")</f>
        <v>Tuesday</v>
      </c>
      <c r="E204" s="2">
        <v>0</v>
      </c>
      <c r="F204" s="10">
        <v>1</v>
      </c>
      <c r="G204" s="2">
        <v>0</v>
      </c>
      <c r="H204" s="34">
        <v>0</v>
      </c>
      <c r="I204" s="34">
        <v>0</v>
      </c>
      <c r="J204" s="34">
        <v>0</v>
      </c>
      <c r="K204" s="34">
        <v>2.63E-2</v>
      </c>
      <c r="L204" s="34">
        <v>1</v>
      </c>
      <c r="M204" s="34">
        <v>0</v>
      </c>
      <c r="N204" s="34">
        <v>9.3600000000000003E-2</v>
      </c>
      <c r="O204" s="34">
        <v>0</v>
      </c>
      <c r="P204" s="34">
        <v>41.89</v>
      </c>
      <c r="Q204" s="34">
        <v>44.87</v>
      </c>
      <c r="R204" s="34">
        <v>44.35</v>
      </c>
      <c r="S204" s="34">
        <v>44.81</v>
      </c>
      <c r="T204" s="34">
        <v>31.84</v>
      </c>
      <c r="U204" s="34">
        <v>39.11</v>
      </c>
      <c r="V204" s="10"/>
      <c r="W204" s="10"/>
    </row>
    <row r="205" spans="1:23" x14ac:dyDescent="0.25">
      <c r="A205" s="3">
        <v>42760</v>
      </c>
      <c r="B205" s="4">
        <f>(Table2[[#This Row],[Date]]-25569)*86400+25200</f>
        <v>1485327600</v>
      </c>
      <c r="C20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https://api.darksky.net/forecast/aeee0c17ca18fc3d54d4c0ea16d45c6c/41.5083,-82.0166,1485327600?units=us&amp;exclude=hourly,minutely,alerts,flags</v>
      </c>
      <c r="D205" s="5" t="str">
        <f>TEXT(Table2[[#This Row],[Date]],"ddddddddd")</f>
        <v>Wednesday</v>
      </c>
      <c r="E205" s="2">
        <v>0</v>
      </c>
      <c r="F205" s="10">
        <v>1</v>
      </c>
      <c r="G205" s="2">
        <v>0</v>
      </c>
      <c r="H205" s="34">
        <v>6.9999999999999999E-4</v>
      </c>
      <c r="I205" s="34">
        <v>7.0000000000000007E-2</v>
      </c>
      <c r="J205" s="34">
        <v>0</v>
      </c>
      <c r="K205" s="34">
        <v>4.0000000000000002E-4</v>
      </c>
      <c r="L205" s="34">
        <v>0.48</v>
      </c>
      <c r="M205" s="34">
        <v>0</v>
      </c>
      <c r="N205" s="34">
        <v>4.7999999999999996E-3</v>
      </c>
      <c r="O205" s="34">
        <v>0</v>
      </c>
      <c r="P205" s="34">
        <v>30.95</v>
      </c>
      <c r="Q205" s="34">
        <v>36.93</v>
      </c>
      <c r="R205" s="34">
        <v>44.42</v>
      </c>
      <c r="S205" s="34">
        <v>48.84</v>
      </c>
      <c r="T205" s="34">
        <v>30.73</v>
      </c>
      <c r="U205" s="34">
        <v>36.26</v>
      </c>
      <c r="V205" s="10"/>
      <c r="W205" s="10"/>
    </row>
    <row r="206" spans="1:23" x14ac:dyDescent="0.25">
      <c r="A206" s="3">
        <v>43110</v>
      </c>
      <c r="B206" s="4">
        <f>(Table2[[#This Row],[Date]]-25569)*86400+25200</f>
        <v>1515567600</v>
      </c>
      <c r="C20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https://api.darksky.net/forecast/aeee0c17ca18fc3d54d4c0ea16d45c6c/41.5083,-82.0166,1515567600?units=us&amp;exclude=hourly,minutely,alerts,flags</v>
      </c>
      <c r="D206" s="6" t="str">
        <f>TEXT(Table2[[#This Row],[Date]],"ddddddddd")</f>
        <v>Wednesday</v>
      </c>
      <c r="E206" s="2">
        <v>0</v>
      </c>
      <c r="F206" s="2">
        <v>4</v>
      </c>
      <c r="G206" s="2">
        <v>0</v>
      </c>
      <c r="H206" s="34">
        <v>0</v>
      </c>
      <c r="I206" s="34">
        <v>0</v>
      </c>
      <c r="J206" s="34">
        <v>0</v>
      </c>
      <c r="K206" s="34">
        <v>1E-4</v>
      </c>
      <c r="L206" s="34">
        <v>0.28999999999999998</v>
      </c>
      <c r="M206" s="34">
        <v>0</v>
      </c>
      <c r="N206" s="34">
        <v>2.8999999999999998E-3</v>
      </c>
      <c r="O206" s="34">
        <v>0</v>
      </c>
      <c r="P206" s="34">
        <v>20.07</v>
      </c>
      <c r="Q206" s="34">
        <v>26.71</v>
      </c>
      <c r="R206" s="34">
        <v>44.59</v>
      </c>
      <c r="S206" s="34">
        <v>49.46</v>
      </c>
      <c r="T206" s="34">
        <v>20.07</v>
      </c>
      <c r="U206" s="34">
        <v>26.22</v>
      </c>
      <c r="V206" s="10"/>
      <c r="W206" s="10"/>
    </row>
    <row r="207" spans="1:23" x14ac:dyDescent="0.25">
      <c r="A207" s="3">
        <v>42340</v>
      </c>
      <c r="B207" s="2">
        <f>(Table2[[#This Row],[Date]]-25569)*86400+25200</f>
        <v>1449039600</v>
      </c>
      <c r="C207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https://api.darksky.net/forecast/aeee0c17ca18fc3d54d4c0ea16d45c6c/41.5083,-82.0166,1449039600?units=us&amp;exclude=hourly,minutely,alerts,flags</v>
      </c>
      <c r="D207" s="5" t="str">
        <f>TEXT(Table2[[#This Row],[Date]],"ddddddddd")</f>
        <v>Wednesday</v>
      </c>
      <c r="E207" s="2">
        <v>0</v>
      </c>
      <c r="F207" s="10">
        <v>0</v>
      </c>
      <c r="G207" s="10">
        <v>0</v>
      </c>
      <c r="H207" s="34">
        <v>0</v>
      </c>
      <c r="I207" s="34">
        <v>0</v>
      </c>
      <c r="J207" s="34">
        <v>0</v>
      </c>
      <c r="K207" s="34">
        <v>2.3E-3</v>
      </c>
      <c r="L207" s="34">
        <v>0.65</v>
      </c>
      <c r="M207" s="34">
        <v>0</v>
      </c>
      <c r="N207" s="34">
        <v>2.8000000000000001E-2</v>
      </c>
      <c r="O207" s="34">
        <v>0</v>
      </c>
      <c r="P207" s="34">
        <v>35.950000000000003</v>
      </c>
      <c r="Q207" s="34">
        <v>40.340000000000003</v>
      </c>
      <c r="R207" s="34">
        <v>44.83</v>
      </c>
      <c r="S207" s="34">
        <v>46.13</v>
      </c>
      <c r="T207" s="34">
        <v>26.7</v>
      </c>
      <c r="U207" s="34">
        <v>35.97</v>
      </c>
      <c r="V207" s="10"/>
      <c r="W207" s="10"/>
    </row>
    <row r="208" spans="1:23" x14ac:dyDescent="0.25">
      <c r="A208" s="3">
        <v>42346</v>
      </c>
      <c r="B208" s="2">
        <f>(Table2[[#This Row],[Date]]-25569)*86400+25200</f>
        <v>1449558000</v>
      </c>
      <c r="C208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https://api.darksky.net/forecast/aeee0c17ca18fc3d54d4c0ea16d45c6c/41.5083,-82.0166,1449558000?units=us&amp;exclude=hourly,minutely,alerts,flags</v>
      </c>
      <c r="D208" s="5" t="str">
        <f>TEXT(Table2[[#This Row],[Date]],"ddddddddd")</f>
        <v>Tuesday</v>
      </c>
      <c r="E208" s="2">
        <v>0</v>
      </c>
      <c r="F208" s="10">
        <v>0</v>
      </c>
      <c r="G208" s="10">
        <v>0</v>
      </c>
      <c r="H208" s="34">
        <v>0</v>
      </c>
      <c r="I208" s="34">
        <v>0</v>
      </c>
      <c r="J208" s="34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29.42</v>
      </c>
      <c r="Q208" s="34">
        <v>33.94</v>
      </c>
      <c r="R208" s="34">
        <v>44.88</v>
      </c>
      <c r="S208" s="34">
        <v>49.25</v>
      </c>
      <c r="T208" s="34">
        <v>29.42</v>
      </c>
      <c r="U208" s="34">
        <v>33.94</v>
      </c>
      <c r="V208" s="10"/>
      <c r="W208" s="10"/>
    </row>
    <row r="209" spans="1:23" x14ac:dyDescent="0.25">
      <c r="A209" s="3">
        <v>43070</v>
      </c>
      <c r="B209" s="4">
        <f>(Table2[[#This Row],[Date]]-25569)*86400+25200</f>
        <v>1512111600</v>
      </c>
      <c r="C20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https://api.darksky.net/forecast/aeee0c17ca18fc3d54d4c0ea16d45c6c/41.5083,-82.0166,1512111600?units=us&amp;exclude=hourly,minutely,alerts,flags</v>
      </c>
      <c r="D209" s="5" t="str">
        <f>TEXT(Table2[[#This Row],[Date]],"ddddddddd")</f>
        <v>Friday</v>
      </c>
      <c r="E209" s="2">
        <v>0</v>
      </c>
      <c r="F209" s="2">
        <v>0</v>
      </c>
      <c r="G209" s="2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30.58</v>
      </c>
      <c r="Q209" s="34">
        <v>36.51</v>
      </c>
      <c r="R209" s="34">
        <v>44.95</v>
      </c>
      <c r="S209" s="34">
        <v>44.95</v>
      </c>
      <c r="T209" s="34">
        <v>27.22</v>
      </c>
      <c r="U209" s="34">
        <v>31.99</v>
      </c>
      <c r="V209" s="10"/>
      <c r="W209" s="10"/>
    </row>
    <row r="210" spans="1:23" x14ac:dyDescent="0.25">
      <c r="A210" s="3">
        <v>42815</v>
      </c>
      <c r="B210" s="4">
        <f>(Table2[[#This Row],[Date]]-25569)*86400+25200</f>
        <v>1490079600</v>
      </c>
      <c r="C21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https://api.darksky.net/forecast/aeee0c17ca18fc3d54d4c0ea16d45c6c/41.5083,-82.0166,1490079600?units=us&amp;exclude=hourly,minutely,alerts,flags</v>
      </c>
      <c r="D210" s="5" t="str">
        <f>TEXT(Table2[[#This Row],[Date]],"ddddddddd")</f>
        <v>Tuesday</v>
      </c>
      <c r="E210" s="2">
        <v>0</v>
      </c>
      <c r="F210" s="2">
        <v>3</v>
      </c>
      <c r="G210" s="2">
        <v>0</v>
      </c>
      <c r="H210" s="34">
        <v>0</v>
      </c>
      <c r="I210" s="34">
        <v>0</v>
      </c>
      <c r="J210" s="34">
        <v>0</v>
      </c>
      <c r="K210" s="34">
        <v>2.0000000000000001E-4</v>
      </c>
      <c r="L210" s="34">
        <v>0.26</v>
      </c>
      <c r="M210" s="34">
        <v>0</v>
      </c>
      <c r="N210" s="34">
        <v>3.3999999999999998E-3</v>
      </c>
      <c r="O210" s="34">
        <v>0</v>
      </c>
      <c r="P210" s="34">
        <v>37.15</v>
      </c>
      <c r="Q210" s="34">
        <v>39.590000000000003</v>
      </c>
      <c r="R210" s="34">
        <v>46.24</v>
      </c>
      <c r="S210" s="34">
        <v>49.79</v>
      </c>
      <c r="T210" s="34">
        <v>23.8</v>
      </c>
      <c r="U210" s="34">
        <v>34.72</v>
      </c>
      <c r="V210" s="10"/>
      <c r="W210" s="10"/>
    </row>
    <row r="211" spans="1:23" x14ac:dyDescent="0.25">
      <c r="A211" s="3">
        <v>42772</v>
      </c>
      <c r="B211" s="4">
        <f>(Table2[[#This Row],[Date]]-25569)*86400+25200</f>
        <v>1486364400</v>
      </c>
      <c r="C21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https://api.darksky.net/forecast/aeee0c17ca18fc3d54d4c0ea16d45c6c/41.5083,-82.0166,1486364400?units=us&amp;exclude=hourly,minutely,alerts,flags</v>
      </c>
      <c r="D211" s="5" t="str">
        <f>TEXT(Table2[[#This Row],[Date]],"ddddddddd")</f>
        <v>Monday</v>
      </c>
      <c r="E211" s="2">
        <v>0</v>
      </c>
      <c r="F211" s="2">
        <v>2</v>
      </c>
      <c r="G211" s="2">
        <v>0</v>
      </c>
      <c r="H211" s="34">
        <v>0</v>
      </c>
      <c r="I211" s="34">
        <v>0</v>
      </c>
      <c r="J211" s="34">
        <v>0</v>
      </c>
      <c r="K211" s="34">
        <v>8.0000000000000004E-4</v>
      </c>
      <c r="L211" s="34">
        <v>0.67</v>
      </c>
      <c r="M211" s="34">
        <v>0</v>
      </c>
      <c r="N211" s="34">
        <v>1.7899999999999999E-2</v>
      </c>
      <c r="O211" s="34">
        <v>0</v>
      </c>
      <c r="P211" s="34">
        <v>24.92</v>
      </c>
      <c r="Q211" s="34">
        <v>28.51</v>
      </c>
      <c r="R211" s="34">
        <v>46.34</v>
      </c>
      <c r="S211" s="34">
        <v>49.09</v>
      </c>
      <c r="T211" s="34">
        <v>19.98</v>
      </c>
      <c r="U211" s="34">
        <v>25.43</v>
      </c>
      <c r="V211" s="10"/>
      <c r="W211" s="10"/>
    </row>
    <row r="212" spans="1:23" x14ac:dyDescent="0.25">
      <c r="A212" s="3">
        <v>42430</v>
      </c>
      <c r="B212" s="4">
        <f>(Table2[[#This Row],[Date]]-25569)*86400+25200</f>
        <v>1456815600</v>
      </c>
      <c r="C21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https://api.darksky.net/forecast/aeee0c17ca18fc3d54d4c0ea16d45c6c/41.5083,-82.0166,1456815600?units=us&amp;exclude=hourly,minutely,alerts,flags</v>
      </c>
      <c r="D212" s="5" t="str">
        <f>TEXT(Table2[[#This Row],[Date]],"ddddddddd")</f>
        <v>Tuesday</v>
      </c>
      <c r="E212" s="2">
        <v>0</v>
      </c>
      <c r="F212" s="10">
        <v>0</v>
      </c>
      <c r="G212" s="10">
        <v>0</v>
      </c>
      <c r="H212" s="34">
        <v>0</v>
      </c>
      <c r="I212" s="34">
        <v>0</v>
      </c>
      <c r="J212" s="34">
        <v>0</v>
      </c>
      <c r="K212" s="34">
        <v>7.7999999999999996E-3</v>
      </c>
      <c r="L212" s="34">
        <v>1</v>
      </c>
      <c r="M212" s="34">
        <v>0</v>
      </c>
      <c r="N212" s="34">
        <v>5.7099999999999998E-2</v>
      </c>
      <c r="O212" s="34">
        <v>0</v>
      </c>
      <c r="P212" s="34">
        <v>20.41</v>
      </c>
      <c r="Q212" s="34">
        <v>29.4</v>
      </c>
      <c r="R212" s="34">
        <v>46.65</v>
      </c>
      <c r="S212" s="34">
        <v>48.47</v>
      </c>
      <c r="T212" s="34">
        <v>13.23</v>
      </c>
      <c r="U212" s="34">
        <v>27.65</v>
      </c>
      <c r="V212" s="10"/>
      <c r="W212" s="10"/>
    </row>
    <row r="213" spans="1:23" x14ac:dyDescent="0.25">
      <c r="A213" s="3">
        <v>42783</v>
      </c>
      <c r="B213" s="4">
        <f>(Table2[[#This Row],[Date]]-25569)*86400+25200</f>
        <v>1487314800</v>
      </c>
      <c r="C21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https://api.darksky.net/forecast/aeee0c17ca18fc3d54d4c0ea16d45c6c/41.5083,-82.0166,1487314800?units=us&amp;exclude=hourly,minutely,alerts,flags</v>
      </c>
      <c r="D213" s="5" t="str">
        <f>TEXT(Table2[[#This Row],[Date]],"ddddddddd")</f>
        <v>Friday</v>
      </c>
      <c r="E213" s="2">
        <v>0</v>
      </c>
      <c r="F213" s="2">
        <v>2</v>
      </c>
      <c r="G213" s="2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20.41</v>
      </c>
      <c r="Q213" s="34">
        <v>27.56</v>
      </c>
      <c r="R213" s="34">
        <v>46.71</v>
      </c>
      <c r="S213" s="34">
        <v>47.94</v>
      </c>
      <c r="T213" s="34">
        <v>19.07</v>
      </c>
      <c r="U213" s="34">
        <v>25.3</v>
      </c>
      <c r="V213" s="10"/>
      <c r="W213" s="10"/>
    </row>
    <row r="214" spans="1:23" x14ac:dyDescent="0.25">
      <c r="A214" s="3">
        <v>42444</v>
      </c>
      <c r="B214" s="4">
        <f>(Table2[[#This Row],[Date]]-25569)*86400+25200</f>
        <v>1458025200</v>
      </c>
      <c r="C21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https://api.darksky.net/forecast/aeee0c17ca18fc3d54d4c0ea16d45c6c/41.5083,-82.0166,1458025200?units=us&amp;exclude=hourly,minutely,alerts,flags</v>
      </c>
      <c r="D214" s="5" t="str">
        <f>TEXT(Table2[[#This Row],[Date]],"ddddddddd")</f>
        <v>Tuesday</v>
      </c>
      <c r="E214" s="2">
        <v>0</v>
      </c>
      <c r="F214" s="10">
        <v>0</v>
      </c>
      <c r="G214" s="10">
        <v>0</v>
      </c>
      <c r="H214" s="34">
        <v>7.3000000000000001E-3</v>
      </c>
      <c r="I214" s="34">
        <v>0.5</v>
      </c>
      <c r="J214" s="34">
        <v>0</v>
      </c>
      <c r="K214" s="34">
        <v>1.6999999999999999E-3</v>
      </c>
      <c r="L214" s="34">
        <v>0.56999999999999995</v>
      </c>
      <c r="M214" s="34">
        <v>0</v>
      </c>
      <c r="N214" s="34">
        <v>7.3000000000000001E-3</v>
      </c>
      <c r="O214" s="34">
        <v>0</v>
      </c>
      <c r="P214" s="34">
        <v>50.77</v>
      </c>
      <c r="Q214" s="34">
        <v>50.77</v>
      </c>
      <c r="R214" s="34">
        <v>47.43</v>
      </c>
      <c r="S214" s="34">
        <v>47.43</v>
      </c>
      <c r="T214" s="34">
        <v>41.42</v>
      </c>
      <c r="U214" s="34">
        <v>44.73</v>
      </c>
      <c r="V214" s="10"/>
      <c r="W214" s="10"/>
    </row>
    <row r="215" spans="1:23" x14ac:dyDescent="0.25">
      <c r="A215" s="3">
        <v>41988</v>
      </c>
      <c r="B215" s="4">
        <f>(Table2[[#This Row],[Date]]-25569)*86400+25200</f>
        <v>1418626800</v>
      </c>
      <c r="C21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https://api.darksky.net/forecast/aeee0c17ca18fc3d54d4c0ea16d45c6c/41.5083,-82.0166,1418626800?units=us&amp;exclude=hourly,minutely,alerts,flags</v>
      </c>
      <c r="D215" s="2" t="str">
        <f>TEXT(Table2[[#This Row],[Date]],"ddddddddd")</f>
        <v>Monday</v>
      </c>
      <c r="E215" s="2">
        <v>0</v>
      </c>
      <c r="F215" s="2">
        <v>0</v>
      </c>
      <c r="G215" s="2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40.71</v>
      </c>
      <c r="Q215" s="34">
        <v>42.91</v>
      </c>
      <c r="R215" s="34">
        <v>49.74</v>
      </c>
      <c r="S215" s="34">
        <v>49.74</v>
      </c>
      <c r="T215" s="34">
        <v>39.08</v>
      </c>
      <c r="U215" s="34">
        <v>42.72</v>
      </c>
      <c r="V215" s="10"/>
      <c r="W215" s="10"/>
    </row>
    <row r="216" spans="1:23" x14ac:dyDescent="0.25">
      <c r="A216" s="3">
        <v>42093</v>
      </c>
      <c r="B216" s="4">
        <f>(Table2[[#This Row],[Date]]-25569)*86400+25200</f>
        <v>1427698800</v>
      </c>
      <c r="C21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https://api.darksky.net/forecast/aeee0c17ca18fc3d54d4c0ea16d45c6c/41.5083,-82.0166,1427698800?units=us&amp;exclude=hourly,minutely,alerts,flags</v>
      </c>
      <c r="D216" s="2" t="str">
        <f>TEXT(Table2[[#This Row],[Date]],"ddddddddd")</f>
        <v>Monday</v>
      </c>
      <c r="E216" s="2">
        <v>0</v>
      </c>
      <c r="F216" s="2">
        <v>3</v>
      </c>
      <c r="G216" s="10">
        <v>0</v>
      </c>
      <c r="H216" s="34">
        <v>0</v>
      </c>
      <c r="I216" s="34">
        <v>0</v>
      </c>
      <c r="J216" s="34">
        <v>0</v>
      </c>
      <c r="K216" s="34">
        <v>2.0000000000000001E-4</v>
      </c>
      <c r="L216" s="34">
        <v>0.43</v>
      </c>
      <c r="M216" s="34">
        <v>0</v>
      </c>
      <c r="N216" s="34">
        <v>5.0000000000000001E-3</v>
      </c>
      <c r="O216" s="34">
        <v>0</v>
      </c>
      <c r="P216" s="34">
        <v>32.94</v>
      </c>
      <c r="Q216" s="34">
        <v>41.73</v>
      </c>
      <c r="R216" s="34">
        <v>50.46</v>
      </c>
      <c r="S216" s="34">
        <v>50.46</v>
      </c>
      <c r="T216" s="34">
        <v>29.88</v>
      </c>
      <c r="U216" s="34">
        <v>37.799999999999997</v>
      </c>
      <c r="V216" s="10"/>
      <c r="W216" s="10"/>
    </row>
    <row r="217" spans="1:23" x14ac:dyDescent="0.25">
      <c r="A217" s="3">
        <v>42755</v>
      </c>
      <c r="B217" s="4">
        <f>(Table2[[#This Row],[Date]]-25569)*86400+25200</f>
        <v>1484895600</v>
      </c>
      <c r="C21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https://api.darksky.net/forecast/aeee0c17ca18fc3d54d4c0ea16d45c6c/41.5083,-82.0166,1484895600?units=us&amp;exclude=hourly,minutely,alerts,flags</v>
      </c>
      <c r="D217" s="5" t="str">
        <f>TEXT(Table2[[#This Row],[Date]],"ddddddddd")</f>
        <v>Friday</v>
      </c>
      <c r="E217" s="2">
        <v>0</v>
      </c>
      <c r="F217" s="10">
        <v>1</v>
      </c>
      <c r="G217" s="2">
        <v>0</v>
      </c>
      <c r="H217" s="34">
        <v>0</v>
      </c>
      <c r="I217" s="34">
        <v>0</v>
      </c>
      <c r="J217" s="34">
        <v>0</v>
      </c>
      <c r="K217" s="34">
        <v>9.9000000000000008E-3</v>
      </c>
      <c r="L217" s="34">
        <v>1</v>
      </c>
      <c r="M217" s="34">
        <v>0</v>
      </c>
      <c r="N217" s="34">
        <v>7.3599999999999999E-2</v>
      </c>
      <c r="O217" s="34">
        <v>0</v>
      </c>
      <c r="P217" s="34">
        <v>31.72</v>
      </c>
      <c r="Q217" s="34">
        <v>36.47</v>
      </c>
      <c r="R217" s="34">
        <v>51.28</v>
      </c>
      <c r="S217" s="34">
        <v>51.28</v>
      </c>
      <c r="T217" s="34">
        <v>29.88</v>
      </c>
      <c r="U217" s="34">
        <v>35.32</v>
      </c>
      <c r="V217" s="10"/>
      <c r="W217" s="10"/>
    </row>
    <row r="218" spans="1:23" x14ac:dyDescent="0.25">
      <c r="A218" s="3">
        <v>42348</v>
      </c>
      <c r="B218" s="2">
        <f>(Table2[[#This Row],[Date]]-25569)*86400+25200</f>
        <v>1449730800</v>
      </c>
      <c r="C218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https://api.darksky.net/forecast/aeee0c17ca18fc3d54d4c0ea16d45c6c/41.5083,-82.0166,1449730800?units=us&amp;exclude=hourly,minutely,alerts,flags</v>
      </c>
      <c r="D218" s="5" t="str">
        <f>TEXT(Table2[[#This Row],[Date]],"ddddddddd")</f>
        <v>Thursday</v>
      </c>
      <c r="E218" s="2">
        <v>0</v>
      </c>
      <c r="F218" s="10">
        <v>0</v>
      </c>
      <c r="G218" s="10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38.68</v>
      </c>
      <c r="Q218" s="34">
        <v>42.96</v>
      </c>
      <c r="R218" s="34">
        <v>51.47</v>
      </c>
      <c r="S218" s="34">
        <v>51.47</v>
      </c>
      <c r="T218" s="34">
        <v>35.92</v>
      </c>
      <c r="U218" s="34">
        <v>40.92</v>
      </c>
      <c r="V218" s="10"/>
      <c r="W218" s="10"/>
    </row>
    <row r="219" spans="1:23" x14ac:dyDescent="0.25">
      <c r="A219" s="3">
        <v>42825</v>
      </c>
      <c r="B219" s="4">
        <f>(Table2[[#This Row],[Date]]-25569)*86400+25200</f>
        <v>1490943600</v>
      </c>
      <c r="C21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https://api.darksky.net/forecast/aeee0c17ca18fc3d54d4c0ea16d45c6c/41.5083,-82.0166,1490943600?units=us&amp;exclude=hourly,minutely,alerts,flags</v>
      </c>
      <c r="D219" s="5" t="str">
        <f>TEXT(Table2[[#This Row],[Date]],"ddddddddd")</f>
        <v>Friday</v>
      </c>
      <c r="E219" s="2">
        <v>0</v>
      </c>
      <c r="F219" s="2">
        <v>3</v>
      </c>
      <c r="G219" s="2">
        <v>0</v>
      </c>
      <c r="H219" s="34">
        <v>5.8999999999999999E-3</v>
      </c>
      <c r="I219" s="34">
        <v>0.4</v>
      </c>
      <c r="J219" s="34">
        <v>0</v>
      </c>
      <c r="K219" s="34">
        <v>2.1700000000000001E-2</v>
      </c>
      <c r="L219" s="34">
        <v>1</v>
      </c>
      <c r="M219" s="34">
        <v>0</v>
      </c>
      <c r="N219" s="34">
        <v>6.8500000000000005E-2</v>
      </c>
      <c r="O219" s="34">
        <v>0</v>
      </c>
      <c r="P219" s="34">
        <v>41.07</v>
      </c>
      <c r="Q219" s="34">
        <v>44.31</v>
      </c>
      <c r="R219" s="34">
        <v>52.05</v>
      </c>
      <c r="S219" s="34">
        <v>52.05</v>
      </c>
      <c r="T219" s="34">
        <v>31.53</v>
      </c>
      <c r="U219" s="34">
        <v>38.94</v>
      </c>
      <c r="V219" s="10"/>
      <c r="W219" s="10"/>
    </row>
    <row r="220" spans="1:23" x14ac:dyDescent="0.25">
      <c r="A220" s="3">
        <v>43074</v>
      </c>
      <c r="B220" s="4">
        <f>(Table2[[#This Row],[Date]]-25569)*86400+25200</f>
        <v>1512457200</v>
      </c>
      <c r="C22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https://api.darksky.net/forecast/aeee0c17ca18fc3d54d4c0ea16d45c6c/41.5083,-82.0166,1512457200?units=us&amp;exclude=hourly,minutely,alerts,flags</v>
      </c>
      <c r="D220" s="5" t="str">
        <f>TEXT(Table2[[#This Row],[Date]],"ddddddddd")</f>
        <v>Tuesday</v>
      </c>
      <c r="E220" s="2">
        <v>0</v>
      </c>
      <c r="F220" s="2">
        <v>0</v>
      </c>
      <c r="G220" s="2">
        <v>0</v>
      </c>
      <c r="H220" s="34">
        <v>2.3599999999999999E-2</v>
      </c>
      <c r="I220" s="34">
        <v>1</v>
      </c>
      <c r="J220" s="34">
        <v>0</v>
      </c>
      <c r="K220" s="34">
        <v>6.3E-3</v>
      </c>
      <c r="L220" s="34">
        <v>1</v>
      </c>
      <c r="M220" s="34">
        <v>0</v>
      </c>
      <c r="N220" s="34">
        <v>5.8599999999999999E-2</v>
      </c>
      <c r="O220" s="34">
        <v>0</v>
      </c>
      <c r="P220" s="34">
        <v>53.22</v>
      </c>
      <c r="Q220" s="34">
        <v>53.22</v>
      </c>
      <c r="R220" s="34">
        <v>52.29</v>
      </c>
      <c r="S220" s="34">
        <v>52.29</v>
      </c>
      <c r="T220" s="34">
        <v>20.350000000000001</v>
      </c>
      <c r="U220" s="34">
        <v>32.200000000000003</v>
      </c>
      <c r="V220" s="10"/>
      <c r="W220" s="10"/>
    </row>
    <row r="221" spans="1:23" x14ac:dyDescent="0.25">
      <c r="A221" s="3">
        <v>43126</v>
      </c>
      <c r="B221" s="4">
        <f>(Table2[[#This Row],[Date]]-25569)*86400+25200</f>
        <v>1516950000</v>
      </c>
      <c r="C22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https://api.darksky.net/forecast/aeee0c17ca18fc3d54d4c0ea16d45c6c/41.5083,-82.0166,1516950000?units=us&amp;exclude=hourly,minutely,alerts,flags</v>
      </c>
      <c r="D221" s="6" t="str">
        <f>TEXT(Table2[[#This Row],[Date]],"ddddddddd")</f>
        <v>Friday</v>
      </c>
      <c r="E221" s="2">
        <v>0</v>
      </c>
      <c r="F221" s="2">
        <v>4</v>
      </c>
      <c r="G221" s="2">
        <v>0</v>
      </c>
      <c r="H221" s="34">
        <v>0</v>
      </c>
      <c r="I221" s="34">
        <v>0</v>
      </c>
      <c r="J221" s="34">
        <v>0</v>
      </c>
      <c r="K221" s="34">
        <v>1E-3</v>
      </c>
      <c r="L221" s="34">
        <v>0.11</v>
      </c>
      <c r="M221" s="34">
        <v>0</v>
      </c>
      <c r="N221" s="34">
        <v>1.32E-2</v>
      </c>
      <c r="O221" s="34">
        <v>0</v>
      </c>
      <c r="P221" s="34">
        <v>25.24</v>
      </c>
      <c r="Q221" s="34">
        <v>31.75</v>
      </c>
      <c r="R221" s="34">
        <v>52.6</v>
      </c>
      <c r="S221" s="34">
        <v>52.6</v>
      </c>
      <c r="T221" s="34">
        <v>24.54</v>
      </c>
      <c r="U221" s="34">
        <v>30.99</v>
      </c>
      <c r="V221" s="10"/>
      <c r="W221" s="10"/>
    </row>
    <row r="222" spans="1:23" x14ac:dyDescent="0.25">
      <c r="A222" s="3">
        <v>42076</v>
      </c>
      <c r="B222" s="4">
        <f>(Table2[[#This Row],[Date]]-25569)*86400+25200</f>
        <v>1426230000</v>
      </c>
      <c r="C22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https://api.darksky.net/forecast/aeee0c17ca18fc3d54d4c0ea16d45c6c/41.5083,-82.0166,1426230000?units=us&amp;exclude=hourly,minutely,alerts,flags</v>
      </c>
      <c r="D222" s="2" t="str">
        <f>TEXT(Table2[[#This Row],[Date]],"ddddddddd")</f>
        <v>Friday</v>
      </c>
      <c r="E222" s="2">
        <v>0</v>
      </c>
      <c r="F222" s="2">
        <v>3</v>
      </c>
      <c r="G222" s="10">
        <v>0</v>
      </c>
      <c r="H222" s="34">
        <v>0</v>
      </c>
      <c r="I222" s="34">
        <v>0</v>
      </c>
      <c r="J222" s="34">
        <v>0</v>
      </c>
      <c r="K222" s="34">
        <v>6.1999999999999998E-3</v>
      </c>
      <c r="L222" s="34">
        <v>0.91</v>
      </c>
      <c r="M222" s="34">
        <v>0</v>
      </c>
      <c r="N222" s="34">
        <v>3.4599999999999999E-2</v>
      </c>
      <c r="O222" s="34">
        <v>0</v>
      </c>
      <c r="P222" s="34">
        <v>26.05</v>
      </c>
      <c r="Q222" s="34">
        <v>31.51</v>
      </c>
      <c r="R222" s="34">
        <v>53.06</v>
      </c>
      <c r="S222" s="34">
        <v>53.06</v>
      </c>
      <c r="T222" s="34">
        <v>25.94</v>
      </c>
      <c r="U222" s="34">
        <v>31.26</v>
      </c>
      <c r="V222" s="10"/>
      <c r="W222" s="10"/>
    </row>
    <row r="223" spans="1:23" x14ac:dyDescent="0.25">
      <c r="A223" s="3">
        <v>42746</v>
      </c>
      <c r="B223" s="4">
        <f>(Table2[[#This Row],[Date]]-25569)*86400+25200</f>
        <v>1484118000</v>
      </c>
      <c r="C22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https://api.darksky.net/forecast/aeee0c17ca18fc3d54d4c0ea16d45c6c/41.5083,-82.0166,1484118000?units=us&amp;exclude=hourly,minutely,alerts,flags</v>
      </c>
      <c r="D223" s="5" t="str">
        <f>TEXT(Table2[[#This Row],[Date]],"ddddddddd")</f>
        <v>Wednesday</v>
      </c>
      <c r="E223" s="2">
        <v>0</v>
      </c>
      <c r="F223" s="10">
        <v>1</v>
      </c>
      <c r="G223" s="2">
        <v>0</v>
      </c>
      <c r="H223" s="34">
        <v>0</v>
      </c>
      <c r="I223" s="34">
        <v>0</v>
      </c>
      <c r="J223" s="34">
        <v>0</v>
      </c>
      <c r="K223" s="34">
        <v>3.0000000000000001E-3</v>
      </c>
      <c r="L223" s="34">
        <v>0.85</v>
      </c>
      <c r="M223" s="34">
        <v>0</v>
      </c>
      <c r="N223" s="34">
        <v>3.6600000000000001E-2</v>
      </c>
      <c r="O223" s="34">
        <v>0</v>
      </c>
      <c r="P223" s="34">
        <v>27.29</v>
      </c>
      <c r="Q223" s="34">
        <v>37.200000000000003</v>
      </c>
      <c r="R223" s="34">
        <v>53.07</v>
      </c>
      <c r="S223" s="34">
        <v>53.07</v>
      </c>
      <c r="T223" s="34">
        <v>25.54</v>
      </c>
      <c r="U223" s="34">
        <v>34.04</v>
      </c>
      <c r="V223" s="10"/>
      <c r="W223" s="10"/>
    </row>
    <row r="224" spans="1:23" x14ac:dyDescent="0.25">
      <c r="A224" s="3">
        <v>42347</v>
      </c>
      <c r="B224" s="2">
        <f>(Table2[[#This Row],[Date]]-25569)*86400+25200</f>
        <v>1449644400</v>
      </c>
      <c r="C224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https://api.darksky.net/forecast/aeee0c17ca18fc3d54d4c0ea16d45c6c/41.5083,-82.0166,1449644400?units=us&amp;exclude=hourly,minutely,alerts,flags</v>
      </c>
      <c r="D224" s="5" t="str">
        <f>TEXT(Table2[[#This Row],[Date]],"ddddddddd")</f>
        <v>Wednesday</v>
      </c>
      <c r="E224" s="2">
        <v>0</v>
      </c>
      <c r="F224" s="10">
        <v>0</v>
      </c>
      <c r="G224" s="10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37.04</v>
      </c>
      <c r="Q224" s="34">
        <v>42.19</v>
      </c>
      <c r="R224" s="34">
        <v>53.1</v>
      </c>
      <c r="S224" s="34">
        <v>53.1</v>
      </c>
      <c r="T224" s="34">
        <v>35.020000000000003</v>
      </c>
      <c r="U224" s="34">
        <v>41.35</v>
      </c>
      <c r="V224" s="10"/>
      <c r="W224" s="10"/>
    </row>
    <row r="225" spans="1:23" x14ac:dyDescent="0.25">
      <c r="A225" s="3">
        <v>42802</v>
      </c>
      <c r="B225" s="4">
        <f>(Table2[[#This Row],[Date]]-25569)*86400+25200</f>
        <v>1488956400</v>
      </c>
      <c r="C22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https://api.darksky.net/forecast/aeee0c17ca18fc3d54d4c0ea16d45c6c/41.5083,-82.0166,1488956400?units=us&amp;exclude=hourly,minutely,alerts,flags</v>
      </c>
      <c r="D225" s="5" t="str">
        <f>TEXT(Table2[[#This Row],[Date]],"ddddddddd")</f>
        <v>Wednesday</v>
      </c>
      <c r="E225" s="2">
        <v>0</v>
      </c>
      <c r="F225" s="2">
        <v>2</v>
      </c>
      <c r="G225" s="2">
        <v>0</v>
      </c>
      <c r="H225" s="34">
        <v>0</v>
      </c>
      <c r="I225" s="34">
        <v>0</v>
      </c>
      <c r="J225" s="34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34.659999999999997</v>
      </c>
      <c r="Q225" s="34">
        <v>40.86</v>
      </c>
      <c r="R225" s="34">
        <v>53.58</v>
      </c>
      <c r="S225" s="34">
        <v>53.58</v>
      </c>
      <c r="T225" s="34">
        <v>33.130000000000003</v>
      </c>
      <c r="U225" s="34">
        <v>40.26</v>
      </c>
      <c r="V225" s="10"/>
      <c r="W225" s="10"/>
    </row>
    <row r="226" spans="1:23" x14ac:dyDescent="0.25">
      <c r="A226" s="3">
        <v>42446</v>
      </c>
      <c r="B226" s="4">
        <f>(Table2[[#This Row],[Date]]-25569)*86400+25200</f>
        <v>1458198000</v>
      </c>
      <c r="C22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https://api.darksky.net/forecast/aeee0c17ca18fc3d54d4c0ea16d45c6c/41.5083,-82.0166,1458198000?units=us&amp;exclude=hourly,minutely,alerts,flags</v>
      </c>
      <c r="D226" s="5" t="str">
        <f>TEXT(Table2[[#This Row],[Date]],"ddddddddd")</f>
        <v>Thursday</v>
      </c>
      <c r="E226" s="2">
        <v>0</v>
      </c>
      <c r="F226" s="10">
        <v>0</v>
      </c>
      <c r="G226" s="10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42.99</v>
      </c>
      <c r="Q226" s="34">
        <v>47.96</v>
      </c>
      <c r="R226" s="34">
        <v>53.68</v>
      </c>
      <c r="S226" s="34">
        <v>53.68</v>
      </c>
      <c r="T226" s="34">
        <v>39.25</v>
      </c>
      <c r="U226" s="34">
        <v>43.12</v>
      </c>
      <c r="V226" s="10"/>
      <c r="W226" s="10"/>
    </row>
    <row r="227" spans="1:23" x14ac:dyDescent="0.25">
      <c r="A227" s="3">
        <v>42088</v>
      </c>
      <c r="B227" s="4">
        <f>(Table2[[#This Row],[Date]]-25569)*86400+25200</f>
        <v>1427266800</v>
      </c>
      <c r="C22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https://api.darksky.net/forecast/aeee0c17ca18fc3d54d4c0ea16d45c6c/41.5083,-82.0166,1427266800?units=us&amp;exclude=hourly,minutely,alerts,flags</v>
      </c>
      <c r="D227" s="2" t="str">
        <f>TEXT(Table2[[#This Row],[Date]],"ddddddddd")</f>
        <v>Wednesday</v>
      </c>
      <c r="E227" s="2">
        <v>0</v>
      </c>
      <c r="F227" s="2">
        <v>3</v>
      </c>
      <c r="G227" s="10">
        <v>0</v>
      </c>
      <c r="H227" s="34">
        <v>0</v>
      </c>
      <c r="I227" s="34">
        <v>0</v>
      </c>
      <c r="J227" s="34">
        <v>0</v>
      </c>
      <c r="K227" s="34">
        <v>4.5999999999999999E-3</v>
      </c>
      <c r="L227" s="34">
        <v>0.91</v>
      </c>
      <c r="M227" s="34">
        <v>0</v>
      </c>
      <c r="N227" s="34">
        <v>3.2399999999999998E-2</v>
      </c>
      <c r="O227" s="34">
        <v>0</v>
      </c>
      <c r="P227" s="34">
        <v>28.72</v>
      </c>
      <c r="Q227" s="34">
        <v>34.47</v>
      </c>
      <c r="R227" s="34">
        <v>53.79</v>
      </c>
      <c r="S227" s="34">
        <v>53.79</v>
      </c>
      <c r="T227" s="34">
        <v>23.78</v>
      </c>
      <c r="U227" s="34">
        <v>29.32</v>
      </c>
      <c r="V227" s="10"/>
      <c r="W227" s="10"/>
    </row>
    <row r="228" spans="1:23" x14ac:dyDescent="0.25">
      <c r="A228" s="3">
        <v>42354</v>
      </c>
      <c r="B228" s="2">
        <f>(Table2[[#This Row],[Date]]-25569)*86400+25200</f>
        <v>1450249200</v>
      </c>
      <c r="C228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https://api.darksky.net/forecast/aeee0c17ca18fc3d54d4c0ea16d45c6c/41.5083,-82.0166,1450249200?units=us&amp;exclude=hourly,minutely,alerts,flags</v>
      </c>
      <c r="D228" s="5" t="str">
        <f>TEXT(Table2[[#This Row],[Date]],"ddddddddd")</f>
        <v>Wednesday</v>
      </c>
      <c r="E228" s="2">
        <v>0</v>
      </c>
      <c r="F228" s="10">
        <v>0</v>
      </c>
      <c r="G228" s="10">
        <v>0</v>
      </c>
      <c r="H228" s="34">
        <v>6.9999999999999999E-4</v>
      </c>
      <c r="I228" s="34">
        <v>7.0000000000000007E-2</v>
      </c>
      <c r="J228" s="34">
        <v>0</v>
      </c>
      <c r="K228" s="34">
        <v>0</v>
      </c>
      <c r="L228" s="34">
        <v>0</v>
      </c>
      <c r="M228" s="34">
        <v>0</v>
      </c>
      <c r="N228" s="34">
        <v>6.9999999999999999E-4</v>
      </c>
      <c r="O228" s="34">
        <v>0</v>
      </c>
      <c r="P228" s="34">
        <v>41.29</v>
      </c>
      <c r="Q228" s="34">
        <v>42.78</v>
      </c>
      <c r="R228" s="34">
        <v>53.98</v>
      </c>
      <c r="S228" s="34">
        <v>53.98</v>
      </c>
      <c r="T228" s="34">
        <v>38.74</v>
      </c>
      <c r="U228" s="34">
        <v>42.78</v>
      </c>
      <c r="V228" s="10"/>
      <c r="W228" s="10"/>
    </row>
    <row r="229" spans="1:23" x14ac:dyDescent="0.25">
      <c r="A229" s="3">
        <v>42747</v>
      </c>
      <c r="B229" s="4">
        <f>(Table2[[#This Row],[Date]]-25569)*86400+25200</f>
        <v>1484204400</v>
      </c>
      <c r="C22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https://api.darksky.net/forecast/aeee0c17ca18fc3d54d4c0ea16d45c6c/41.5083,-82.0166,1484204400?units=us&amp;exclude=hourly,minutely,alerts,flags</v>
      </c>
      <c r="D229" s="5" t="str">
        <f>TEXT(Table2[[#This Row],[Date]],"ddddddddd")</f>
        <v>Thursday</v>
      </c>
      <c r="E229" s="2">
        <v>0</v>
      </c>
      <c r="F229" s="10">
        <v>1</v>
      </c>
      <c r="G229" s="2">
        <v>0</v>
      </c>
      <c r="H229" s="34">
        <v>8.5000000000000006E-3</v>
      </c>
      <c r="I229" s="34">
        <v>0.79</v>
      </c>
      <c r="J229" s="34">
        <v>0</v>
      </c>
      <c r="K229" s="34">
        <v>2.93E-2</v>
      </c>
      <c r="L229" s="34">
        <v>1</v>
      </c>
      <c r="M229" s="34">
        <v>0</v>
      </c>
      <c r="N229" s="34">
        <v>0.13239999999999999</v>
      </c>
      <c r="O229" s="34">
        <v>0</v>
      </c>
      <c r="P229" s="34">
        <v>58.12</v>
      </c>
      <c r="Q229" s="34">
        <v>58.12</v>
      </c>
      <c r="R229" s="34">
        <v>54.35</v>
      </c>
      <c r="S229" s="34">
        <v>54.35</v>
      </c>
      <c r="T229" s="34">
        <v>23.73</v>
      </c>
      <c r="U229" s="34">
        <v>32.69</v>
      </c>
      <c r="V229" s="10"/>
      <c r="W229" s="10"/>
    </row>
    <row r="230" spans="1:23" x14ac:dyDescent="0.25">
      <c r="A230" s="3">
        <v>42419</v>
      </c>
      <c r="B230" s="4">
        <f>(Table2[[#This Row],[Date]]-25569)*86400+25200</f>
        <v>1455865200</v>
      </c>
      <c r="C23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https://api.darksky.net/forecast/aeee0c17ca18fc3d54d4c0ea16d45c6c/41.5083,-82.0166,1455865200?units=us&amp;exclude=hourly,minutely,alerts,flags</v>
      </c>
      <c r="D230" s="5" t="str">
        <f>TEXT(Table2[[#This Row],[Date]],"ddddddddd")</f>
        <v>Friday</v>
      </c>
      <c r="E230" s="2">
        <v>0</v>
      </c>
      <c r="F230" s="10">
        <v>0</v>
      </c>
      <c r="G230" s="10">
        <v>0</v>
      </c>
      <c r="H230" s="34">
        <v>0</v>
      </c>
      <c r="I230" s="34">
        <v>0</v>
      </c>
      <c r="J230" s="34">
        <v>0</v>
      </c>
      <c r="K230" s="34">
        <v>5.0000000000000001E-4</v>
      </c>
      <c r="L230" s="34">
        <v>7.0000000000000007E-2</v>
      </c>
      <c r="M230" s="34">
        <v>0</v>
      </c>
      <c r="N230" s="34">
        <v>8.5000000000000006E-3</v>
      </c>
      <c r="O230" s="34">
        <v>0</v>
      </c>
      <c r="P230" s="34">
        <v>21.36</v>
      </c>
      <c r="Q230" s="34">
        <v>31.5</v>
      </c>
      <c r="R230" s="34">
        <v>54.36</v>
      </c>
      <c r="S230" s="34">
        <v>54.36</v>
      </c>
      <c r="T230" s="34">
        <v>20.350000000000001</v>
      </c>
      <c r="U230" s="34">
        <v>30.22</v>
      </c>
      <c r="V230" s="10"/>
      <c r="W230" s="10"/>
    </row>
    <row r="231" spans="1:23" x14ac:dyDescent="0.25">
      <c r="A231" s="3">
        <v>42339</v>
      </c>
      <c r="B231" s="2">
        <f>(Table2[[#This Row],[Date]]-25569)*86400+25200</f>
        <v>1448953200</v>
      </c>
      <c r="C231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https://api.darksky.net/forecast/aeee0c17ca18fc3d54d4c0ea16d45c6c/41.5083,-82.0166,1448953200?units=us&amp;exclude=hourly,minutely,alerts,flags</v>
      </c>
      <c r="D231" s="5" t="str">
        <f>TEXT(Table2[[#This Row],[Date]],"ddddddddd")</f>
        <v>Tuesday</v>
      </c>
      <c r="E231" s="2">
        <v>0</v>
      </c>
      <c r="F231" s="10">
        <v>0</v>
      </c>
      <c r="G231" s="10">
        <v>0</v>
      </c>
      <c r="H231" s="34">
        <v>0</v>
      </c>
      <c r="I231" s="34">
        <v>0</v>
      </c>
      <c r="J231" s="34">
        <v>0</v>
      </c>
      <c r="K231" s="34">
        <v>2.3E-3</v>
      </c>
      <c r="L231" s="34">
        <v>0.93</v>
      </c>
      <c r="M231" s="34">
        <v>0</v>
      </c>
      <c r="N231" s="34">
        <v>1.7999999999999999E-2</v>
      </c>
      <c r="O231" s="34">
        <v>0</v>
      </c>
      <c r="P231" s="34">
        <v>40.26</v>
      </c>
      <c r="Q231" s="34">
        <v>44.47</v>
      </c>
      <c r="R231" s="34">
        <v>54.46</v>
      </c>
      <c r="S231" s="34">
        <v>54.46</v>
      </c>
      <c r="T231" s="34">
        <v>38.020000000000003</v>
      </c>
      <c r="U231" s="34">
        <v>43.63</v>
      </c>
      <c r="V231" s="10"/>
      <c r="W231" s="10"/>
    </row>
    <row r="232" spans="1:23" x14ac:dyDescent="0.25">
      <c r="A232" s="3">
        <v>43073</v>
      </c>
      <c r="B232" s="4">
        <f>(Table2[[#This Row],[Date]]-25569)*86400+25200</f>
        <v>1512370800</v>
      </c>
      <c r="C23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https://api.darksky.net/forecast/aeee0c17ca18fc3d54d4c0ea16d45c6c/41.5083,-82.0166,1512370800?units=us&amp;exclude=hourly,minutely,alerts,flags</v>
      </c>
      <c r="D232" s="5" t="str">
        <f>TEXT(Table2[[#This Row],[Date]],"ddddddddd")</f>
        <v>Monday</v>
      </c>
      <c r="E232" s="2">
        <v>0</v>
      </c>
      <c r="F232" s="2">
        <v>0</v>
      </c>
      <c r="G232" s="2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31.34</v>
      </c>
      <c r="Q232" s="34">
        <v>36.6</v>
      </c>
      <c r="R232" s="34">
        <v>55.28</v>
      </c>
      <c r="S232" s="34">
        <v>55.28</v>
      </c>
      <c r="T232" s="34">
        <v>30.71</v>
      </c>
      <c r="U232" s="34">
        <v>35.409999999999997</v>
      </c>
      <c r="V232" s="10"/>
      <c r="W232" s="10"/>
    </row>
    <row r="233" spans="1:23" x14ac:dyDescent="0.25">
      <c r="A233" s="3">
        <v>42452</v>
      </c>
      <c r="B233" s="4">
        <f>(Table2[[#This Row],[Date]]-25569)*86400+25200</f>
        <v>1458716400</v>
      </c>
      <c r="C23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https://api.darksky.net/forecast/aeee0c17ca18fc3d54d4c0ea16d45c6c/41.5083,-82.0166,1458716400?units=us&amp;exclude=hourly,minutely,alerts,flags</v>
      </c>
      <c r="D233" s="5" t="str">
        <f>TEXT(Table2[[#This Row],[Date]],"ddddddddd")</f>
        <v>Wednesday</v>
      </c>
      <c r="E233" s="2">
        <v>0</v>
      </c>
      <c r="F233" s="10">
        <v>0</v>
      </c>
      <c r="G233" s="10">
        <v>0</v>
      </c>
      <c r="H233" s="34">
        <v>0</v>
      </c>
      <c r="I233" s="34">
        <v>0</v>
      </c>
      <c r="J233" s="34">
        <v>0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56.77</v>
      </c>
      <c r="Q233" s="34">
        <v>56.77</v>
      </c>
      <c r="R233" s="34">
        <v>55.7</v>
      </c>
      <c r="S233" s="34">
        <v>55.7</v>
      </c>
      <c r="T233" s="34">
        <v>38.42</v>
      </c>
      <c r="U233" s="34">
        <v>43.62</v>
      </c>
      <c r="V233" s="10"/>
      <c r="W233" s="10"/>
    </row>
    <row r="234" spans="1:23" x14ac:dyDescent="0.25">
      <c r="A234" s="3">
        <v>42349</v>
      </c>
      <c r="B234" s="2">
        <f>(Table2[[#This Row],[Date]]-25569)*86400+25200</f>
        <v>1449817200</v>
      </c>
      <c r="C234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https://api.darksky.net/forecast/aeee0c17ca18fc3d54d4c0ea16d45c6c/41.5083,-82.0166,1449817200?units=us&amp;exclude=hourly,minutely,alerts,flags</v>
      </c>
      <c r="D234" s="5" t="str">
        <f>TEXT(Table2[[#This Row],[Date]],"ddddddddd")</f>
        <v>Friday</v>
      </c>
      <c r="E234" s="2">
        <v>0</v>
      </c>
      <c r="F234" s="10">
        <v>0</v>
      </c>
      <c r="G234" s="10">
        <v>0</v>
      </c>
      <c r="H234" s="34">
        <v>0</v>
      </c>
      <c r="I234" s="34">
        <v>0</v>
      </c>
      <c r="J234" s="34">
        <v>0</v>
      </c>
      <c r="K234" s="34"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50.65</v>
      </c>
      <c r="Q234" s="34">
        <v>50.65</v>
      </c>
      <c r="R234" s="34">
        <v>56.78</v>
      </c>
      <c r="S234" s="34">
        <v>56.78</v>
      </c>
      <c r="T234" s="34">
        <v>41.52</v>
      </c>
      <c r="U234" s="34">
        <v>46.41</v>
      </c>
      <c r="V234" s="10"/>
      <c r="W234" s="10"/>
    </row>
    <row r="235" spans="1:23" x14ac:dyDescent="0.25">
      <c r="A235" s="3">
        <v>42800</v>
      </c>
      <c r="B235" s="4">
        <f>(Table2[[#This Row],[Date]]-25569)*86400+25200</f>
        <v>1488783600</v>
      </c>
      <c r="C23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https://api.darksky.net/forecast/aeee0c17ca18fc3d54d4c0ea16d45c6c/41.5083,-82.0166,1488783600?units=us&amp;exclude=hourly,minutely,alerts,flags</v>
      </c>
      <c r="D235" s="5" t="str">
        <f>TEXT(Table2[[#This Row],[Date]],"ddddddddd")</f>
        <v>Monday</v>
      </c>
      <c r="E235" s="2">
        <v>0</v>
      </c>
      <c r="F235" s="2">
        <v>2</v>
      </c>
      <c r="G235" s="2">
        <v>0</v>
      </c>
      <c r="H235" s="34">
        <v>0</v>
      </c>
      <c r="I235" s="34">
        <v>0</v>
      </c>
      <c r="J235" s="34">
        <v>0</v>
      </c>
      <c r="K235" s="34">
        <v>5.7999999999999996E-3</v>
      </c>
      <c r="L235" s="34">
        <v>1</v>
      </c>
      <c r="M235" s="34">
        <v>0</v>
      </c>
      <c r="N235" s="34">
        <v>5.0799999999999998E-2</v>
      </c>
      <c r="O235" s="34">
        <v>0</v>
      </c>
      <c r="P235" s="34">
        <v>41.25</v>
      </c>
      <c r="Q235" s="34">
        <v>46.16</v>
      </c>
      <c r="R235" s="34">
        <v>56.79</v>
      </c>
      <c r="S235" s="34">
        <v>56.79</v>
      </c>
      <c r="T235" s="34">
        <v>39.200000000000003</v>
      </c>
      <c r="U235" s="34">
        <v>44.82</v>
      </c>
      <c r="V235" s="10"/>
      <c r="W235" s="10"/>
    </row>
    <row r="236" spans="1:23" x14ac:dyDescent="0.25">
      <c r="A236" s="3">
        <v>42794</v>
      </c>
      <c r="B236" s="4">
        <f>(Table2[[#This Row],[Date]]-25569)*86400+25200</f>
        <v>1488265200</v>
      </c>
      <c r="C23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https://api.darksky.net/forecast/aeee0c17ca18fc3d54d4c0ea16d45c6c/41.5083,-82.0166,1488265200?units=us&amp;exclude=hourly,minutely,alerts,flags</v>
      </c>
      <c r="D236" s="5" t="str">
        <f>TEXT(Table2[[#This Row],[Date]],"ddddddddd")</f>
        <v>Tuesday</v>
      </c>
      <c r="E236" s="2">
        <v>0</v>
      </c>
      <c r="F236" s="2">
        <v>2</v>
      </c>
      <c r="G236" s="2">
        <v>0</v>
      </c>
      <c r="H236" s="34">
        <v>0</v>
      </c>
      <c r="I236" s="34">
        <v>0</v>
      </c>
      <c r="J236" s="34">
        <v>0</v>
      </c>
      <c r="K236" s="34"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35.549999999999997</v>
      </c>
      <c r="Q236" s="34">
        <v>39.6</v>
      </c>
      <c r="R236" s="34">
        <v>57.07</v>
      </c>
      <c r="S236" s="34">
        <v>57.07</v>
      </c>
      <c r="T236" s="34">
        <v>33.76</v>
      </c>
      <c r="U236" s="34">
        <v>38.14</v>
      </c>
      <c r="V236" s="10"/>
      <c r="W236" s="10"/>
    </row>
    <row r="237" spans="1:23" x14ac:dyDescent="0.25">
      <c r="A237" s="3">
        <v>42752</v>
      </c>
      <c r="B237" s="4">
        <f>(Table2[[#This Row],[Date]]-25569)*86400+25200</f>
        <v>1484636400</v>
      </c>
      <c r="C23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https://api.darksky.net/forecast/aeee0c17ca18fc3d54d4c0ea16d45c6c/41.5083,-82.0166,1484636400?units=us&amp;exclude=hourly,minutely,alerts,flags</v>
      </c>
      <c r="D237" s="5" t="str">
        <f>TEXT(Table2[[#This Row],[Date]],"ddddddddd")</f>
        <v>Tuesday</v>
      </c>
      <c r="E237" s="2">
        <v>0</v>
      </c>
      <c r="F237" s="10">
        <v>1</v>
      </c>
      <c r="G237" s="2">
        <v>0</v>
      </c>
      <c r="H237" s="34">
        <v>1.0999999999999999E-2</v>
      </c>
      <c r="I237" s="34">
        <v>0.63</v>
      </c>
      <c r="J237" s="34">
        <v>0</v>
      </c>
      <c r="K237" s="34">
        <v>1.89E-2</v>
      </c>
      <c r="L237" s="34">
        <v>1</v>
      </c>
      <c r="M237" s="34">
        <v>0</v>
      </c>
      <c r="N237" s="34">
        <v>7.2400000000000006E-2</v>
      </c>
      <c r="O237" s="34">
        <v>0</v>
      </c>
      <c r="P237" s="34">
        <v>33.479999999999997</v>
      </c>
      <c r="Q237" s="34">
        <v>38.659999999999997</v>
      </c>
      <c r="R237" s="34">
        <v>57.13</v>
      </c>
      <c r="S237" s="34">
        <v>57.13</v>
      </c>
      <c r="T237" s="34">
        <v>33.479999999999997</v>
      </c>
      <c r="U237" s="34">
        <v>37.29</v>
      </c>
      <c r="V237" s="10"/>
      <c r="W237" s="10"/>
    </row>
    <row r="238" spans="1:23" x14ac:dyDescent="0.25">
      <c r="A238" s="3">
        <v>42801</v>
      </c>
      <c r="B238" s="4">
        <f>(Table2[[#This Row],[Date]]-25569)*86400+25200</f>
        <v>1488870000</v>
      </c>
      <c r="C23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https://api.darksky.net/forecast/aeee0c17ca18fc3d54d4c0ea16d45c6c/41.5083,-82.0166,1488870000?units=us&amp;exclude=hourly,minutely,alerts,flags</v>
      </c>
      <c r="D238" s="5" t="str">
        <f>TEXT(Table2[[#This Row],[Date]],"ddddddddd")</f>
        <v>Tuesday</v>
      </c>
      <c r="E238" s="2">
        <v>0</v>
      </c>
      <c r="F238" s="2">
        <v>2</v>
      </c>
      <c r="G238" s="2">
        <v>0</v>
      </c>
      <c r="H238" s="34">
        <v>2.7000000000000001E-3</v>
      </c>
      <c r="I238" s="34">
        <v>7.0000000000000007E-2</v>
      </c>
      <c r="J238" s="34">
        <v>0</v>
      </c>
      <c r="K238" s="34">
        <v>1.6299999999999999E-2</v>
      </c>
      <c r="L238" s="34">
        <v>1</v>
      </c>
      <c r="M238" s="34">
        <v>0</v>
      </c>
      <c r="N238" s="34">
        <v>7.4700000000000003E-2</v>
      </c>
      <c r="O238" s="34">
        <v>0</v>
      </c>
      <c r="P238" s="34">
        <v>54.28</v>
      </c>
      <c r="Q238" s="34">
        <v>54.28</v>
      </c>
      <c r="R238" s="34">
        <v>57.14</v>
      </c>
      <c r="S238" s="34">
        <v>57.14</v>
      </c>
      <c r="T238" s="34">
        <v>38.26</v>
      </c>
      <c r="U238" s="34">
        <v>43.5</v>
      </c>
      <c r="V238" s="10"/>
      <c r="W238" s="10"/>
    </row>
    <row r="239" spans="1:23" x14ac:dyDescent="0.25">
      <c r="A239" s="3">
        <v>42773</v>
      </c>
      <c r="B239" s="4">
        <f>(Table2[[#This Row],[Date]]-25569)*86400+25200</f>
        <v>1486450800</v>
      </c>
      <c r="C23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https://api.darksky.net/forecast/aeee0c17ca18fc3d54d4c0ea16d45c6c/41.5083,-82.0166,1486450800?units=us&amp;exclude=hourly,minutely,alerts,flags</v>
      </c>
      <c r="D239" s="5" t="str">
        <f>TEXT(Table2[[#This Row],[Date]],"ddddddddd")</f>
        <v>Tuesday</v>
      </c>
      <c r="E239" s="2">
        <v>0</v>
      </c>
      <c r="F239" s="2">
        <v>2</v>
      </c>
      <c r="G239" s="2">
        <v>0</v>
      </c>
      <c r="H239" s="34">
        <v>1.35E-2</v>
      </c>
      <c r="I239" s="34">
        <v>0.57999999999999996</v>
      </c>
      <c r="J239" s="34">
        <v>0</v>
      </c>
      <c r="K239" s="34">
        <v>4.0399999999999998E-2</v>
      </c>
      <c r="L239" s="34">
        <v>1</v>
      </c>
      <c r="M239" s="34">
        <v>0</v>
      </c>
      <c r="N239" s="34">
        <v>0.20080000000000001</v>
      </c>
      <c r="O239" s="34">
        <v>0</v>
      </c>
      <c r="P239" s="34">
        <v>42.63</v>
      </c>
      <c r="Q239" s="34">
        <v>44.75</v>
      </c>
      <c r="R239" s="34">
        <v>57.34</v>
      </c>
      <c r="S239" s="34">
        <v>57.34</v>
      </c>
      <c r="T239" s="34">
        <v>40.57</v>
      </c>
      <c r="U239" s="34">
        <v>44.13</v>
      </c>
      <c r="V239" s="10"/>
      <c r="W239" s="10"/>
    </row>
    <row r="240" spans="1:23" x14ac:dyDescent="0.25">
      <c r="A240" s="3">
        <v>42821</v>
      </c>
      <c r="B240" s="4">
        <f>(Table2[[#This Row],[Date]]-25569)*86400+25200</f>
        <v>1490598000</v>
      </c>
      <c r="C24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https://api.darksky.net/forecast/aeee0c17ca18fc3d54d4c0ea16d45c6c/41.5083,-82.0166,1490598000?units=us&amp;exclude=hourly,minutely,alerts,flags</v>
      </c>
      <c r="D240" s="5" t="str">
        <f>TEXT(Table2[[#This Row],[Date]],"ddddddddd")</f>
        <v>Monday</v>
      </c>
      <c r="E240" s="2">
        <v>0</v>
      </c>
      <c r="F240" s="2">
        <v>3</v>
      </c>
      <c r="G240" s="2">
        <v>0</v>
      </c>
      <c r="H240" s="34">
        <v>0</v>
      </c>
      <c r="I240" s="34">
        <v>0</v>
      </c>
      <c r="J240" s="34">
        <v>0</v>
      </c>
      <c r="K240" s="34">
        <v>1.2999999999999999E-3</v>
      </c>
      <c r="L240" s="34">
        <v>0.63</v>
      </c>
      <c r="M240" s="34">
        <v>0</v>
      </c>
      <c r="N240" s="34">
        <v>2.69E-2</v>
      </c>
      <c r="O240" s="34">
        <v>0</v>
      </c>
      <c r="P240" s="34">
        <v>54.38</v>
      </c>
      <c r="Q240" s="34">
        <v>54.38</v>
      </c>
      <c r="R240" s="34">
        <v>57.95</v>
      </c>
      <c r="S240" s="34">
        <v>57.95</v>
      </c>
      <c r="T240" s="34">
        <v>52.2</v>
      </c>
      <c r="U240" s="34">
        <v>52.2</v>
      </c>
      <c r="V240" s="10"/>
      <c r="W240" s="10"/>
    </row>
    <row r="241" spans="1:23" x14ac:dyDescent="0.25">
      <c r="A241" s="3">
        <v>42079</v>
      </c>
      <c r="B241" s="4">
        <f>(Table2[[#This Row],[Date]]-25569)*86400+25200</f>
        <v>1426489200</v>
      </c>
      <c r="C24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https://api.darksky.net/forecast/aeee0c17ca18fc3d54d4c0ea16d45c6c/41.5083,-82.0166,1426489200?units=us&amp;exclude=hourly,minutely,alerts,flags</v>
      </c>
      <c r="D241" s="2" t="str">
        <f>TEXT(Table2[[#This Row],[Date]],"ddddddddd")</f>
        <v>Monday</v>
      </c>
      <c r="E241" s="2">
        <v>0</v>
      </c>
      <c r="F241" s="2">
        <v>3</v>
      </c>
      <c r="G241" s="10">
        <v>0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37.880000000000003</v>
      </c>
      <c r="Q241" s="34">
        <v>43.15</v>
      </c>
      <c r="R241" s="34">
        <v>58.11</v>
      </c>
      <c r="S241" s="34">
        <v>58.11</v>
      </c>
      <c r="T241" s="34">
        <v>33.950000000000003</v>
      </c>
      <c r="U241" s="34">
        <v>39.049999999999997</v>
      </c>
      <c r="V241" s="10"/>
      <c r="W241" s="10"/>
    </row>
    <row r="242" spans="1:23" x14ac:dyDescent="0.25">
      <c r="A242" s="3">
        <v>42439</v>
      </c>
      <c r="B242" s="4">
        <f>(Table2[[#This Row],[Date]]-25569)*86400+25200</f>
        <v>1457593200</v>
      </c>
      <c r="C24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https://api.darksky.net/forecast/aeee0c17ca18fc3d54d4c0ea16d45c6c/41.5083,-82.0166,1457593200?units=us&amp;exclude=hourly,minutely,alerts,flags</v>
      </c>
      <c r="D242" s="5" t="str">
        <f>TEXT(Table2[[#This Row],[Date]],"ddddddddd")</f>
        <v>Thursday</v>
      </c>
      <c r="E242" s="2">
        <v>0</v>
      </c>
      <c r="F242" s="10">
        <v>0</v>
      </c>
      <c r="G242" s="10">
        <v>0</v>
      </c>
      <c r="H242" s="34">
        <v>3.0000000000000001E-3</v>
      </c>
      <c r="I242" s="34">
        <v>0.3</v>
      </c>
      <c r="J242" s="34">
        <v>0</v>
      </c>
      <c r="K242" s="34">
        <v>1.7000000000000001E-2</v>
      </c>
      <c r="L242" s="34">
        <v>1</v>
      </c>
      <c r="M242" s="34">
        <v>0</v>
      </c>
      <c r="N242" s="34">
        <v>4.4200000000000003E-2</v>
      </c>
      <c r="O242" s="34">
        <v>0</v>
      </c>
      <c r="P242" s="34">
        <v>57.24</v>
      </c>
      <c r="Q242" s="34">
        <v>57.24</v>
      </c>
      <c r="R242" s="34">
        <v>58.67</v>
      </c>
      <c r="S242" s="34">
        <v>58.67</v>
      </c>
      <c r="T242" s="34">
        <v>36.549999999999997</v>
      </c>
      <c r="U242" s="34">
        <v>40.76</v>
      </c>
      <c r="V242" s="10"/>
      <c r="W242" s="10"/>
    </row>
    <row r="243" spans="1:23" x14ac:dyDescent="0.25">
      <c r="A243" s="3">
        <v>42445</v>
      </c>
      <c r="B243" s="4">
        <f>(Table2[[#This Row],[Date]]-25569)*86400+25200</f>
        <v>1458111600</v>
      </c>
      <c r="C243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https://api.darksky.net/forecast/aeee0c17ca18fc3d54d4c0ea16d45c6c/41.5083,-82.0166,1458111600?units=us&amp;exclude=hourly,minutely,alerts,flags</v>
      </c>
      <c r="D243" s="5" t="str">
        <f>TEXT(Table2[[#This Row],[Date]],"ddddddddd")</f>
        <v>Wednesday</v>
      </c>
      <c r="E243" s="2">
        <v>0</v>
      </c>
      <c r="F243" s="10">
        <v>0</v>
      </c>
      <c r="G243" s="10">
        <v>0</v>
      </c>
      <c r="H243" s="34">
        <v>8.9999999999999998E-4</v>
      </c>
      <c r="I243" s="34">
        <v>0.09</v>
      </c>
      <c r="J243" s="34">
        <v>0</v>
      </c>
      <c r="K243" s="34">
        <v>1.4E-3</v>
      </c>
      <c r="L243" s="34">
        <v>0.69</v>
      </c>
      <c r="M243" s="34">
        <v>0</v>
      </c>
      <c r="N243" s="34">
        <v>1.55E-2</v>
      </c>
      <c r="O243" s="34">
        <v>0</v>
      </c>
      <c r="P243" s="34">
        <v>50.75</v>
      </c>
      <c r="Q243" s="34">
        <v>50.75</v>
      </c>
      <c r="R243" s="34">
        <v>59.2</v>
      </c>
      <c r="S243" s="34">
        <v>59.2</v>
      </c>
      <c r="T243" s="34">
        <v>40.61</v>
      </c>
      <c r="U243" s="34">
        <v>45.07</v>
      </c>
      <c r="V243" s="10"/>
      <c r="W243" s="10"/>
    </row>
    <row r="244" spans="1:23" x14ac:dyDescent="0.25">
      <c r="A244" s="3">
        <v>42795</v>
      </c>
      <c r="B244" s="4">
        <f>(Table2[[#This Row],[Date]]-25569)*86400+25200</f>
        <v>1488351600</v>
      </c>
      <c r="C24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https://api.darksky.net/forecast/aeee0c17ca18fc3d54d4c0ea16d45c6c/41.5083,-82.0166,1488351600?units=us&amp;exclude=hourly,minutely,alerts,flags</v>
      </c>
      <c r="D244" s="5" t="str">
        <f>TEXT(Table2[[#This Row],[Date]],"ddddddddd")</f>
        <v>Wednesday</v>
      </c>
      <c r="E244" s="2">
        <v>0</v>
      </c>
      <c r="F244" s="2">
        <v>2</v>
      </c>
      <c r="G244" s="2">
        <v>0</v>
      </c>
      <c r="H244" s="34">
        <v>1.83E-2</v>
      </c>
      <c r="I244" s="34">
        <v>0.19</v>
      </c>
      <c r="J244" s="34">
        <v>0</v>
      </c>
      <c r="K244" s="34">
        <v>2.5700000000000001E-2</v>
      </c>
      <c r="L244" s="34">
        <v>1</v>
      </c>
      <c r="M244" s="34">
        <v>0</v>
      </c>
      <c r="N244" s="34">
        <v>0.2074</v>
      </c>
      <c r="O244" s="34">
        <v>0</v>
      </c>
      <c r="P244" s="34">
        <v>61.14</v>
      </c>
      <c r="Q244" s="34">
        <v>61.14</v>
      </c>
      <c r="R244" s="34">
        <v>59.38</v>
      </c>
      <c r="S244" s="34">
        <v>59.38</v>
      </c>
      <c r="T244" s="34">
        <v>23.94</v>
      </c>
      <c r="U244" s="34">
        <v>36.21</v>
      </c>
      <c r="V244" s="10"/>
      <c r="W244" s="10"/>
    </row>
    <row r="245" spans="1:23" x14ac:dyDescent="0.25">
      <c r="A245" s="3">
        <v>43111</v>
      </c>
      <c r="B245" s="4">
        <f>(Table2[[#This Row],[Date]]-25569)*86400+25200</f>
        <v>1515654000</v>
      </c>
      <c r="C24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https://api.darksky.net/forecast/aeee0c17ca18fc3d54d4c0ea16d45c6c/41.5083,-82.0166,1515654000?units=us&amp;exclude=hourly,minutely,alerts,flags</v>
      </c>
      <c r="D245" s="6" t="str">
        <f>TEXT(Table2[[#This Row],[Date]],"ddddddddd")</f>
        <v>Thursday</v>
      </c>
      <c r="E245" s="2">
        <v>0</v>
      </c>
      <c r="F245" s="2">
        <v>4</v>
      </c>
      <c r="G245" s="2">
        <v>0</v>
      </c>
      <c r="H245" s="34">
        <v>0</v>
      </c>
      <c r="I245" s="34">
        <v>0</v>
      </c>
      <c r="J245" s="34">
        <v>0</v>
      </c>
      <c r="K245" s="34">
        <v>5.4999999999999997E-3</v>
      </c>
      <c r="L245" s="34">
        <v>0.93</v>
      </c>
      <c r="M245" s="34">
        <v>0</v>
      </c>
      <c r="N245" s="34">
        <v>3.6799999999999999E-2</v>
      </c>
      <c r="O245" s="34">
        <v>0</v>
      </c>
      <c r="P245" s="34">
        <v>53.53</v>
      </c>
      <c r="Q245" s="34">
        <v>53.53</v>
      </c>
      <c r="R245" s="34">
        <v>59.97</v>
      </c>
      <c r="S245" s="34">
        <v>59.97</v>
      </c>
      <c r="T245" s="34">
        <v>52.1</v>
      </c>
      <c r="U245" s="34">
        <v>52.1</v>
      </c>
      <c r="V245" s="10"/>
      <c r="W245" s="10"/>
    </row>
    <row r="246" spans="1:23" x14ac:dyDescent="0.25">
      <c r="A246" s="3">
        <v>42451</v>
      </c>
      <c r="B246" s="4">
        <f>(Table2[[#This Row],[Date]]-25569)*86400+25200</f>
        <v>1458630000</v>
      </c>
      <c r="C24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https://api.darksky.net/forecast/aeee0c17ca18fc3d54d4c0ea16d45c6c/41.5083,-82.0166,1458630000?units=us&amp;exclude=hourly,minutely,alerts,flags</v>
      </c>
      <c r="D246" s="5" t="str">
        <f>TEXT(Table2[[#This Row],[Date]],"ddddddddd")</f>
        <v>Tuesday</v>
      </c>
      <c r="E246" s="2">
        <v>0</v>
      </c>
      <c r="F246" s="10">
        <v>0</v>
      </c>
      <c r="G246" s="10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29.16</v>
      </c>
      <c r="Q246" s="34">
        <v>33.92</v>
      </c>
      <c r="R246" s="34">
        <v>60.02</v>
      </c>
      <c r="S246" s="34">
        <v>60.02</v>
      </c>
      <c r="T246" s="34">
        <v>27.75</v>
      </c>
      <c r="U246" s="34">
        <v>33.130000000000003</v>
      </c>
      <c r="V246" s="10"/>
      <c r="W246" s="10"/>
    </row>
    <row r="247" spans="1:23" x14ac:dyDescent="0.25">
      <c r="A247" s="3">
        <v>42788</v>
      </c>
      <c r="B247" s="4">
        <f>(Table2[[#This Row],[Date]]-25569)*86400+25200</f>
        <v>1487746800</v>
      </c>
      <c r="C24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https://api.darksky.net/forecast/aeee0c17ca18fc3d54d4c0ea16d45c6c/41.5083,-82.0166,1487746800?units=us&amp;exclude=hourly,minutely,alerts,flags</v>
      </c>
      <c r="D247" s="5" t="str">
        <f>TEXT(Table2[[#This Row],[Date]],"ddddddddd")</f>
        <v>Wednesday</v>
      </c>
      <c r="E247" s="2">
        <v>0</v>
      </c>
      <c r="F247" s="2">
        <v>2</v>
      </c>
      <c r="G247" s="2">
        <v>0</v>
      </c>
      <c r="H247" s="34">
        <v>0</v>
      </c>
      <c r="I247" s="34">
        <v>0</v>
      </c>
      <c r="J247" s="34">
        <v>0</v>
      </c>
      <c r="K247" s="34">
        <v>1.2999999999999999E-3</v>
      </c>
      <c r="L247" s="34">
        <v>0.53</v>
      </c>
      <c r="M247" s="34">
        <v>0</v>
      </c>
      <c r="N247" s="34">
        <v>7.3000000000000001E-3</v>
      </c>
      <c r="O247" s="34">
        <v>0</v>
      </c>
      <c r="P247" s="34">
        <v>51.82</v>
      </c>
      <c r="Q247" s="34">
        <v>51.82</v>
      </c>
      <c r="R247" s="34">
        <v>60.51</v>
      </c>
      <c r="S247" s="34">
        <v>60.51</v>
      </c>
      <c r="T247" s="34">
        <v>49.06</v>
      </c>
      <c r="U247" s="34">
        <v>49.77</v>
      </c>
      <c r="V247" s="10"/>
      <c r="W247" s="10"/>
    </row>
    <row r="248" spans="1:23" x14ac:dyDescent="0.25">
      <c r="A248" s="3">
        <v>42436</v>
      </c>
      <c r="B248" s="4">
        <f>(Table2[[#This Row],[Date]]-25569)*86400+25200</f>
        <v>1457334000</v>
      </c>
      <c r="C24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https://api.darksky.net/forecast/aeee0c17ca18fc3d54d4c0ea16d45c6c/41.5083,-82.0166,1457334000?units=us&amp;exclude=hourly,minutely,alerts,flags</v>
      </c>
      <c r="D248" s="5" t="str">
        <f>TEXT(Table2[[#This Row],[Date]],"ddddddddd")</f>
        <v>Monday</v>
      </c>
      <c r="E248" s="2">
        <v>0</v>
      </c>
      <c r="F248" s="10">
        <v>0</v>
      </c>
      <c r="G248" s="10">
        <v>0</v>
      </c>
      <c r="H248" s="34">
        <v>0</v>
      </c>
      <c r="I248" s="34">
        <v>0</v>
      </c>
      <c r="J248" s="34">
        <v>0</v>
      </c>
      <c r="K248" s="34">
        <v>1E-4</v>
      </c>
      <c r="L248" s="34">
        <v>0.28999999999999998</v>
      </c>
      <c r="M248" s="34">
        <v>0</v>
      </c>
      <c r="N248" s="34">
        <v>2.8999999999999998E-3</v>
      </c>
      <c r="O248" s="34">
        <v>0</v>
      </c>
      <c r="P248" s="34">
        <v>30.48</v>
      </c>
      <c r="Q248" s="34">
        <v>38.409999999999997</v>
      </c>
      <c r="R248" s="34">
        <v>60.55</v>
      </c>
      <c r="S248" s="34">
        <v>60.55</v>
      </c>
      <c r="T248" s="34">
        <v>30.19</v>
      </c>
      <c r="U248" s="34">
        <v>37.44</v>
      </c>
      <c r="V248" s="10"/>
      <c r="W248" s="10"/>
    </row>
    <row r="249" spans="1:23" x14ac:dyDescent="0.25">
      <c r="A249" s="3">
        <v>43122</v>
      </c>
      <c r="B249" s="4">
        <f>(Table2[[#This Row],[Date]]-25569)*86400+25200</f>
        <v>1516604400</v>
      </c>
      <c r="C249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https://api.darksky.net/forecast/aeee0c17ca18fc3d54d4c0ea16d45c6c/41.5083,-82.0166,1516604400?units=us&amp;exclude=hourly,minutely,alerts,flags</v>
      </c>
      <c r="D249" s="6" t="str">
        <f>TEXT(Table2[[#This Row],[Date]],"ddddddddd")</f>
        <v>Monday</v>
      </c>
      <c r="E249" s="2">
        <v>0</v>
      </c>
      <c r="F249" s="2">
        <v>4</v>
      </c>
      <c r="G249" s="2">
        <v>0</v>
      </c>
      <c r="H249" s="34">
        <v>6.4000000000000003E-3</v>
      </c>
      <c r="I249" s="34">
        <v>0.14000000000000001</v>
      </c>
      <c r="J249" s="34">
        <v>0</v>
      </c>
      <c r="K249" s="34">
        <v>1.15E-2</v>
      </c>
      <c r="L249" s="34">
        <v>0.85</v>
      </c>
      <c r="M249" s="34">
        <v>0</v>
      </c>
      <c r="N249" s="34">
        <v>0.1234</v>
      </c>
      <c r="O249" s="34">
        <v>0</v>
      </c>
      <c r="P249" s="34">
        <v>44.09</v>
      </c>
      <c r="Q249" s="34">
        <v>46.46</v>
      </c>
      <c r="R249" s="34">
        <v>60.71</v>
      </c>
      <c r="S249" s="34">
        <v>60.71</v>
      </c>
      <c r="T249" s="34">
        <v>43.12</v>
      </c>
      <c r="U249" s="34">
        <v>45.42</v>
      </c>
      <c r="V249" s="10"/>
      <c r="W249" s="10"/>
    </row>
    <row r="250" spans="1:23" x14ac:dyDescent="0.25">
      <c r="A250" s="3">
        <v>42403</v>
      </c>
      <c r="B250" s="4">
        <f>(Table2[[#This Row],[Date]]-25569)*86400+25200</f>
        <v>1454482800</v>
      </c>
      <c r="C250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https://api.darksky.net/forecast/aeee0c17ca18fc3d54d4c0ea16d45c6c/41.5083,-82.0166,1454482800?units=us&amp;exclude=hourly,minutely,alerts,flags</v>
      </c>
      <c r="D250" s="5" t="str">
        <f>TEXT(Table2[[#This Row],[Date]],"ddddddddd")</f>
        <v>Wednesday</v>
      </c>
      <c r="E250" s="2">
        <v>0</v>
      </c>
      <c r="F250" s="10">
        <v>0</v>
      </c>
      <c r="G250" s="10">
        <v>0</v>
      </c>
      <c r="H250" s="34">
        <v>6.7900000000000002E-2</v>
      </c>
      <c r="I250" s="34">
        <v>1</v>
      </c>
      <c r="J250" s="34">
        <v>0</v>
      </c>
      <c r="K250" s="34">
        <v>1.2999999999999999E-2</v>
      </c>
      <c r="L250" s="34">
        <v>1</v>
      </c>
      <c r="M250" s="34">
        <v>0</v>
      </c>
      <c r="N250" s="34">
        <v>9.64E-2</v>
      </c>
      <c r="O250" s="34">
        <v>0</v>
      </c>
      <c r="P250" s="34">
        <v>50.61</v>
      </c>
      <c r="Q250" s="34">
        <v>50.61</v>
      </c>
      <c r="R250" s="34">
        <v>60.76</v>
      </c>
      <c r="S250" s="34">
        <v>60.76</v>
      </c>
      <c r="T250" s="34">
        <v>28.49</v>
      </c>
      <c r="U250" s="34">
        <v>37.83</v>
      </c>
      <c r="V250" s="10"/>
      <c r="W250" s="10"/>
    </row>
    <row r="251" spans="1:23" x14ac:dyDescent="0.25">
      <c r="A251" s="3">
        <v>42787</v>
      </c>
      <c r="B251" s="4">
        <f>(Table2[[#This Row],[Date]]-25569)*86400+25200</f>
        <v>1487660400</v>
      </c>
      <c r="C251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https://api.darksky.net/forecast/aeee0c17ca18fc3d54d4c0ea16d45c6c/41.5083,-82.0166,1487660400?units=us&amp;exclude=hourly,minutely,alerts,flags</v>
      </c>
      <c r="D251" s="5" t="str">
        <f>TEXT(Table2[[#This Row],[Date]],"ddddddddd")</f>
        <v>Tuesday</v>
      </c>
      <c r="E251" s="2">
        <v>0</v>
      </c>
      <c r="F251" s="2">
        <v>2</v>
      </c>
      <c r="G251" s="2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38.659999999999997</v>
      </c>
      <c r="Q251" s="34">
        <v>41.68</v>
      </c>
      <c r="R251" s="34">
        <v>61.58</v>
      </c>
      <c r="S251" s="34">
        <v>61.58</v>
      </c>
      <c r="T251" s="34">
        <v>35.950000000000003</v>
      </c>
      <c r="U251" s="34">
        <v>39.82</v>
      </c>
      <c r="V251" s="10"/>
      <c r="W251" s="10"/>
    </row>
    <row r="252" spans="1:23" x14ac:dyDescent="0.25">
      <c r="A252" s="3">
        <v>42789</v>
      </c>
      <c r="B252" s="4">
        <f>(Table2[[#This Row],[Date]]-25569)*86400+25200</f>
        <v>1487833200</v>
      </c>
      <c r="C252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https://api.darksky.net/forecast/aeee0c17ca18fc3d54d4c0ea16d45c6c/41.5083,-82.0166,1487833200?units=us&amp;exclude=hourly,minutely,alerts,flags</v>
      </c>
      <c r="D252" s="5" t="str">
        <f>TEXT(Table2[[#This Row],[Date]],"ddddddddd")</f>
        <v>Thursday</v>
      </c>
      <c r="E252" s="2">
        <v>0</v>
      </c>
      <c r="F252" s="2">
        <v>2</v>
      </c>
      <c r="G252" s="2">
        <v>0</v>
      </c>
      <c r="H252" s="34">
        <v>0</v>
      </c>
      <c r="I252" s="34">
        <v>0</v>
      </c>
      <c r="J252" s="34">
        <v>0</v>
      </c>
      <c r="K252" s="34">
        <v>8.9999999999999998E-4</v>
      </c>
      <c r="L252" s="34">
        <v>0.33</v>
      </c>
      <c r="M252" s="34">
        <v>0</v>
      </c>
      <c r="N252" s="34">
        <v>1.9400000000000001E-2</v>
      </c>
      <c r="O252" s="34">
        <v>0</v>
      </c>
      <c r="P252" s="34">
        <v>56.12</v>
      </c>
      <c r="Q252" s="34">
        <v>56.12</v>
      </c>
      <c r="R252" s="34">
        <v>61.98</v>
      </c>
      <c r="S252" s="34">
        <v>61.98</v>
      </c>
      <c r="T252" s="34">
        <v>45.37</v>
      </c>
      <c r="U252" s="34">
        <v>48.2</v>
      </c>
      <c r="V252" s="10"/>
      <c r="W252" s="10"/>
    </row>
    <row r="253" spans="1:23" x14ac:dyDescent="0.25">
      <c r="A253" s="3">
        <v>42352</v>
      </c>
      <c r="B253" s="2">
        <f>(Table2[[#This Row],[Date]]-25569)*86400+25200</f>
        <v>1450076400</v>
      </c>
      <c r="C253" s="2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https://api.darksky.net/forecast/aeee0c17ca18fc3d54d4c0ea16d45c6c/41.5083,-82.0166,1450076400?units=us&amp;exclude=hourly,minutely,alerts,flags</v>
      </c>
      <c r="D253" s="5" t="str">
        <f>TEXT(Table2[[#This Row],[Date]],"ddddddddd")</f>
        <v>Monday</v>
      </c>
      <c r="E253" s="2">
        <v>0</v>
      </c>
      <c r="F253" s="10">
        <v>0</v>
      </c>
      <c r="G253" s="10">
        <v>0</v>
      </c>
      <c r="H253" s="34">
        <v>0</v>
      </c>
      <c r="I253" s="34">
        <v>0</v>
      </c>
      <c r="J253" s="34">
        <v>0</v>
      </c>
      <c r="K253" s="34">
        <v>3.8E-3</v>
      </c>
      <c r="L253" s="34">
        <v>1</v>
      </c>
      <c r="M253" s="34">
        <v>0</v>
      </c>
      <c r="N253" s="34">
        <v>1.77E-2</v>
      </c>
      <c r="O253" s="34">
        <v>0</v>
      </c>
      <c r="P253" s="34">
        <v>59.68</v>
      </c>
      <c r="Q253" s="34">
        <v>59.68</v>
      </c>
      <c r="R253" s="34">
        <v>62.46</v>
      </c>
      <c r="S253" s="34">
        <v>62.46</v>
      </c>
      <c r="T253" s="34">
        <v>42.02</v>
      </c>
      <c r="U253" s="34">
        <v>47.78</v>
      </c>
      <c r="V253" s="10"/>
      <c r="W253" s="10"/>
    </row>
    <row r="254" spans="1:23" x14ac:dyDescent="0.25">
      <c r="A254" s="3">
        <v>42443</v>
      </c>
      <c r="B254" s="4">
        <f>(Table2[[#This Row],[Date]]-25569)*86400+25200</f>
        <v>1457938800</v>
      </c>
      <c r="C254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https://api.darksky.net/forecast/aeee0c17ca18fc3d54d4c0ea16d45c6c/41.5083,-82.0166,1457938800?units=us&amp;exclude=hourly,minutely,alerts,flags</v>
      </c>
      <c r="D254" s="5" t="str">
        <f>TEXT(Table2[[#This Row],[Date]],"ddddddddd")</f>
        <v>Monday</v>
      </c>
      <c r="E254" s="2">
        <v>0</v>
      </c>
      <c r="F254" s="10">
        <v>0</v>
      </c>
      <c r="G254" s="10">
        <v>0</v>
      </c>
      <c r="H254" s="34">
        <v>0</v>
      </c>
      <c r="I254" s="34">
        <v>0</v>
      </c>
      <c r="J254" s="34">
        <v>0</v>
      </c>
      <c r="K254" s="34">
        <v>1.38E-2</v>
      </c>
      <c r="L254" s="34">
        <v>1</v>
      </c>
      <c r="M254" s="34">
        <v>0</v>
      </c>
      <c r="N254" s="34">
        <v>0.1022</v>
      </c>
      <c r="O254" s="34">
        <v>0</v>
      </c>
      <c r="P254" s="34">
        <v>52.34</v>
      </c>
      <c r="Q254" s="34">
        <v>52.34</v>
      </c>
      <c r="R254" s="34">
        <v>65.489999999999995</v>
      </c>
      <c r="S254" s="34">
        <v>65.489999999999995</v>
      </c>
      <c r="T254" s="34">
        <v>50.47</v>
      </c>
      <c r="U254" s="34">
        <v>50.47</v>
      </c>
      <c r="V254" s="10"/>
      <c r="W254" s="10"/>
    </row>
    <row r="255" spans="1:23" x14ac:dyDescent="0.25">
      <c r="A255" s="3">
        <v>42438</v>
      </c>
      <c r="B255" s="4">
        <f>(Table2[[#This Row],[Date]]-25569)*86400+25200</f>
        <v>1457506800</v>
      </c>
      <c r="C255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https://api.darksky.net/forecast/aeee0c17ca18fc3d54d4c0ea16d45c6c/41.5083,-82.0166,1457506800?units=us&amp;exclude=hourly,minutely,alerts,flags</v>
      </c>
      <c r="D255" s="5" t="str">
        <f>TEXT(Table2[[#This Row],[Date]],"ddddddddd")</f>
        <v>Wednesday</v>
      </c>
      <c r="E255" s="2">
        <v>0</v>
      </c>
      <c r="F255" s="10">
        <v>0</v>
      </c>
      <c r="G255" s="10">
        <v>0</v>
      </c>
      <c r="H255" s="34">
        <v>0</v>
      </c>
      <c r="I255" s="34">
        <v>0</v>
      </c>
      <c r="J255" s="34">
        <v>0</v>
      </c>
      <c r="K255" s="34">
        <v>1.2999999999999999E-3</v>
      </c>
      <c r="L255" s="34">
        <v>0.84</v>
      </c>
      <c r="M255" s="34">
        <v>0</v>
      </c>
      <c r="N255" s="34">
        <v>1.44E-2</v>
      </c>
      <c r="O255" s="34">
        <v>0</v>
      </c>
      <c r="P255" s="34">
        <v>56.35</v>
      </c>
      <c r="Q255" s="34">
        <v>56.35</v>
      </c>
      <c r="R255" s="34">
        <v>69</v>
      </c>
      <c r="S255" s="34">
        <v>69</v>
      </c>
      <c r="T255" s="34">
        <v>55.96</v>
      </c>
      <c r="U255" s="34">
        <v>55.96</v>
      </c>
      <c r="V255" s="10"/>
      <c r="W255" s="10"/>
    </row>
    <row r="256" spans="1:23" x14ac:dyDescent="0.25">
      <c r="A256" s="3">
        <v>42437</v>
      </c>
      <c r="B256" s="4">
        <f>(Table2[[#This Row],[Date]]-25569)*86400+25200</f>
        <v>1457420400</v>
      </c>
      <c r="C256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https://api.darksky.net/forecast/aeee0c17ca18fc3d54d4c0ea16d45c6c/41.5083,-82.0166,1457420400?units=us&amp;exclude=hourly,minutely,alerts,flags</v>
      </c>
      <c r="D256" s="5" t="str">
        <f>TEXT(Table2[[#This Row],[Date]],"ddddddddd")</f>
        <v>Tuesday</v>
      </c>
      <c r="E256" s="2">
        <v>0</v>
      </c>
      <c r="F256" s="10">
        <v>0</v>
      </c>
      <c r="G256" s="10">
        <v>0</v>
      </c>
      <c r="H256" s="34">
        <v>0</v>
      </c>
      <c r="I256" s="34">
        <v>0</v>
      </c>
      <c r="J256" s="34">
        <v>0</v>
      </c>
      <c r="K256" s="34"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55.52</v>
      </c>
      <c r="Q256" s="34">
        <v>55.52</v>
      </c>
      <c r="R256" s="34">
        <v>70.67</v>
      </c>
      <c r="S256" s="34">
        <v>70.67</v>
      </c>
      <c r="T256" s="34">
        <v>52.24</v>
      </c>
      <c r="U256" s="34">
        <v>52.24</v>
      </c>
      <c r="V256" s="10"/>
      <c r="W256" s="10"/>
    </row>
    <row r="257" spans="1:23" x14ac:dyDescent="0.25">
      <c r="A257" s="3">
        <v>42818</v>
      </c>
      <c r="B257" s="4">
        <f>(Table2[[#This Row],[Date]]-25569)*86400+25200</f>
        <v>1490338800</v>
      </c>
      <c r="C257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https://api.darksky.net/forecast/aeee0c17ca18fc3d54d4c0ea16d45c6c/41.5083,-82.0166,1490338800?units=us&amp;exclude=hourly,minutely,alerts,flags</v>
      </c>
      <c r="D257" s="5" t="str">
        <f>TEXT(Table2[[#This Row],[Date]],"ddddddddd")</f>
        <v>Friday</v>
      </c>
      <c r="E257" s="2">
        <v>0</v>
      </c>
      <c r="F257" s="2">
        <v>3</v>
      </c>
      <c r="G257" s="2">
        <v>0</v>
      </c>
      <c r="H257" s="34">
        <v>8.8700000000000001E-2</v>
      </c>
      <c r="I257" s="34">
        <v>0.93</v>
      </c>
      <c r="J257" s="34">
        <v>0</v>
      </c>
      <c r="K257" s="34">
        <v>1.11E-2</v>
      </c>
      <c r="L257" s="34">
        <v>1</v>
      </c>
      <c r="M257" s="34">
        <v>0</v>
      </c>
      <c r="N257" s="34">
        <v>8.8700000000000001E-2</v>
      </c>
      <c r="O257" s="34">
        <v>0</v>
      </c>
      <c r="P257" s="34">
        <v>34.369999999999997</v>
      </c>
      <c r="Q257" s="34">
        <v>40.65</v>
      </c>
      <c r="R257" s="34">
        <v>71.05</v>
      </c>
      <c r="S257" s="34">
        <v>71.05</v>
      </c>
      <c r="T257" s="34">
        <v>33.06</v>
      </c>
      <c r="U257" s="34">
        <v>40.200000000000003</v>
      </c>
      <c r="V257" s="10"/>
      <c r="W257" s="10"/>
    </row>
    <row r="258" spans="1:23" x14ac:dyDescent="0.25">
      <c r="A258" s="3">
        <v>42790</v>
      </c>
      <c r="B258" s="4">
        <f>(Table2[[#This Row],[Date]]-25569)*86400+25200</f>
        <v>1487919600</v>
      </c>
      <c r="C258" s="4" t="str">
        <f>CONCATENATE("https://api.darksky.net/forecast/aeee0c17ca18fc3d54d4c0ea16d45c6c/41.5083,-82.0166,",Table2[[#This Row],[Unix TS @ 7 am]],"?units=us&amp;exclude=hourly,minutely,alerts,flags")</f>
        <v>https://api.darksky.net/forecast/aeee0c17ca18fc3d54d4c0ea16d45c6c/41.5083,-82.0166,1487919600?units=us&amp;exclude=hourly,minutely,alerts,flags</v>
      </c>
      <c r="D258" s="5" t="str">
        <f>TEXT(Table2[[#This Row],[Date]],"ddddddddd")</f>
        <v>Friday</v>
      </c>
      <c r="E258" s="2">
        <v>0</v>
      </c>
      <c r="F258" s="2">
        <v>2</v>
      </c>
      <c r="G258" s="2">
        <v>0</v>
      </c>
      <c r="H258" s="34">
        <v>0</v>
      </c>
      <c r="I258" s="34">
        <v>0</v>
      </c>
      <c r="J258" s="34">
        <v>0</v>
      </c>
      <c r="K258" s="34">
        <v>5.1999999999999998E-3</v>
      </c>
      <c r="L258" s="34">
        <v>0.81</v>
      </c>
      <c r="M258" s="34">
        <v>0</v>
      </c>
      <c r="N258" s="34">
        <v>9.4299999999999995E-2</v>
      </c>
      <c r="O258" s="34">
        <v>0</v>
      </c>
      <c r="P258" s="34">
        <v>45.47</v>
      </c>
      <c r="Q258" s="34">
        <v>46.64</v>
      </c>
      <c r="R258" s="34">
        <v>72.94</v>
      </c>
      <c r="S258" s="34">
        <v>72.94</v>
      </c>
      <c r="T258" s="34">
        <v>42.04</v>
      </c>
      <c r="U258" s="34">
        <v>44.24</v>
      </c>
      <c r="V258" s="10"/>
      <c r="W258" s="10"/>
    </row>
    <row r="259" spans="1:23" x14ac:dyDescent="0.25">
      <c r="A259" s="3">
        <v>43140</v>
      </c>
      <c r="B259" s="4" t="e">
        <f>(Table2[[#This Row],[Date]]-25569)*86400+25200</f>
        <v>#VALUE!</v>
      </c>
      <c r="C259" s="4" t="e">
        <f>CONCATENATE("https://api.darksky.net/forecast/aeee0c17ca18fc3d54d4c0ea16d45c6c/41.5083,-82.0166,",Table2[[#This Row],[Unix TS @ 7 am]],"?units=us&amp;exclude=hourly,minutely,alerts,flags")</f>
        <v>#VALUE!</v>
      </c>
      <c r="D259" s="5" t="e">
        <f>TEXT(Table2[[#This Row],[Date]],"ddddddddd")</f>
        <v>#VALUE!</v>
      </c>
      <c r="E259" s="2"/>
      <c r="F259" s="2"/>
      <c r="G259" s="2"/>
      <c r="H259" s="2"/>
      <c r="I259" s="2"/>
      <c r="J259" s="2"/>
      <c r="K259" s="2"/>
      <c r="L259" s="2"/>
      <c r="M259" s="12"/>
      <c r="N259" s="2"/>
      <c r="O259" s="2"/>
      <c r="Q259" s="12"/>
      <c r="S259" s="2"/>
      <c r="U259" s="2"/>
      <c r="V259" s="10"/>
      <c r="W259" s="10"/>
    </row>
    <row r="260" spans="1:23" x14ac:dyDescent="0.25">
      <c r="A260" s="3">
        <v>43141</v>
      </c>
      <c r="B260" s="4" t="e">
        <f>(Table2[[#This Row],[Date]]-25569)*86400+25200</f>
        <v>#VALUE!</v>
      </c>
      <c r="C260" s="4" t="e">
        <f>CONCATENATE("https://api.darksky.net/forecast/aeee0c17ca18fc3d54d4c0ea16d45c6c/41.5083,-82.0166,",Table2[[#This Row],[Unix TS @ 7 am]],"?units=us&amp;exclude=hourly,minutely,alerts,flags")</f>
        <v>#VALUE!</v>
      </c>
      <c r="D260" s="5" t="e">
        <f>TEXT(Table2[[#This Row],[Date]],"ddddddddd")</f>
        <v>#VALUE!</v>
      </c>
      <c r="E260" s="2"/>
      <c r="F260" s="2"/>
      <c r="G260" s="2"/>
      <c r="H260" s="2"/>
      <c r="I260" s="2"/>
      <c r="J260" s="2"/>
      <c r="K260" s="2"/>
      <c r="L260" s="2"/>
      <c r="M260" s="12"/>
      <c r="N260" s="2"/>
      <c r="O260" s="2"/>
      <c r="Q260" s="12"/>
      <c r="S260" s="2"/>
      <c r="U260" s="2"/>
      <c r="V260" s="10"/>
      <c r="W260" s="10"/>
    </row>
    <row r="261" spans="1:23" x14ac:dyDescent="0.25">
      <c r="A261" s="3">
        <v>43142</v>
      </c>
      <c r="B261" s="4" t="e">
        <f>(Table2[[#This Row],[Date]]-25569)*86400+25200</f>
        <v>#VALUE!</v>
      </c>
      <c r="C261" s="4" t="e">
        <f>CONCATENATE("https://api.darksky.net/forecast/aeee0c17ca18fc3d54d4c0ea16d45c6c/41.5083,-82.0166,",Table2[[#This Row],[Unix TS @ 7 am]],"?units=us&amp;exclude=hourly,minutely,alerts,flags")</f>
        <v>#VALUE!</v>
      </c>
      <c r="D261" s="5" t="e">
        <f>TEXT(Table2[[#This Row],[Date]],"ddddddddd")</f>
        <v>#VALUE!</v>
      </c>
      <c r="E261" s="2"/>
      <c r="F261" s="2"/>
      <c r="G261" s="2"/>
      <c r="H261" s="2"/>
      <c r="I261" s="2"/>
      <c r="J261" s="2"/>
      <c r="K261" s="2"/>
      <c r="L261" s="2"/>
      <c r="M261" s="12"/>
      <c r="N261" s="2"/>
      <c r="O261" s="2"/>
      <c r="Q261" s="12"/>
      <c r="S261" s="2"/>
      <c r="U261" s="2"/>
      <c r="V261" s="10"/>
      <c r="W261" s="10"/>
    </row>
    <row r="262" spans="1:23" x14ac:dyDescent="0.25">
      <c r="A262" s="3">
        <v>43143</v>
      </c>
      <c r="B262" s="4" t="e">
        <f>(Table2[[#This Row],[Date]]-25569)*86400+25200</f>
        <v>#VALUE!</v>
      </c>
      <c r="C262" s="4" t="e">
        <f>CONCATENATE("https://api.darksky.net/forecast/aeee0c17ca18fc3d54d4c0ea16d45c6c/41.5083,-82.0166,",Table2[[#This Row],[Unix TS @ 7 am]],"?units=us&amp;exclude=hourly,minutely,alerts,flags")</f>
        <v>#VALUE!</v>
      </c>
      <c r="D262" s="5" t="e">
        <f>TEXT(Table2[[#This Row],[Date]],"ddddddddd")</f>
        <v>#VALUE!</v>
      </c>
      <c r="E262" s="2"/>
      <c r="F262" s="2"/>
      <c r="G262" s="2"/>
      <c r="H262" s="2"/>
      <c r="I262" s="2"/>
      <c r="J262" s="2"/>
      <c r="K262" s="2"/>
      <c r="L262" s="2"/>
      <c r="M262" s="12"/>
      <c r="N262" s="2"/>
      <c r="O262" s="2"/>
      <c r="Q262" s="12"/>
      <c r="S262" s="2"/>
      <c r="U262" s="2"/>
      <c r="V262" s="10"/>
      <c r="W262" s="10"/>
    </row>
    <row r="263" spans="1:23" x14ac:dyDescent="0.25">
      <c r="A263" s="3">
        <v>43144</v>
      </c>
      <c r="B263" s="4" t="e">
        <f>(Table2[[#This Row],[Date]]-25569)*86400+25200</f>
        <v>#VALUE!</v>
      </c>
      <c r="C263" s="4" t="e">
        <f>CONCATENATE("https://api.darksky.net/forecast/aeee0c17ca18fc3d54d4c0ea16d45c6c/41.5083,-82.0166,",Table2[[#This Row],[Unix TS @ 7 am]],"?units=us&amp;exclude=hourly,minutely,alerts,flags")</f>
        <v>#VALUE!</v>
      </c>
      <c r="D263" s="5" t="e">
        <f>TEXT(Table2[[#This Row],[Date]],"ddddddddd")</f>
        <v>#VALUE!</v>
      </c>
      <c r="E263" s="2"/>
      <c r="F263" s="2"/>
      <c r="G263" s="2"/>
      <c r="H263" s="2"/>
      <c r="I263" s="2"/>
      <c r="J263" s="2"/>
      <c r="K263" s="2"/>
      <c r="L263" s="2"/>
      <c r="M263" s="12"/>
      <c r="N263" s="2"/>
      <c r="O263" s="2"/>
      <c r="Q263" s="12"/>
      <c r="S263" s="2"/>
      <c r="U263" s="2"/>
      <c r="V263" s="10"/>
      <c r="W263" s="10"/>
    </row>
    <row r="264" spans="1:23" x14ac:dyDescent="0.25">
      <c r="A264" s="3">
        <v>43145</v>
      </c>
      <c r="B264" s="4" t="e">
        <f>(Table2[[#This Row],[Date]]-25569)*86400+25200</f>
        <v>#VALUE!</v>
      </c>
      <c r="C264" s="4" t="e">
        <f>CONCATENATE("https://api.darksky.net/forecast/aeee0c17ca18fc3d54d4c0ea16d45c6c/41.5083,-82.0166,",Table2[[#This Row],[Unix TS @ 7 am]],"?units=us&amp;exclude=hourly,minutely,alerts,flags")</f>
        <v>#VALUE!</v>
      </c>
      <c r="D264" s="5" t="e">
        <f>TEXT(Table2[[#This Row],[Date]],"ddddddddd")</f>
        <v>#VALUE!</v>
      </c>
      <c r="E264" s="2"/>
      <c r="F264" s="2"/>
      <c r="G264" s="2"/>
      <c r="H264" s="2"/>
      <c r="I264" s="2"/>
      <c r="J264" s="2"/>
      <c r="K264" s="2"/>
      <c r="L264" s="2"/>
      <c r="M264" s="12"/>
      <c r="N264" s="2"/>
      <c r="O264" s="2"/>
      <c r="Q264" s="12"/>
      <c r="S264" s="2"/>
      <c r="U264" s="2"/>
      <c r="V264" s="10"/>
      <c r="W264" s="10"/>
    </row>
    <row r="265" spans="1:23" x14ac:dyDescent="0.25">
      <c r="A265" s="3">
        <v>43146</v>
      </c>
      <c r="B265" s="4" t="e">
        <f>(Table2[[#This Row],[Date]]-25569)*86400+25200</f>
        <v>#VALUE!</v>
      </c>
      <c r="C265" s="4" t="e">
        <f>CONCATENATE("https://api.darksky.net/forecast/aeee0c17ca18fc3d54d4c0ea16d45c6c/41.5083,-82.0166,",Table2[[#This Row],[Unix TS @ 7 am]],"?units=us&amp;exclude=hourly,minutely,alerts,flags")</f>
        <v>#VALUE!</v>
      </c>
      <c r="D265" s="5" t="e">
        <f>TEXT(Table2[[#This Row],[Date]],"ddddddddd")</f>
        <v>#VALUE!</v>
      </c>
      <c r="E265" s="2"/>
      <c r="F265" s="2"/>
      <c r="G265" s="2"/>
      <c r="H265" s="2"/>
      <c r="I265" s="2"/>
      <c r="J265" s="2"/>
      <c r="K265" s="2"/>
      <c r="L265" s="2"/>
      <c r="M265" s="12"/>
      <c r="N265" s="2"/>
      <c r="O265" s="2"/>
      <c r="Q265" s="12"/>
      <c r="S265" s="2"/>
      <c r="U265" s="2"/>
      <c r="V265" s="10"/>
      <c r="W265" s="10"/>
    </row>
    <row r="266" spans="1:23" x14ac:dyDescent="0.25">
      <c r="A266" s="3">
        <v>43147</v>
      </c>
      <c r="B266" s="4" t="e">
        <f>(Table2[[#This Row],[Date]]-25569)*86400+25200</f>
        <v>#VALUE!</v>
      </c>
      <c r="C266" s="4" t="e">
        <f>CONCATENATE("https://api.darksky.net/forecast/aeee0c17ca18fc3d54d4c0ea16d45c6c/41.5083,-82.0166,",Table2[[#This Row],[Unix TS @ 7 am]],"?units=us&amp;exclude=hourly,minutely,alerts,flags")</f>
        <v>#VALUE!</v>
      </c>
      <c r="D266" s="5" t="e">
        <f>TEXT(Table2[[#This Row],[Date]],"ddddddddd")</f>
        <v>#VALUE!</v>
      </c>
      <c r="E266" s="2"/>
      <c r="F266" s="2"/>
      <c r="G266" s="2"/>
      <c r="H266" s="2"/>
      <c r="I266" s="2"/>
      <c r="J266" s="2"/>
      <c r="K266" s="2"/>
      <c r="L266" s="2"/>
      <c r="M266" s="12"/>
      <c r="N266" s="2"/>
      <c r="O266" s="2"/>
      <c r="Q266" s="12"/>
      <c r="S266" s="2"/>
      <c r="U266" s="2"/>
      <c r="V266" s="10"/>
      <c r="W266" s="10"/>
    </row>
    <row r="267" spans="1:23" x14ac:dyDescent="0.25">
      <c r="A267" s="3">
        <v>43148</v>
      </c>
      <c r="B267" s="4" t="e">
        <f>(Table2[[#This Row],[Date]]-25569)*86400+25200</f>
        <v>#VALUE!</v>
      </c>
      <c r="C267" s="4" t="e">
        <f>CONCATENATE("https://api.darksky.net/forecast/aeee0c17ca18fc3d54d4c0ea16d45c6c/41.5083,-82.0166,",Table2[[#This Row],[Unix TS @ 7 am]],"?units=us&amp;exclude=hourly,minutely,alerts,flags")</f>
        <v>#VALUE!</v>
      </c>
      <c r="D267" s="5" t="e">
        <f>TEXT(Table2[[#This Row],[Date]],"ddddddddd")</f>
        <v>#VALUE!</v>
      </c>
      <c r="E267" s="2"/>
      <c r="F267" s="2"/>
      <c r="G267" s="2"/>
      <c r="H267" s="2"/>
      <c r="I267" s="2"/>
      <c r="J267" s="2"/>
      <c r="K267" s="2"/>
      <c r="L267" s="2"/>
      <c r="M267" s="12"/>
      <c r="N267" s="2"/>
      <c r="O267" s="2"/>
      <c r="Q267" s="12"/>
      <c r="S267" s="2"/>
      <c r="U267" s="2"/>
      <c r="V267" s="10"/>
      <c r="W267" s="10"/>
    </row>
    <row r="268" spans="1:23" x14ac:dyDescent="0.25">
      <c r="A268" s="3">
        <v>43149</v>
      </c>
      <c r="B268" s="4" t="e">
        <f>(Table2[[#This Row],[Date]]-25569)*86400+25200</f>
        <v>#VALUE!</v>
      </c>
      <c r="C268" s="4" t="e">
        <f>CONCATENATE("https://api.darksky.net/forecast/aeee0c17ca18fc3d54d4c0ea16d45c6c/41.5083,-82.0166,",Table2[[#This Row],[Unix TS @ 7 am]],"?units=us&amp;exclude=hourly,minutely,alerts,flags")</f>
        <v>#VALUE!</v>
      </c>
      <c r="D268" s="5" t="e">
        <f>TEXT(Table2[[#This Row],[Date]],"ddddddddd")</f>
        <v>#VALUE!</v>
      </c>
      <c r="E268" s="2"/>
      <c r="F268" s="2"/>
      <c r="G268" s="2"/>
      <c r="H268" s="2"/>
      <c r="I268" s="2"/>
      <c r="J268" s="2"/>
      <c r="K268" s="2"/>
      <c r="L268" s="2"/>
      <c r="M268" s="12"/>
      <c r="N268" s="2"/>
      <c r="O268" s="2"/>
      <c r="Q268" s="12"/>
      <c r="S268" s="2"/>
      <c r="U268" s="2"/>
      <c r="V268" s="10"/>
      <c r="W268" s="10"/>
    </row>
    <row r="269" spans="1:23" x14ac:dyDescent="0.25">
      <c r="A269" s="3">
        <v>43150</v>
      </c>
      <c r="B269" s="4" t="e">
        <f>(Table2[[#This Row],[Date]]-25569)*86400+25200</f>
        <v>#VALUE!</v>
      </c>
      <c r="C269" s="4" t="e">
        <f>CONCATENATE("https://api.darksky.net/forecast/aeee0c17ca18fc3d54d4c0ea16d45c6c/41.5083,-82.0166,",Table2[[#This Row],[Unix TS @ 7 am]],"?units=us&amp;exclude=hourly,minutely,alerts,flags")</f>
        <v>#VALUE!</v>
      </c>
      <c r="D269" s="5" t="e">
        <f>TEXT(Table2[[#This Row],[Date]],"ddddddddd")</f>
        <v>#VALUE!</v>
      </c>
      <c r="E269" s="2"/>
      <c r="F269" s="2"/>
      <c r="G269" s="2"/>
      <c r="H269" s="2"/>
      <c r="I269" s="2"/>
      <c r="J269" s="2"/>
      <c r="K269" s="2"/>
      <c r="L269" s="2"/>
      <c r="M269" s="12"/>
      <c r="N269" s="2"/>
      <c r="O269" s="2"/>
      <c r="Q269" s="12"/>
      <c r="S269" s="2"/>
      <c r="U269" s="2"/>
      <c r="V269" s="10"/>
      <c r="W269" s="10"/>
    </row>
    <row r="270" spans="1:23" x14ac:dyDescent="0.25">
      <c r="A270" s="3">
        <v>43151</v>
      </c>
      <c r="B270" s="4" t="e">
        <f>(Table2[[#This Row],[Date]]-25569)*86400+25200</f>
        <v>#VALUE!</v>
      </c>
      <c r="C270" s="4" t="e">
        <f>CONCATENATE("https://api.darksky.net/forecast/aeee0c17ca18fc3d54d4c0ea16d45c6c/41.5083,-82.0166,",Table2[[#This Row],[Unix TS @ 7 am]],"?units=us&amp;exclude=hourly,minutely,alerts,flags")</f>
        <v>#VALUE!</v>
      </c>
      <c r="D270" s="5" t="e">
        <f>TEXT(Table2[[#This Row],[Date]],"ddddddddd")</f>
        <v>#VALUE!</v>
      </c>
      <c r="E270" s="2"/>
      <c r="F270" s="2"/>
      <c r="G270" s="2"/>
      <c r="H270" s="2"/>
      <c r="I270" s="2"/>
      <c r="J270" s="2"/>
      <c r="K270" s="2"/>
      <c r="L270" s="2"/>
      <c r="M270" s="12"/>
      <c r="N270" s="2"/>
      <c r="O270" s="2"/>
      <c r="Q270" s="12"/>
      <c r="S270" s="2"/>
      <c r="U270" s="2"/>
      <c r="V270" s="10"/>
      <c r="W270" s="10"/>
    </row>
    <row r="271" spans="1:23" x14ac:dyDescent="0.25">
      <c r="A271" s="3">
        <v>43152</v>
      </c>
      <c r="B271" s="4" t="e">
        <f>(Table2[[#This Row],[Date]]-25569)*86400+25200</f>
        <v>#VALUE!</v>
      </c>
      <c r="C271" s="4" t="e">
        <f>CONCATENATE("https://api.darksky.net/forecast/aeee0c17ca18fc3d54d4c0ea16d45c6c/41.5083,-82.0166,",Table2[[#This Row],[Unix TS @ 7 am]],"?units=us&amp;exclude=hourly,minutely,alerts,flags")</f>
        <v>#VALUE!</v>
      </c>
      <c r="D271" s="5" t="e">
        <f>TEXT(Table2[[#This Row],[Date]],"ddddddddd")</f>
        <v>#VALUE!</v>
      </c>
      <c r="E271" s="2"/>
      <c r="F271" s="2"/>
      <c r="G271" s="2"/>
      <c r="H271" s="2"/>
      <c r="I271" s="2"/>
      <c r="J271" s="2"/>
      <c r="K271" s="2"/>
      <c r="L271" s="2"/>
      <c r="M271" s="12"/>
      <c r="N271" s="2"/>
      <c r="O271" s="2"/>
      <c r="Q271" s="12"/>
      <c r="S271" s="2"/>
      <c r="U271" s="2"/>
      <c r="V271" s="10"/>
      <c r="W271" s="10"/>
    </row>
    <row r="272" spans="1:23" x14ac:dyDescent="0.25">
      <c r="A272" s="3">
        <v>43153</v>
      </c>
      <c r="B272" s="4" t="e">
        <f>(Table2[[#This Row],[Date]]-25569)*86400+25200</f>
        <v>#VALUE!</v>
      </c>
      <c r="C272" s="4" t="e">
        <f>CONCATENATE("https://api.darksky.net/forecast/aeee0c17ca18fc3d54d4c0ea16d45c6c/41.5083,-82.0166,",Table2[[#This Row],[Unix TS @ 7 am]],"?units=us&amp;exclude=hourly,minutely,alerts,flags")</f>
        <v>#VALUE!</v>
      </c>
      <c r="D272" s="5" t="e">
        <f>TEXT(Table2[[#This Row],[Date]],"ddddddddd")</f>
        <v>#VALUE!</v>
      </c>
      <c r="E272" s="2"/>
      <c r="F272" s="2"/>
      <c r="G272" s="2"/>
      <c r="H272" s="2"/>
      <c r="I272" s="2"/>
      <c r="J272" s="2"/>
      <c r="K272" s="2"/>
      <c r="L272" s="2"/>
      <c r="M272" s="12"/>
      <c r="N272" s="2"/>
      <c r="O272" s="2"/>
      <c r="Q272" s="12"/>
      <c r="S272" s="2"/>
      <c r="U272" s="2"/>
      <c r="V272" s="10"/>
      <c r="W272" s="10"/>
    </row>
    <row r="273" spans="1:23" x14ac:dyDescent="0.25">
      <c r="A273" s="3">
        <v>43154</v>
      </c>
      <c r="B273" s="4" t="e">
        <f>(Table2[[#This Row],[Date]]-25569)*86400+25200</f>
        <v>#VALUE!</v>
      </c>
      <c r="C273" s="4" t="e">
        <f>CONCATENATE("https://api.darksky.net/forecast/aeee0c17ca18fc3d54d4c0ea16d45c6c/41.5083,-82.0166,",Table2[[#This Row],[Unix TS @ 7 am]],"?units=us&amp;exclude=hourly,minutely,alerts,flags")</f>
        <v>#VALUE!</v>
      </c>
      <c r="D273" s="5" t="e">
        <f>TEXT(Table2[[#This Row],[Date]],"ddddddddd")</f>
        <v>#VALUE!</v>
      </c>
      <c r="E273" s="2"/>
      <c r="F273" s="2"/>
      <c r="G273" s="2"/>
      <c r="H273" s="2"/>
      <c r="I273" s="2"/>
      <c r="J273" s="2"/>
      <c r="K273" s="2"/>
      <c r="L273" s="2"/>
      <c r="M273" s="12"/>
      <c r="N273" s="2"/>
      <c r="O273" s="2"/>
      <c r="Q273" s="12"/>
      <c r="S273" s="2"/>
      <c r="U273" s="2"/>
      <c r="V273" s="10"/>
      <c r="W273" s="10"/>
    </row>
    <row r="274" spans="1:23" x14ac:dyDescent="0.25">
      <c r="A274" s="3">
        <v>43155</v>
      </c>
      <c r="B274" s="4" t="e">
        <f>(Table2[[#This Row],[Date]]-25569)*86400+25200</f>
        <v>#VALUE!</v>
      </c>
      <c r="C274" s="4" t="e">
        <f>CONCATENATE("https://api.darksky.net/forecast/aeee0c17ca18fc3d54d4c0ea16d45c6c/41.5083,-82.0166,",Table2[[#This Row],[Unix TS @ 7 am]],"?units=us&amp;exclude=hourly,minutely,alerts,flags")</f>
        <v>#VALUE!</v>
      </c>
      <c r="D274" s="5" t="e">
        <f>TEXT(Table2[[#This Row],[Date]],"ddddddddd")</f>
        <v>#VALUE!</v>
      </c>
      <c r="E274" s="2"/>
      <c r="F274" s="2"/>
      <c r="G274" s="2"/>
      <c r="H274" s="2"/>
      <c r="I274" s="2"/>
      <c r="J274" s="2"/>
      <c r="K274" s="2"/>
      <c r="L274" s="2"/>
      <c r="M274" s="12"/>
      <c r="N274" s="2"/>
      <c r="O274" s="2"/>
      <c r="Q274" s="12"/>
      <c r="S274" s="2"/>
      <c r="U274" s="2"/>
      <c r="V274" s="10"/>
      <c r="W274" s="10"/>
    </row>
    <row r="275" spans="1:23" x14ac:dyDescent="0.25">
      <c r="A275" s="3">
        <v>43156</v>
      </c>
      <c r="B275" s="4" t="e">
        <f>(Table2[[#This Row],[Date]]-25569)*86400+25200</f>
        <v>#VALUE!</v>
      </c>
      <c r="C275" s="4" t="e">
        <f>CONCATENATE("https://api.darksky.net/forecast/aeee0c17ca18fc3d54d4c0ea16d45c6c/41.5083,-82.0166,",Table2[[#This Row],[Unix TS @ 7 am]],"?units=us&amp;exclude=hourly,minutely,alerts,flags")</f>
        <v>#VALUE!</v>
      </c>
      <c r="D275" s="5" t="e">
        <f>TEXT(Table2[[#This Row],[Date]],"ddddddddd")</f>
        <v>#VALUE!</v>
      </c>
      <c r="E275" s="2"/>
      <c r="F275" s="2"/>
      <c r="G275" s="2"/>
      <c r="H275" s="2"/>
      <c r="I275" s="2"/>
      <c r="J275" s="2"/>
      <c r="K275" s="2"/>
      <c r="L275" s="2"/>
      <c r="M275" s="12"/>
      <c r="N275" s="2"/>
      <c r="O275" s="2"/>
      <c r="Q275" s="12"/>
      <c r="S275" s="2"/>
      <c r="U275" s="2"/>
      <c r="V275" s="10"/>
      <c r="W275" s="10"/>
    </row>
    <row r="276" spans="1:23" x14ac:dyDescent="0.25">
      <c r="A276" s="3">
        <v>43157</v>
      </c>
      <c r="B276" s="4" t="e">
        <f>(Table2[[#This Row],[Date]]-25569)*86400+25200</f>
        <v>#VALUE!</v>
      </c>
      <c r="C276" s="4" t="e">
        <f>CONCATENATE("https://api.darksky.net/forecast/aeee0c17ca18fc3d54d4c0ea16d45c6c/41.5083,-82.0166,",Table2[[#This Row],[Unix TS @ 7 am]],"?units=us&amp;exclude=hourly,minutely,alerts,flags")</f>
        <v>#VALUE!</v>
      </c>
      <c r="D276" s="5" t="e">
        <f>TEXT(Table2[[#This Row],[Date]],"ddddddddd")</f>
        <v>#VALUE!</v>
      </c>
      <c r="E276" s="2"/>
      <c r="F276" s="2"/>
      <c r="G276" s="2"/>
      <c r="H276" s="2"/>
      <c r="I276" s="2"/>
      <c r="J276" s="2"/>
      <c r="K276" s="2"/>
      <c r="L276" s="2"/>
      <c r="M276" s="12"/>
      <c r="N276" s="2"/>
      <c r="O276" s="2"/>
      <c r="Q276" s="12"/>
      <c r="S276" s="2"/>
      <c r="U276" s="2"/>
      <c r="V276" s="10"/>
      <c r="W276" s="10"/>
    </row>
    <row r="277" spans="1:23" x14ac:dyDescent="0.25">
      <c r="A277" s="3">
        <v>43158</v>
      </c>
      <c r="B277" s="4" t="e">
        <f>(Table2[[#This Row],[Date]]-25569)*86400+25200</f>
        <v>#VALUE!</v>
      </c>
      <c r="C277" s="4" t="e">
        <f>CONCATENATE("https://api.darksky.net/forecast/aeee0c17ca18fc3d54d4c0ea16d45c6c/41.5083,-82.0166,",Table2[[#This Row],[Unix TS @ 7 am]],"?units=us&amp;exclude=hourly,minutely,alerts,flags")</f>
        <v>#VALUE!</v>
      </c>
      <c r="D277" s="5" t="e">
        <f>TEXT(Table2[[#This Row],[Date]],"ddddddddd")</f>
        <v>#VALUE!</v>
      </c>
      <c r="E277" s="2"/>
      <c r="F277" s="2"/>
      <c r="G277" s="2"/>
      <c r="H277" s="2"/>
      <c r="I277" s="2"/>
      <c r="J277" s="2"/>
      <c r="K277" s="2"/>
      <c r="L277" s="2"/>
      <c r="M277" s="12"/>
      <c r="N277" s="2"/>
      <c r="O277" s="2"/>
      <c r="Q277" s="12"/>
      <c r="S277" s="2"/>
      <c r="U277" s="2"/>
      <c r="V277" s="10"/>
      <c r="W277" s="10"/>
    </row>
    <row r="278" spans="1:23" x14ac:dyDescent="0.25">
      <c r="A278" s="3">
        <v>43159</v>
      </c>
      <c r="B278" s="4" t="e">
        <f>(Table2[[#This Row],[Date]]-25569)*86400+25200</f>
        <v>#VALUE!</v>
      </c>
      <c r="C278" s="4" t="e">
        <f>CONCATENATE("https://api.darksky.net/forecast/aeee0c17ca18fc3d54d4c0ea16d45c6c/41.5083,-82.0166,",Table2[[#This Row],[Unix TS @ 7 am]],"?units=us&amp;exclude=hourly,minutely,alerts,flags")</f>
        <v>#VALUE!</v>
      </c>
      <c r="D278" s="5" t="e">
        <f>TEXT(Table2[[#This Row],[Date]],"ddddddddd")</f>
        <v>#VALUE!</v>
      </c>
      <c r="E278" s="2"/>
      <c r="F278" s="2"/>
      <c r="G278" s="2"/>
      <c r="H278" s="2"/>
      <c r="I278" s="2"/>
      <c r="J278" s="2"/>
      <c r="K278" s="2"/>
      <c r="L278" s="2"/>
      <c r="M278" s="12"/>
      <c r="N278" s="2"/>
      <c r="O278" s="2"/>
      <c r="Q278" s="12"/>
      <c r="S278" s="2"/>
      <c r="U278" s="2"/>
      <c r="V278" s="10"/>
      <c r="W278" s="10"/>
    </row>
    <row r="279" spans="1:23" x14ac:dyDescent="0.25">
      <c r="A279" s="3">
        <v>43160</v>
      </c>
      <c r="B279" s="4" t="e">
        <f>(Table2[[#This Row],[Date]]-25569)*86400+25200</f>
        <v>#VALUE!</v>
      </c>
      <c r="C279" s="4" t="e">
        <f>CONCATENATE("https://api.darksky.net/forecast/aeee0c17ca18fc3d54d4c0ea16d45c6c/41.5083,-82.0166,",Table2[[#This Row],[Unix TS @ 7 am]],"?units=us&amp;exclude=hourly,minutely,alerts,flags")</f>
        <v>#VALUE!</v>
      </c>
      <c r="D279" s="5" t="e">
        <f>TEXT(Table2[[#This Row],[Date]],"ddddddddd")</f>
        <v>#VALUE!</v>
      </c>
      <c r="E279" s="2"/>
      <c r="F279" s="2"/>
      <c r="G279" s="2"/>
      <c r="H279" s="2"/>
      <c r="I279" s="2"/>
      <c r="J279" s="2"/>
      <c r="K279" s="2"/>
      <c r="L279" s="2"/>
      <c r="M279" s="12"/>
      <c r="N279" s="2"/>
      <c r="O279" s="2"/>
      <c r="Q279" s="12"/>
      <c r="S279" s="2"/>
      <c r="U279" s="2"/>
      <c r="V279" s="10"/>
      <c r="W279" s="10"/>
    </row>
    <row r="280" spans="1:23" x14ac:dyDescent="0.25">
      <c r="A280" s="3">
        <v>43161</v>
      </c>
      <c r="B280" s="4" t="e">
        <f>(Table2[[#This Row],[Date]]-25569)*86400+25200</f>
        <v>#VALUE!</v>
      </c>
      <c r="C280" s="4" t="e">
        <f>CONCATENATE("https://api.darksky.net/forecast/aeee0c17ca18fc3d54d4c0ea16d45c6c/41.5083,-82.0166,",Table2[[#This Row],[Unix TS @ 7 am]],"?units=us&amp;exclude=hourly,minutely,alerts,flags")</f>
        <v>#VALUE!</v>
      </c>
      <c r="D280" s="5" t="e">
        <f>TEXT(Table2[[#This Row],[Date]],"ddddddddd")</f>
        <v>#VALUE!</v>
      </c>
      <c r="E280" s="2"/>
      <c r="F280" s="2"/>
      <c r="G280" s="2"/>
      <c r="H280" s="2"/>
      <c r="I280" s="2"/>
      <c r="J280" s="2"/>
      <c r="K280" s="2"/>
      <c r="L280" s="2"/>
      <c r="M280" s="12"/>
      <c r="N280" s="2"/>
      <c r="O280" s="2"/>
      <c r="Q280" s="12"/>
      <c r="S280" s="2"/>
      <c r="U280" s="2"/>
      <c r="V280" s="10"/>
      <c r="W280" s="10"/>
    </row>
    <row r="281" spans="1:23" x14ac:dyDescent="0.25">
      <c r="A281" s="3">
        <v>43162</v>
      </c>
      <c r="B281" s="4" t="e">
        <f>(Table2[[#This Row],[Date]]-25569)*86400+25200</f>
        <v>#VALUE!</v>
      </c>
      <c r="C281" s="4" t="e">
        <f>CONCATENATE("https://api.darksky.net/forecast/aeee0c17ca18fc3d54d4c0ea16d45c6c/41.5083,-82.0166,",Table2[[#This Row],[Unix TS @ 7 am]],"?units=us&amp;exclude=hourly,minutely,alerts,flags")</f>
        <v>#VALUE!</v>
      </c>
      <c r="D281" s="5" t="e">
        <f>TEXT(Table2[[#This Row],[Date]],"ddddddddd")</f>
        <v>#VALUE!</v>
      </c>
      <c r="E281" s="2"/>
      <c r="F281" s="2"/>
      <c r="G281" s="2"/>
      <c r="H281" s="2"/>
      <c r="I281" s="2"/>
      <c r="J281" s="2"/>
      <c r="K281" s="2"/>
      <c r="L281" s="2"/>
      <c r="M281" s="12"/>
      <c r="N281" s="2"/>
      <c r="O281" s="2"/>
      <c r="Q281" s="12"/>
      <c r="S281" s="2"/>
      <c r="U281" s="2"/>
      <c r="V281" s="10"/>
      <c r="W281" s="10"/>
    </row>
    <row r="282" spans="1:23" x14ac:dyDescent="0.25">
      <c r="A282" s="3">
        <v>43163</v>
      </c>
      <c r="B282" s="4" t="e">
        <f>(Table2[[#This Row],[Date]]-25569)*86400+25200</f>
        <v>#VALUE!</v>
      </c>
      <c r="C282" s="4" t="e">
        <f>CONCATENATE("https://api.darksky.net/forecast/aeee0c17ca18fc3d54d4c0ea16d45c6c/41.5083,-82.0166,",Table2[[#This Row],[Unix TS @ 7 am]],"?units=us&amp;exclude=hourly,minutely,alerts,flags")</f>
        <v>#VALUE!</v>
      </c>
      <c r="D282" s="5" t="e">
        <f>TEXT(Table2[[#This Row],[Date]],"ddddddddd")</f>
        <v>#VALUE!</v>
      </c>
      <c r="E282" s="2"/>
      <c r="F282" s="2"/>
      <c r="G282" s="2"/>
      <c r="H282" s="2"/>
      <c r="I282" s="2"/>
      <c r="J282" s="2"/>
      <c r="K282" s="2"/>
      <c r="L282" s="2"/>
      <c r="M282" s="12"/>
      <c r="N282" s="2"/>
      <c r="O282" s="2"/>
      <c r="Q282" s="12"/>
      <c r="S282" s="2"/>
      <c r="U282" s="2"/>
      <c r="V282" s="10"/>
      <c r="W282" s="10"/>
    </row>
    <row r="283" spans="1:23" x14ac:dyDescent="0.25">
      <c r="A283" s="3">
        <v>43164</v>
      </c>
      <c r="B283" s="4" t="e">
        <f>(Table2[[#This Row],[Date]]-25569)*86400+25200</f>
        <v>#VALUE!</v>
      </c>
      <c r="C283" s="4" t="e">
        <f>CONCATENATE("https://api.darksky.net/forecast/aeee0c17ca18fc3d54d4c0ea16d45c6c/41.5083,-82.0166,",Table2[[#This Row],[Unix TS @ 7 am]],"?units=us&amp;exclude=hourly,minutely,alerts,flags")</f>
        <v>#VALUE!</v>
      </c>
      <c r="D283" s="5" t="e">
        <f>TEXT(Table2[[#This Row],[Date]],"ddddddddd")</f>
        <v>#VALUE!</v>
      </c>
      <c r="E283" s="2"/>
      <c r="F283" s="2"/>
      <c r="G283" s="2"/>
      <c r="H283" s="2"/>
      <c r="I283" s="2"/>
      <c r="J283" s="2"/>
      <c r="K283" s="2"/>
      <c r="L283" s="2"/>
      <c r="M283" s="12"/>
      <c r="N283" s="2"/>
      <c r="O283" s="2"/>
      <c r="Q283" s="12"/>
      <c r="S283" s="2"/>
      <c r="U283" s="2"/>
      <c r="V283" s="10"/>
      <c r="W283" s="10"/>
    </row>
    <row r="284" spans="1:23" x14ac:dyDescent="0.25">
      <c r="A284" s="3">
        <v>43165</v>
      </c>
      <c r="B284" s="4" t="e">
        <f>(Table2[[#This Row],[Date]]-25569)*86400+25200</f>
        <v>#VALUE!</v>
      </c>
      <c r="C284" s="4" t="e">
        <f>CONCATENATE("https://api.darksky.net/forecast/aeee0c17ca18fc3d54d4c0ea16d45c6c/41.5083,-82.0166,",Table2[[#This Row],[Unix TS @ 7 am]],"?units=us&amp;exclude=hourly,minutely,alerts,flags")</f>
        <v>#VALUE!</v>
      </c>
      <c r="D284" s="5" t="e">
        <f>TEXT(Table2[[#This Row],[Date]],"ddddddddd")</f>
        <v>#VALUE!</v>
      </c>
      <c r="E284" s="2"/>
      <c r="F284" s="2"/>
      <c r="G284" s="2"/>
      <c r="H284" s="2"/>
      <c r="I284" s="2"/>
      <c r="J284" s="2"/>
      <c r="K284" s="2"/>
      <c r="L284" s="2"/>
      <c r="M284" s="12"/>
      <c r="N284" s="2"/>
      <c r="O284" s="2"/>
      <c r="Q284" s="12"/>
      <c r="S284" s="2"/>
      <c r="U284" s="2"/>
      <c r="V284" s="10"/>
      <c r="W284" s="10"/>
    </row>
    <row r="285" spans="1:23" x14ac:dyDescent="0.25">
      <c r="A285" s="3">
        <v>43166</v>
      </c>
      <c r="B285" s="4" t="e">
        <f>(Table2[[#This Row],[Date]]-25569)*86400+25200</f>
        <v>#VALUE!</v>
      </c>
      <c r="C285" s="4" t="e">
        <f>CONCATENATE("https://api.darksky.net/forecast/aeee0c17ca18fc3d54d4c0ea16d45c6c/41.5083,-82.0166,",Table2[[#This Row],[Unix TS @ 7 am]],"?units=us&amp;exclude=hourly,minutely,alerts,flags")</f>
        <v>#VALUE!</v>
      </c>
      <c r="D285" s="5" t="e">
        <f>TEXT(Table2[[#This Row],[Date]],"ddddddddd")</f>
        <v>#VALUE!</v>
      </c>
      <c r="E285" s="2"/>
      <c r="F285" s="2"/>
      <c r="G285" s="2"/>
      <c r="H285" s="2"/>
      <c r="I285" s="2"/>
      <c r="J285" s="2"/>
      <c r="K285" s="2"/>
      <c r="L285" s="2"/>
      <c r="M285" s="12"/>
      <c r="N285" s="2"/>
      <c r="O285" s="2"/>
      <c r="Q285" s="12"/>
      <c r="S285" s="2"/>
      <c r="U285" s="2"/>
      <c r="V285" s="10"/>
      <c r="W285" s="10"/>
    </row>
    <row r="286" spans="1:23" x14ac:dyDescent="0.25">
      <c r="A286" s="3">
        <v>43167</v>
      </c>
      <c r="B286" s="4" t="e">
        <f>(Table2[[#This Row],[Date]]-25569)*86400+25200</f>
        <v>#VALUE!</v>
      </c>
      <c r="C286" s="4" t="e">
        <f>CONCATENATE("https://api.darksky.net/forecast/aeee0c17ca18fc3d54d4c0ea16d45c6c/41.5083,-82.0166,",Table2[[#This Row],[Unix TS @ 7 am]],"?units=us&amp;exclude=hourly,minutely,alerts,flags")</f>
        <v>#VALUE!</v>
      </c>
      <c r="D286" s="5" t="e">
        <f>TEXT(Table2[[#This Row],[Date]],"ddddddddd")</f>
        <v>#VALUE!</v>
      </c>
      <c r="E286" s="2"/>
      <c r="F286" s="2"/>
      <c r="G286" s="2"/>
      <c r="H286" s="2"/>
      <c r="I286" s="2"/>
      <c r="J286" s="2"/>
      <c r="K286" s="2"/>
      <c r="L286" s="2"/>
      <c r="M286" s="12"/>
      <c r="N286" s="2"/>
      <c r="O286" s="2"/>
      <c r="Q286" s="12"/>
      <c r="S286" s="2"/>
      <c r="U286" s="2"/>
      <c r="V286" s="10"/>
      <c r="W286" s="10"/>
    </row>
    <row r="287" spans="1:23" x14ac:dyDescent="0.25">
      <c r="A287" s="3">
        <v>43168</v>
      </c>
      <c r="B287" s="4" t="e">
        <f>(Table2[[#This Row],[Date]]-25569)*86400+25200</f>
        <v>#VALUE!</v>
      </c>
      <c r="C287" s="4" t="e">
        <f>CONCATENATE("https://api.darksky.net/forecast/aeee0c17ca18fc3d54d4c0ea16d45c6c/41.5083,-82.0166,",Table2[[#This Row],[Unix TS @ 7 am]],"?units=us&amp;exclude=hourly,minutely,alerts,flags")</f>
        <v>#VALUE!</v>
      </c>
      <c r="D287" s="5" t="e">
        <f>TEXT(Table2[[#This Row],[Date]],"ddddddddd")</f>
        <v>#VALUE!</v>
      </c>
      <c r="E287" s="2"/>
      <c r="F287" s="2"/>
      <c r="G287" s="2"/>
      <c r="H287" s="2"/>
      <c r="I287" s="2"/>
      <c r="J287" s="2"/>
      <c r="K287" s="2"/>
      <c r="L287" s="2"/>
      <c r="M287" s="12"/>
      <c r="N287" s="2"/>
      <c r="O287" s="2"/>
      <c r="Q287" s="12"/>
      <c r="S287" s="2"/>
      <c r="U287" s="2"/>
      <c r="V287" s="10"/>
      <c r="W287" s="10"/>
    </row>
    <row r="288" spans="1:23" x14ac:dyDescent="0.25">
      <c r="A288" s="3">
        <v>43169</v>
      </c>
      <c r="B288" s="4" t="e">
        <f>(Table2[[#This Row],[Date]]-25569)*86400+25200</f>
        <v>#VALUE!</v>
      </c>
      <c r="C288" s="4" t="e">
        <f>CONCATENATE("https://api.darksky.net/forecast/aeee0c17ca18fc3d54d4c0ea16d45c6c/41.5083,-82.0166,",Table2[[#This Row],[Unix TS @ 7 am]],"?units=us&amp;exclude=hourly,minutely,alerts,flags")</f>
        <v>#VALUE!</v>
      </c>
      <c r="D288" s="5" t="e">
        <f>TEXT(Table2[[#This Row],[Date]],"ddddddddd")</f>
        <v>#VALUE!</v>
      </c>
      <c r="E288" s="2"/>
      <c r="F288" s="2"/>
      <c r="G288" s="2"/>
      <c r="H288" s="2"/>
      <c r="I288" s="2"/>
      <c r="J288" s="2"/>
      <c r="K288" s="2"/>
      <c r="L288" s="2"/>
      <c r="M288" s="12"/>
      <c r="N288" s="2"/>
      <c r="O288" s="2"/>
      <c r="Q288" s="12"/>
      <c r="S288" s="2"/>
      <c r="U288" s="2"/>
      <c r="V288" s="10"/>
      <c r="W288" s="10"/>
    </row>
    <row r="289" spans="1:23" x14ac:dyDescent="0.25">
      <c r="A289" s="3">
        <v>43170</v>
      </c>
      <c r="B289" s="4" t="e">
        <f>(Table2[[#This Row],[Date]]-25569)*86400+25200</f>
        <v>#VALUE!</v>
      </c>
      <c r="C289" s="4" t="e">
        <f>CONCATENATE("https://api.darksky.net/forecast/aeee0c17ca18fc3d54d4c0ea16d45c6c/41.5083,-82.0166,",Table2[[#This Row],[Unix TS @ 7 am]],"?units=us&amp;exclude=hourly,minutely,alerts,flags")</f>
        <v>#VALUE!</v>
      </c>
      <c r="D289" s="5" t="e">
        <f>TEXT(Table2[[#This Row],[Date]],"ddddddddd")</f>
        <v>#VALUE!</v>
      </c>
      <c r="E289" s="2"/>
      <c r="F289" s="2"/>
      <c r="G289" s="2"/>
      <c r="H289" s="2"/>
      <c r="I289" s="2"/>
      <c r="J289" s="2"/>
      <c r="K289" s="2"/>
      <c r="L289" s="2"/>
      <c r="M289" s="12"/>
      <c r="N289" s="2"/>
      <c r="O289" s="2"/>
      <c r="Q289" s="12"/>
      <c r="S289" s="2"/>
      <c r="U289" s="2"/>
      <c r="V289" s="10"/>
      <c r="W289" s="10"/>
    </row>
    <row r="290" spans="1:23" x14ac:dyDescent="0.25">
      <c r="A290" s="3">
        <v>43171</v>
      </c>
      <c r="B290" s="4" t="e">
        <f>(Table2[[#This Row],[Date]]-25569)*86400+25200</f>
        <v>#VALUE!</v>
      </c>
      <c r="C290" s="4" t="e">
        <f>CONCATENATE("https://api.darksky.net/forecast/aeee0c17ca18fc3d54d4c0ea16d45c6c/41.5083,-82.0166,",Table2[[#This Row],[Unix TS @ 7 am]],"?units=us&amp;exclude=hourly,minutely,alerts,flags")</f>
        <v>#VALUE!</v>
      </c>
      <c r="D290" s="5" t="e">
        <f>TEXT(Table2[[#This Row],[Date]],"ddddddddd")</f>
        <v>#VALUE!</v>
      </c>
      <c r="E290" s="2"/>
      <c r="F290" s="2"/>
      <c r="G290" s="2"/>
      <c r="H290" s="2"/>
      <c r="I290" s="2"/>
      <c r="J290" s="2"/>
      <c r="K290" s="2"/>
      <c r="L290" s="2"/>
      <c r="M290" s="12"/>
      <c r="N290" s="2"/>
      <c r="O290" s="2"/>
      <c r="Q290" s="12"/>
      <c r="S290" s="2"/>
      <c r="U290" s="2"/>
      <c r="V290" s="10"/>
      <c r="W290" s="10"/>
    </row>
    <row r="291" spans="1:23" x14ac:dyDescent="0.25">
      <c r="A291" s="3">
        <v>43172</v>
      </c>
      <c r="B291" s="4" t="e">
        <f>(Table2[[#This Row],[Date]]-25569)*86400+25200</f>
        <v>#VALUE!</v>
      </c>
      <c r="C291" s="4" t="e">
        <f>CONCATENATE("https://api.darksky.net/forecast/aeee0c17ca18fc3d54d4c0ea16d45c6c/41.5083,-82.0166,",Table2[[#This Row],[Unix TS @ 7 am]],"?units=us&amp;exclude=hourly,minutely,alerts,flags")</f>
        <v>#VALUE!</v>
      </c>
      <c r="D291" s="5" t="e">
        <f>TEXT(Table2[[#This Row],[Date]],"ddddddddd")</f>
        <v>#VALUE!</v>
      </c>
      <c r="E291" s="2"/>
      <c r="F291" s="2"/>
      <c r="G291" s="2"/>
      <c r="H291" s="2"/>
      <c r="I291" s="2"/>
      <c r="J291" s="2"/>
      <c r="K291" s="2"/>
      <c r="L291" s="2"/>
      <c r="M291" s="12"/>
      <c r="N291" s="2"/>
      <c r="O291" s="2"/>
      <c r="Q291" s="12"/>
      <c r="S291" s="2"/>
      <c r="U291" s="2"/>
      <c r="V291" s="10"/>
      <c r="W291" s="10"/>
    </row>
    <row r="292" spans="1:23" x14ac:dyDescent="0.25">
      <c r="A292" s="3">
        <v>43173</v>
      </c>
      <c r="B292" s="4" t="e">
        <f>(Table2[[#This Row],[Date]]-25569)*86400+25200</f>
        <v>#VALUE!</v>
      </c>
      <c r="C292" s="4" t="e">
        <f>CONCATENATE("https://api.darksky.net/forecast/aeee0c17ca18fc3d54d4c0ea16d45c6c/41.5083,-82.0166,",Table2[[#This Row],[Unix TS @ 7 am]],"?units=us&amp;exclude=hourly,minutely,alerts,flags")</f>
        <v>#VALUE!</v>
      </c>
      <c r="D292" s="5" t="e">
        <f>TEXT(Table2[[#This Row],[Date]],"ddddddddd")</f>
        <v>#VALUE!</v>
      </c>
      <c r="E292" s="2"/>
      <c r="F292" s="2"/>
      <c r="G292" s="2"/>
      <c r="H292" s="2"/>
      <c r="I292" s="2"/>
      <c r="J292" s="2"/>
      <c r="K292" s="2"/>
      <c r="L292" s="2"/>
      <c r="M292" s="12"/>
      <c r="N292" s="2"/>
      <c r="O292" s="2"/>
      <c r="Q292" s="12"/>
      <c r="S292" s="2"/>
      <c r="U292" s="2"/>
      <c r="V292" s="10"/>
      <c r="W292" s="10"/>
    </row>
    <row r="293" spans="1:23" x14ac:dyDescent="0.25">
      <c r="A293" s="3">
        <v>43174</v>
      </c>
      <c r="B293" s="4" t="e">
        <f>(Table2[[#This Row],[Date]]-25569)*86400+25200</f>
        <v>#VALUE!</v>
      </c>
      <c r="C293" s="4" t="e">
        <f>CONCATENATE("https://api.darksky.net/forecast/aeee0c17ca18fc3d54d4c0ea16d45c6c/41.5083,-82.0166,",Table2[[#This Row],[Unix TS @ 7 am]],"?units=us&amp;exclude=hourly,minutely,alerts,flags")</f>
        <v>#VALUE!</v>
      </c>
      <c r="D293" s="5" t="e">
        <f>TEXT(Table2[[#This Row],[Date]],"ddddddddd")</f>
        <v>#VALUE!</v>
      </c>
      <c r="E293" s="2"/>
      <c r="F293" s="2"/>
      <c r="G293" s="2"/>
      <c r="H293" s="2"/>
      <c r="I293" s="2"/>
      <c r="J293" s="2"/>
      <c r="K293" s="2"/>
      <c r="L293" s="2"/>
      <c r="M293" s="12"/>
      <c r="N293" s="2"/>
      <c r="O293" s="2"/>
      <c r="Q293" s="12"/>
      <c r="S293" s="2"/>
      <c r="U293" s="2"/>
      <c r="V293" s="10"/>
      <c r="W293" s="10"/>
    </row>
    <row r="294" spans="1:23" x14ac:dyDescent="0.25">
      <c r="A294" s="3">
        <v>43175</v>
      </c>
      <c r="B294" s="4" t="e">
        <f>(Table2[[#This Row],[Date]]-25569)*86400+25200</f>
        <v>#VALUE!</v>
      </c>
      <c r="C294" s="4" t="e">
        <f>CONCATENATE("https://api.darksky.net/forecast/aeee0c17ca18fc3d54d4c0ea16d45c6c/41.5083,-82.0166,",Table2[[#This Row],[Unix TS @ 7 am]],"?units=us&amp;exclude=hourly,minutely,alerts,flags")</f>
        <v>#VALUE!</v>
      </c>
      <c r="D294" s="5" t="e">
        <f>TEXT(Table2[[#This Row],[Date]],"ddddddddd")</f>
        <v>#VALUE!</v>
      </c>
      <c r="E294" s="2"/>
      <c r="F294" s="2"/>
      <c r="G294" s="2"/>
      <c r="H294" s="2"/>
      <c r="I294" s="2"/>
      <c r="J294" s="2"/>
      <c r="K294" s="2"/>
      <c r="L294" s="2"/>
      <c r="M294" s="12"/>
      <c r="N294" s="2"/>
      <c r="O294" s="2"/>
      <c r="Q294" s="12"/>
      <c r="S294" s="2"/>
      <c r="U294" s="2"/>
      <c r="V294" s="10"/>
      <c r="W294" s="10"/>
    </row>
    <row r="295" spans="1:23" x14ac:dyDescent="0.25">
      <c r="A295" s="3">
        <v>43176</v>
      </c>
      <c r="B295" s="4" t="e">
        <f>(Table2[[#This Row],[Date]]-25569)*86400+25200</f>
        <v>#VALUE!</v>
      </c>
      <c r="C295" s="4" t="e">
        <f>CONCATENATE("https://api.darksky.net/forecast/aeee0c17ca18fc3d54d4c0ea16d45c6c/41.5083,-82.0166,",Table2[[#This Row],[Unix TS @ 7 am]],"?units=us&amp;exclude=hourly,minutely,alerts,flags")</f>
        <v>#VALUE!</v>
      </c>
      <c r="D295" s="5" t="e">
        <f>TEXT(Table2[[#This Row],[Date]],"ddddddddd")</f>
        <v>#VALUE!</v>
      </c>
      <c r="E295" s="2"/>
      <c r="F295" s="2"/>
      <c r="G295" s="2"/>
      <c r="H295" s="2"/>
      <c r="I295" s="2"/>
      <c r="J295" s="2"/>
      <c r="K295" s="2"/>
      <c r="L295" s="2"/>
      <c r="M295" s="12"/>
      <c r="N295" s="2"/>
      <c r="O295" s="2"/>
      <c r="Q295" s="12"/>
      <c r="S295" s="2"/>
      <c r="U295" s="2"/>
      <c r="V295" s="10"/>
      <c r="W295" s="10"/>
    </row>
    <row r="296" spans="1:23" x14ac:dyDescent="0.25">
      <c r="A296" s="3">
        <v>43177</v>
      </c>
      <c r="B296" s="4" t="e">
        <f>(Table2[[#This Row],[Date]]-25569)*86400+25200</f>
        <v>#VALUE!</v>
      </c>
      <c r="C296" s="4" t="e">
        <f>CONCATENATE("https://api.darksky.net/forecast/aeee0c17ca18fc3d54d4c0ea16d45c6c/41.5083,-82.0166,",Table2[[#This Row],[Unix TS @ 7 am]],"?units=us&amp;exclude=hourly,minutely,alerts,flags")</f>
        <v>#VALUE!</v>
      </c>
      <c r="D296" s="5" t="e">
        <f>TEXT(Table2[[#This Row],[Date]],"ddddddddd")</f>
        <v>#VALUE!</v>
      </c>
      <c r="E296" s="2"/>
      <c r="F296" s="2"/>
      <c r="G296" s="2"/>
      <c r="H296" s="2"/>
      <c r="I296" s="2"/>
      <c r="J296" s="2"/>
      <c r="K296" s="2"/>
      <c r="L296" s="2"/>
      <c r="M296" s="12"/>
      <c r="N296" s="2"/>
      <c r="O296" s="2"/>
      <c r="Q296" s="12"/>
      <c r="S296" s="2"/>
      <c r="U296" s="2"/>
      <c r="V296" s="10"/>
      <c r="W296" s="10"/>
    </row>
    <row r="297" spans="1:23" x14ac:dyDescent="0.25">
      <c r="A297" s="3">
        <v>43178</v>
      </c>
      <c r="B297" s="4" t="e">
        <f>(Table2[[#This Row],[Date]]-25569)*86400+25200</f>
        <v>#VALUE!</v>
      </c>
      <c r="C297" s="4" t="e">
        <f>CONCATENATE("https://api.darksky.net/forecast/aeee0c17ca18fc3d54d4c0ea16d45c6c/41.5083,-82.0166,",Table2[[#This Row],[Unix TS @ 7 am]],"?units=us&amp;exclude=hourly,minutely,alerts,flags")</f>
        <v>#VALUE!</v>
      </c>
      <c r="D297" s="5" t="e">
        <f>TEXT(Table2[[#This Row],[Date]],"ddddddddd")</f>
        <v>#VALUE!</v>
      </c>
      <c r="E297" s="2"/>
      <c r="F297" s="2"/>
      <c r="G297" s="2"/>
      <c r="H297" s="2"/>
      <c r="I297" s="2"/>
      <c r="J297" s="2"/>
      <c r="K297" s="2"/>
      <c r="L297" s="2"/>
      <c r="M297" s="12"/>
      <c r="N297" s="2"/>
      <c r="O297" s="2"/>
      <c r="Q297" s="12"/>
      <c r="S297" s="2"/>
      <c r="U297" s="2"/>
      <c r="V297" s="10"/>
      <c r="W297" s="10"/>
    </row>
    <row r="298" spans="1:23" x14ac:dyDescent="0.25">
      <c r="A298" s="3">
        <v>43179</v>
      </c>
      <c r="B298" s="4" t="e">
        <f>(Table2[[#This Row],[Date]]-25569)*86400+25200</f>
        <v>#VALUE!</v>
      </c>
      <c r="C298" s="4" t="e">
        <f>CONCATENATE("https://api.darksky.net/forecast/aeee0c17ca18fc3d54d4c0ea16d45c6c/41.5083,-82.0166,",Table2[[#This Row],[Unix TS @ 7 am]],"?units=us&amp;exclude=hourly,minutely,alerts,flags")</f>
        <v>#VALUE!</v>
      </c>
      <c r="D298" s="5" t="e">
        <f>TEXT(Table2[[#This Row],[Date]],"ddddddddd")</f>
        <v>#VALUE!</v>
      </c>
      <c r="E298" s="2"/>
      <c r="F298" s="2"/>
      <c r="G298" s="2"/>
      <c r="H298" s="2"/>
      <c r="I298" s="2"/>
      <c r="J298" s="2"/>
      <c r="K298" s="2"/>
      <c r="L298" s="2"/>
      <c r="M298" s="12"/>
      <c r="N298" s="2"/>
      <c r="O298" s="2"/>
      <c r="Q298" s="12"/>
      <c r="S298" s="2"/>
      <c r="U298" s="2"/>
      <c r="V298" s="10"/>
      <c r="W298" s="10"/>
    </row>
    <row r="299" spans="1:23" x14ac:dyDescent="0.25">
      <c r="A299" s="3">
        <v>43180</v>
      </c>
      <c r="B299" s="4" t="e">
        <f>(Table2[[#This Row],[Date]]-25569)*86400+25200</f>
        <v>#VALUE!</v>
      </c>
      <c r="C299" s="4" t="e">
        <f>CONCATENATE("https://api.darksky.net/forecast/aeee0c17ca18fc3d54d4c0ea16d45c6c/41.5083,-82.0166,",Table2[[#This Row],[Unix TS @ 7 am]],"?units=us&amp;exclude=hourly,minutely,alerts,flags")</f>
        <v>#VALUE!</v>
      </c>
      <c r="D299" s="5" t="e">
        <f>TEXT(Table2[[#This Row],[Date]],"ddddddddd")</f>
        <v>#VALUE!</v>
      </c>
      <c r="E299" s="2"/>
      <c r="F299" s="2"/>
      <c r="G299" s="2"/>
      <c r="H299" s="2"/>
      <c r="I299" s="2"/>
      <c r="J299" s="2"/>
      <c r="K299" s="2"/>
      <c r="L299" s="2"/>
      <c r="M299" s="12"/>
      <c r="N299" s="2"/>
      <c r="O299" s="2"/>
      <c r="Q299" s="12"/>
      <c r="S299" s="2"/>
      <c r="U299" s="2"/>
      <c r="V299" s="10"/>
      <c r="W299" s="10"/>
    </row>
    <row r="300" spans="1:23" x14ac:dyDescent="0.25">
      <c r="A300" s="3">
        <v>43181</v>
      </c>
      <c r="B300" s="4" t="e">
        <f>(Table2[[#This Row],[Date]]-25569)*86400+25200</f>
        <v>#VALUE!</v>
      </c>
      <c r="C300" s="4" t="e">
        <f>CONCATENATE("https://api.darksky.net/forecast/aeee0c17ca18fc3d54d4c0ea16d45c6c/41.5083,-82.0166,",Table2[[#This Row],[Unix TS @ 7 am]],"?units=us&amp;exclude=hourly,minutely,alerts,flags")</f>
        <v>#VALUE!</v>
      </c>
      <c r="D300" s="5" t="e">
        <f>TEXT(Table2[[#This Row],[Date]],"ddddddddd")</f>
        <v>#VALUE!</v>
      </c>
      <c r="E300" s="2"/>
      <c r="F300" s="2"/>
      <c r="G300" s="2"/>
      <c r="H300" s="2"/>
      <c r="I300" s="2"/>
      <c r="J300" s="2"/>
      <c r="K300" s="2"/>
      <c r="L300" s="2"/>
      <c r="M300" s="12"/>
      <c r="N300" s="2"/>
      <c r="O300" s="2"/>
      <c r="Q300" s="12"/>
      <c r="S300" s="2"/>
      <c r="U300" s="2"/>
      <c r="V300" s="10"/>
      <c r="W300" s="10"/>
    </row>
    <row r="301" spans="1:23" x14ac:dyDescent="0.25">
      <c r="A301" s="3">
        <v>43182</v>
      </c>
      <c r="B301" s="4" t="e">
        <f>(Table2[[#This Row],[Date]]-25569)*86400+25200</f>
        <v>#VALUE!</v>
      </c>
      <c r="C301" s="4" t="e">
        <f>CONCATENATE("https://api.darksky.net/forecast/aeee0c17ca18fc3d54d4c0ea16d45c6c/41.5083,-82.0166,",Table2[[#This Row],[Unix TS @ 7 am]],"?units=us&amp;exclude=hourly,minutely,alerts,flags")</f>
        <v>#VALUE!</v>
      </c>
      <c r="D301" s="5" t="e">
        <f>TEXT(Table2[[#This Row],[Date]],"ddddddddd")</f>
        <v>#VALUE!</v>
      </c>
      <c r="E301" s="2"/>
      <c r="F301" s="2"/>
      <c r="G301" s="2"/>
      <c r="H301" s="2"/>
      <c r="I301" s="2"/>
      <c r="J301" s="2"/>
      <c r="K301" s="2"/>
      <c r="L301" s="2"/>
      <c r="M301" s="12"/>
      <c r="N301" s="2"/>
      <c r="O301" s="2"/>
      <c r="Q301" s="12"/>
      <c r="S301" s="2"/>
      <c r="U301" s="2"/>
      <c r="V301" s="10"/>
      <c r="W301" s="10"/>
    </row>
    <row r="302" spans="1:23" x14ac:dyDescent="0.25">
      <c r="A302" s="3">
        <v>43183</v>
      </c>
      <c r="B302" s="4" t="e">
        <f>(Table2[[#This Row],[Date]]-25569)*86400+25200</f>
        <v>#VALUE!</v>
      </c>
      <c r="C302" s="4" t="e">
        <f>CONCATENATE("https://api.darksky.net/forecast/aeee0c17ca18fc3d54d4c0ea16d45c6c/41.5083,-82.0166,",Table2[[#This Row],[Unix TS @ 7 am]],"?units=us&amp;exclude=hourly,minutely,alerts,flags")</f>
        <v>#VALUE!</v>
      </c>
      <c r="D302" s="5" t="e">
        <f>TEXT(Table2[[#This Row],[Date]],"ddddddddd")</f>
        <v>#VALUE!</v>
      </c>
      <c r="E302" s="2"/>
      <c r="F302" s="2"/>
      <c r="G302" s="2"/>
      <c r="H302" s="2"/>
      <c r="I302" s="2"/>
      <c r="J302" s="2"/>
      <c r="K302" s="2"/>
      <c r="L302" s="2"/>
      <c r="M302" s="12"/>
      <c r="N302" s="2"/>
      <c r="O302" s="2"/>
      <c r="Q302" s="12"/>
      <c r="S302" s="2"/>
      <c r="U302" s="2"/>
      <c r="V302" s="10"/>
      <c r="W302" s="10"/>
    </row>
    <row r="303" spans="1:23" x14ac:dyDescent="0.25">
      <c r="A303" s="3">
        <v>43184</v>
      </c>
      <c r="B303" s="4" t="e">
        <f>(Table2[[#This Row],[Date]]-25569)*86400+25200</f>
        <v>#VALUE!</v>
      </c>
      <c r="C303" s="4" t="e">
        <f>CONCATENATE("https://api.darksky.net/forecast/aeee0c17ca18fc3d54d4c0ea16d45c6c/41.5083,-82.0166,",Table2[[#This Row],[Unix TS @ 7 am]],"?units=us&amp;exclude=hourly,minutely,alerts,flags")</f>
        <v>#VALUE!</v>
      </c>
      <c r="D303" s="5" t="e">
        <f>TEXT(Table2[[#This Row],[Date]],"ddddddddd")</f>
        <v>#VALUE!</v>
      </c>
      <c r="E303" s="2"/>
      <c r="F303" s="2"/>
      <c r="G303" s="2"/>
      <c r="H303" s="2"/>
      <c r="I303" s="2"/>
      <c r="J303" s="2"/>
      <c r="K303" s="2"/>
      <c r="L303" s="2"/>
      <c r="M303" s="12"/>
      <c r="N303" s="2"/>
      <c r="O303" s="2"/>
      <c r="Q303" s="12"/>
      <c r="S303" s="2"/>
      <c r="U303" s="2"/>
      <c r="V303" s="10"/>
      <c r="W303" s="10"/>
    </row>
    <row r="304" spans="1:23" x14ac:dyDescent="0.25">
      <c r="A304" s="3">
        <v>43185</v>
      </c>
      <c r="B304" s="4" t="e">
        <f>(Table2[[#This Row],[Date]]-25569)*86400+25200</f>
        <v>#VALUE!</v>
      </c>
      <c r="C304" s="4" t="e">
        <f>CONCATENATE("https://api.darksky.net/forecast/aeee0c17ca18fc3d54d4c0ea16d45c6c/41.5083,-82.0166,",Table2[[#This Row],[Unix TS @ 7 am]],"?units=us&amp;exclude=hourly,minutely,alerts,flags")</f>
        <v>#VALUE!</v>
      </c>
      <c r="D304" s="5" t="e">
        <f>TEXT(Table2[[#This Row],[Date]],"ddddddddd")</f>
        <v>#VALUE!</v>
      </c>
      <c r="E304" s="2"/>
      <c r="F304" s="2"/>
      <c r="G304" s="2"/>
      <c r="H304" s="2"/>
      <c r="I304" s="2"/>
      <c r="J304" s="2"/>
      <c r="K304" s="2"/>
      <c r="L304" s="2"/>
      <c r="M304" s="12"/>
      <c r="N304" s="2"/>
      <c r="O304" s="2"/>
      <c r="Q304" s="12"/>
      <c r="S304" s="2"/>
      <c r="U304" s="2"/>
      <c r="V304" s="10"/>
      <c r="W304" s="10"/>
    </row>
    <row r="305" spans="1:26" x14ac:dyDescent="0.25">
      <c r="A305" s="3">
        <v>43186</v>
      </c>
      <c r="B305" s="4" t="e">
        <f>(Table2[[#This Row],[Date]]-25569)*86400+25200</f>
        <v>#VALUE!</v>
      </c>
      <c r="C305" s="4" t="e">
        <f>CONCATENATE("https://api.darksky.net/forecast/aeee0c17ca18fc3d54d4c0ea16d45c6c/41.5083,-82.0166,",Table2[[#This Row],[Unix TS @ 7 am]],"?units=us&amp;exclude=hourly,minutely,alerts,flags")</f>
        <v>#VALUE!</v>
      </c>
      <c r="D305" s="5" t="e">
        <f>TEXT(Table2[[#This Row],[Date]],"ddddddddd")</f>
        <v>#VALUE!</v>
      </c>
      <c r="E305" s="2"/>
      <c r="F305" s="2"/>
      <c r="G305" s="2"/>
      <c r="H305" s="2"/>
      <c r="I305" s="2"/>
      <c r="J305" s="2"/>
      <c r="K305" s="2"/>
      <c r="L305" s="2"/>
      <c r="M305" s="12"/>
      <c r="N305" s="2"/>
      <c r="O305" s="2"/>
      <c r="Q305" s="12"/>
      <c r="S305" s="2"/>
      <c r="U305" s="2"/>
      <c r="V305" s="10"/>
      <c r="W305" s="10"/>
    </row>
    <row r="306" spans="1:26" x14ac:dyDescent="0.25">
      <c r="A306" s="3">
        <v>43187</v>
      </c>
      <c r="B306" s="4" t="e">
        <f>(Table2[[#This Row],[Date]]-25569)*86400+25200</f>
        <v>#VALUE!</v>
      </c>
      <c r="C306" s="4" t="e">
        <f>CONCATENATE("https://api.darksky.net/forecast/aeee0c17ca18fc3d54d4c0ea16d45c6c/41.5083,-82.0166,",Table2[[#This Row],[Unix TS @ 7 am]],"?units=us&amp;exclude=hourly,minutely,alerts,flags")</f>
        <v>#VALUE!</v>
      </c>
      <c r="D306" s="5" t="e">
        <f>TEXT(Table2[[#This Row],[Date]],"ddddddddd")</f>
        <v>#VALUE!</v>
      </c>
      <c r="E306" s="2"/>
      <c r="F306" s="2"/>
      <c r="G306" s="2"/>
      <c r="H306" s="2"/>
      <c r="I306" s="2"/>
      <c r="J306" s="2"/>
      <c r="K306" s="2"/>
      <c r="L306" s="2"/>
      <c r="M306" s="12"/>
      <c r="N306" s="2"/>
      <c r="O306" s="2"/>
      <c r="Q306" s="12"/>
      <c r="S306" s="2"/>
      <c r="U306" s="2"/>
      <c r="V306" s="10"/>
      <c r="W306" s="10"/>
    </row>
    <row r="307" spans="1:26" x14ac:dyDescent="0.25">
      <c r="A307" s="3">
        <v>43188</v>
      </c>
      <c r="B307" s="4" t="e">
        <f>(Table2[[#This Row],[Date]]-25569)*86400+25200</f>
        <v>#VALUE!</v>
      </c>
      <c r="C307" s="4" t="e">
        <f>CONCATENATE("https://api.darksky.net/forecast/aeee0c17ca18fc3d54d4c0ea16d45c6c/41.5083,-82.0166,",Table2[[#This Row],[Unix TS @ 7 am]],"?units=us&amp;exclude=hourly,minutely,alerts,flags")</f>
        <v>#VALUE!</v>
      </c>
      <c r="D307" s="5" t="e">
        <f>TEXT(Table2[[#This Row],[Date]],"ddddddddd")</f>
        <v>#VALUE!</v>
      </c>
      <c r="E307" s="2"/>
      <c r="F307" s="2"/>
      <c r="G307" s="2"/>
      <c r="H307" s="2"/>
      <c r="I307" s="2"/>
      <c r="J307" s="2"/>
      <c r="K307" s="2"/>
      <c r="L307" s="2"/>
      <c r="M307" s="12"/>
      <c r="N307" s="2"/>
      <c r="O307" s="2"/>
      <c r="Q307" s="12"/>
      <c r="S307" s="2"/>
      <c r="U307" s="2"/>
      <c r="V307" s="10"/>
      <c r="W307" s="10"/>
    </row>
    <row r="308" spans="1:26" x14ac:dyDescent="0.25">
      <c r="A308" s="3">
        <v>43189</v>
      </c>
      <c r="B308" s="4" t="e">
        <f>(Table2[[#This Row],[Date]]-25569)*86400+25200</f>
        <v>#VALUE!</v>
      </c>
      <c r="C308" s="4" t="e">
        <f>CONCATENATE("https://api.darksky.net/forecast/aeee0c17ca18fc3d54d4c0ea16d45c6c/41.5083,-82.0166,",Table2[[#This Row],[Unix TS @ 7 am]],"?units=us&amp;exclude=hourly,minutely,alerts,flags")</f>
        <v>#VALUE!</v>
      </c>
      <c r="D308" s="5" t="e">
        <f>TEXT(Table2[[#This Row],[Date]],"ddddddddd")</f>
        <v>#VALUE!</v>
      </c>
      <c r="E308" s="2"/>
      <c r="F308" s="2"/>
      <c r="G308" s="2"/>
      <c r="H308" s="2"/>
      <c r="I308" s="2"/>
      <c r="J308" s="2"/>
      <c r="K308" s="2"/>
      <c r="L308" s="2"/>
      <c r="M308" s="12"/>
      <c r="N308" s="2"/>
      <c r="O308" s="2"/>
      <c r="Q308" s="12"/>
      <c r="S308" s="2"/>
      <c r="U308" s="2"/>
      <c r="V308" s="10"/>
      <c r="W308" s="10"/>
    </row>
    <row r="309" spans="1:26" x14ac:dyDescent="0.25">
      <c r="A309" s="3">
        <v>43190</v>
      </c>
      <c r="B309" s="4" t="e">
        <f>(Table2[[#This Row],[Date]]-25569)*86400+25200</f>
        <v>#VALUE!</v>
      </c>
      <c r="C309" s="4" t="e">
        <f>CONCATENATE("https://api.darksky.net/forecast/aeee0c17ca18fc3d54d4c0ea16d45c6c/41.5083,-82.0166,",Table2[[#This Row],[Unix TS @ 7 am]],"?units=us&amp;exclude=hourly,minutely,alerts,flags")</f>
        <v>#VALUE!</v>
      </c>
      <c r="D309" s="5" t="e">
        <f>TEXT(Table2[[#This Row],[Date]],"ddddddddd")</f>
        <v>#VALUE!</v>
      </c>
      <c r="E309" s="2"/>
      <c r="F309" s="2"/>
      <c r="G309" s="2"/>
      <c r="H309" s="2"/>
      <c r="I309" s="2"/>
      <c r="J309" s="2"/>
      <c r="K309" s="2"/>
      <c r="L309" s="2"/>
      <c r="M309" s="12"/>
      <c r="N309" s="2"/>
      <c r="O309" s="2"/>
      <c r="Q309" s="12"/>
      <c r="S309" s="2"/>
      <c r="U309" s="2"/>
    </row>
    <row r="312" spans="1:26" x14ac:dyDescent="0.25">
      <c r="W312" s="2">
        <v>47.38</v>
      </c>
      <c r="X312" s="2">
        <v>39.409999999999997</v>
      </c>
      <c r="Y312" s="2">
        <v>28.59</v>
      </c>
      <c r="Z312" s="2">
        <v>18.68</v>
      </c>
    </row>
    <row r="313" spans="1:26" x14ac:dyDescent="0.25">
      <c r="A313" s="3">
        <v>42745</v>
      </c>
      <c r="B313" s="2">
        <v>1484031600</v>
      </c>
      <c r="C313" s="2" t="s">
        <v>9</v>
      </c>
      <c r="D313" s="5" t="s">
        <v>3</v>
      </c>
      <c r="E313" s="2">
        <v>0</v>
      </c>
      <c r="F313" s="2">
        <v>1</v>
      </c>
      <c r="G313" s="2">
        <v>0</v>
      </c>
      <c r="H313" s="2">
        <v>2.0999999999999999E-3</v>
      </c>
      <c r="I313" s="2">
        <v>0.21</v>
      </c>
      <c r="J313" s="2" t="s">
        <v>8</v>
      </c>
      <c r="K313" s="2">
        <v>1.1900000000000001E-2</v>
      </c>
      <c r="L313" s="2">
        <v>1</v>
      </c>
      <c r="M313" s="2">
        <v>0.54900000000000004</v>
      </c>
      <c r="N313" s="2">
        <v>9.2600000000000002E-2</v>
      </c>
      <c r="P313" s="2" t="s">
        <v>8</v>
      </c>
      <c r="W313" s="2">
        <v>21.58</v>
      </c>
      <c r="X313" s="2">
        <v>5.74</v>
      </c>
      <c r="Y313" s="2">
        <v>19.02</v>
      </c>
      <c r="Z313" s="2">
        <v>2.7</v>
      </c>
    </row>
    <row r="314" spans="1:26" x14ac:dyDescent="0.25">
      <c r="A314" s="3">
        <v>42808</v>
      </c>
      <c r="B314" s="2">
        <v>1489474800</v>
      </c>
      <c r="C314" s="2" t="s">
        <v>10</v>
      </c>
      <c r="D314" s="5" t="s">
        <v>3</v>
      </c>
      <c r="E314" s="2">
        <v>0</v>
      </c>
      <c r="F314" s="2">
        <v>2</v>
      </c>
      <c r="G314" s="2">
        <v>1</v>
      </c>
      <c r="H314" s="2">
        <v>5.9999999999999995E-4</v>
      </c>
      <c r="I314" s="2">
        <v>0.06</v>
      </c>
      <c r="J314" s="2" t="s">
        <v>8</v>
      </c>
      <c r="K314" s="2">
        <v>5.9999999999999995E-4</v>
      </c>
      <c r="L314" s="2">
        <v>0.33</v>
      </c>
      <c r="M314" s="2">
        <v>0.182</v>
      </c>
      <c r="N314" s="2">
        <v>3.3E-3</v>
      </c>
      <c r="P314" s="2" t="s">
        <v>8</v>
      </c>
      <c r="W314" s="2">
        <v>29.37</v>
      </c>
      <c r="X314" s="2">
        <v>16.440000000000001</v>
      </c>
      <c r="Y314" s="2">
        <v>18.77</v>
      </c>
      <c r="Z314" s="2">
        <v>2.5299999999999998</v>
      </c>
    </row>
    <row r="315" spans="1:26" x14ac:dyDescent="0.25">
      <c r="A315" s="3">
        <v>43081</v>
      </c>
      <c r="B315" s="2">
        <v>1513062000</v>
      </c>
      <c r="C315" s="2" t="s">
        <v>11</v>
      </c>
      <c r="D315" s="5" t="s">
        <v>3</v>
      </c>
      <c r="E315" s="2">
        <v>0</v>
      </c>
      <c r="F315" s="2">
        <v>0</v>
      </c>
      <c r="G315" s="2">
        <v>0</v>
      </c>
      <c r="H315" s="2">
        <v>4.7000000000000002E-3</v>
      </c>
      <c r="I315" s="2">
        <v>0.47</v>
      </c>
      <c r="J315" s="2" t="s">
        <v>8</v>
      </c>
      <c r="K315" s="2">
        <v>1.8E-3</v>
      </c>
      <c r="L315" s="2">
        <v>0.63</v>
      </c>
      <c r="M315" s="2">
        <v>0.41499999999999998</v>
      </c>
      <c r="N315" s="2">
        <v>1.46E-2</v>
      </c>
      <c r="P315" s="2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13D9-5E1F-4C5F-AD9D-EDBA28296F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0 g k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r 0 g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I J E w o i k e 4 D g A A A B E A A A A T A B w A R m 9 y b X V s Y X M v U 2 V j d G l v b j E u b S C i G A A o o B Q A A A A A A A A A A A A A A A A A A A A A A A A A A A A r T k 0 u y c z P U w i G 0 I b W A F B L A Q I t A B Q A A g A I A K 9 I J E y 7 X 4 O 3 p w A A A P g A A A A S A A A A A A A A A A A A A A A A A A A A A A B D b 2 5 m a W c v U G F j a 2 F n Z S 5 4 b W x Q S w E C L Q A U A A I A C A C v S C R M D 8 r p q 6 Q A A A D p A A A A E w A A A A A A A A A A A A A A A A D z A A A A W 0 N v b n R l b n R f V H l w Z X N d L n h t b F B L A Q I t A B Q A A g A I A K 9 I J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x i j n 6 5 C F S J 5 L X 0 9 k Q F X c A A A A A A I A A A A A A B B m A A A A A Q A A I A A A A N / B Q 2 4 h 7 v a B E m D F s A I 2 S Y f e K E L D u 1 o s q 0 8 P 2 c J V K 2 Q b A A A A A A 6 A A A A A A g A A I A A A A K B R x Z D b D S k S Z s 8 g n z 8 O n G l d F D U B T n 2 L N c v + L S 1 Q u f S u U A A A A B g g 9 6 G D N T 7 q J 0 o X d h f z D Q V S J G 7 C P G f 6 Y 5 m P T 2 n F r c v P b e + / l y X c y x d h c W U Y v n T K G F q A x t I V H 6 e X Y N h 4 E l u + 9 z i 7 b o r l 3 L E y M F X g P P d J u k 9 k Q A A A A E q T 3 I u q O Q Q K F S 9 z H F G v x n K c Z 1 Y z S 8 9 J V g b J Y d y c q N L R K P N s u U a o C H r H g g / 1 a 7 0 q W Z D 3 z v w F e T r S P p b M R Z y F W h I = < / D a t a M a s h u p > 
</file>

<file path=customXml/itemProps1.xml><?xml version="1.0" encoding="utf-8"?>
<ds:datastoreItem xmlns:ds="http://schemas.openxmlformats.org/officeDocument/2006/customXml" ds:itemID="{01175538-8A12-4649-876C-6712583E5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Changyun Nie</dc:creator>
  <cp:lastModifiedBy>Irwin Deng</cp:lastModifiedBy>
  <dcterms:created xsi:type="dcterms:W3CDTF">2018-01-03T20:05:14Z</dcterms:created>
  <dcterms:modified xsi:type="dcterms:W3CDTF">2019-11-17T00:36:04Z</dcterms:modified>
</cp:coreProperties>
</file>