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6705" tabRatio="603" activeTab="1"/>
  </bookViews>
  <sheets>
    <sheet name="Parameter" sheetId="4" r:id="rId1"/>
    <sheet name="14" sheetId="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1" hidden="1">'[2]ocean voyage'!#REF!</definedName>
    <definedName name="__123Graph_AWEAKNESS" hidden="1">'[2]ocean voyage'!#REF!</definedName>
    <definedName name="__123Graph_LBL_AWEAKNESS" localSheetId="1" hidden="1">'[2]ocean voyage'!#REF!</definedName>
    <definedName name="__123Graph_LBL_AWEAKNESS" hidden="1">'[2]ocean voyage'!#REF!</definedName>
    <definedName name="__123Graph_XWEAKNESS" localSheetId="1" hidden="1">'[2]ocean voyage'!#REF!</definedName>
    <definedName name="__123Graph_XWEAKNESS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1" hidden="1">[4]Statistik!#REF!</definedName>
    <definedName name="_17__123Graph_ACHART_8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1" hidden="1">[3]Statistik!#REF!</definedName>
    <definedName name="_18__123Graph_ACHART_8" hidden="1">[3]Statistik!#REF!</definedName>
    <definedName name="_18__123Graph_ACHART_9" localSheetId="1" hidden="1">[4]Statistik!#REF!</definedName>
    <definedName name="_18__123Graph_ACHART_9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1" hidden="1">[3]Statistik!#REF!</definedName>
    <definedName name="_20__123Graph_ACHART_9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1" hidden="1">[4]Statistik!#REF!</definedName>
    <definedName name="_32__123Graph_BCHART_8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1" hidden="1">[4]Statistik!#REF!</definedName>
    <definedName name="_33__123Graph_BCHART_9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1" hidden="1">[3]Statistik!#REF!</definedName>
    <definedName name="_35__123Graph_BCHART_8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1" hidden="1">[4]Statistik!#REF!</definedName>
    <definedName name="_36__123Graph_CCHART_9" hidden="1">[4]Statistik!#REF!</definedName>
    <definedName name="_37_____123Graph_ACHART_15" hidden="1">[1]MAINTENANCE!$C$55:$H$55</definedName>
    <definedName name="_37__123Graph_BCHART_9" localSheetId="1" hidden="1">[3]Statistik!#REF!</definedName>
    <definedName name="_37__123Graph_BCHART_9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1" hidden="1">[4]Statistik!#REF!</definedName>
    <definedName name="_38__123Graph_DCHART_9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1" hidden="1">[4]Statistik!#REF!</definedName>
    <definedName name="_39__123Graph_ECHART_9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1" hidden="1">[3]Statistik!#REF!</definedName>
    <definedName name="_41__123Graph_CCHART_9" hidden="1">[3]Statistik!#REF!</definedName>
    <definedName name="_41__123Graph_LBL_ACHART_2" localSheetId="1" hidden="1">[4]Statistik!#REF!</definedName>
    <definedName name="_41__123Graph_LBL_ACHART_2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1" hidden="1">[3]Statistik!#REF!</definedName>
    <definedName name="_44__123Graph_DCHART_9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1" hidden="1">[3]Statistik!#REF!</definedName>
    <definedName name="_46__123Graph_ECHART_9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1" hidden="1">[4]Statistik!#REF!</definedName>
    <definedName name="_47__123Graph_LBL_ACHART_8" hidden="1">[4]Statistik!#REF!</definedName>
    <definedName name="_48_____123Graph_BCHART_1" hidden="1">[1]OVERBURDEN!$D$26:$O$26</definedName>
    <definedName name="_48__123Graph_LBL_ACHART_9" localSheetId="1" hidden="1">[4]Statistik!#REF!</definedName>
    <definedName name="_48__123Graph_LBL_ACHART_9" hidden="1">[4]Statistik!#REF!</definedName>
    <definedName name="_49_____123Graph_BCHART_13" hidden="1">[1]MAINTENANCE!$C$35:$N$35</definedName>
    <definedName name="_49__123Graph_LBL_ACHART_2" localSheetId="1" hidden="1">[3]Statistik!#REF!</definedName>
    <definedName name="_49__123Graph_LBL_ACHART_2" hidden="1">[3]Statistik!#REF!</definedName>
    <definedName name="_49__123Graph_LBL_BCHART_8" localSheetId="1" hidden="1">[4]Statistik!#REF!</definedName>
    <definedName name="_49__123Graph_LBL_BCHART_8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1" hidden="1">[4]Statistik!#REF!</definedName>
    <definedName name="_50__123Graph_LBL_BCHART_9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1" hidden="1">[4]Statistik!#REF!</definedName>
    <definedName name="_51__123Graph_LBL_CCHART_9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1" hidden="1">[4]Statistik!#REF!</definedName>
    <definedName name="_52__123Graph_LBL_DCHART_9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1" hidden="1">[4]Statistik!#REF!</definedName>
    <definedName name="_53__123Graph_LBL_ECHART_9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1" hidden="1">[3]Statistik!#REF!</definedName>
    <definedName name="_56__123Graph_LBL_ACHART_8" hidden="1">[3]Statistik!#REF!</definedName>
    <definedName name="_56__123Graph_XCHART_2" localSheetId="1" hidden="1">[4]Statistik!#REF!</definedName>
    <definedName name="_56__123Graph_XCHART_2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1" hidden="1">[3]Statistik!#REF!</definedName>
    <definedName name="_58__123Graph_LBL_ACHART_9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1" hidden="1">[3]Statistik!#REF!</definedName>
    <definedName name="_60__123Graph_LBL_BCHART_8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1" hidden="1">[3]Statistik!#REF!</definedName>
    <definedName name="_62__123Graph_LBL_BCHART_9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1" hidden="1">[3]Statistik!#REF!</definedName>
    <definedName name="_64__123Graph_LBL_CCHART_9" hidden="1">[3]Statistik!#REF!</definedName>
    <definedName name="_64__123Graph_XCHART_8" localSheetId="1" hidden="1">[4]Statistik!#REF!</definedName>
    <definedName name="_64__123Graph_XCHART_8" hidden="1">[4]Statistik!#REF!</definedName>
    <definedName name="_65_____123Graph_XCHART_18" hidden="1">[1]OVERBURDEN!$D$70:$O$70</definedName>
    <definedName name="_65__123Graph_XCHART_9" localSheetId="1" hidden="1">[4]Statistik!#REF!</definedName>
    <definedName name="_65__123Graph_XCHART_9" hidden="1">[4]Statistik!#REF!</definedName>
    <definedName name="_66_____123Graph_XCHART_21" hidden="1">[1]OVERBURDEN!$T$45:$U$45</definedName>
    <definedName name="_66__123Graph_LBL_DCHART_9" localSheetId="1" hidden="1">[3]Statistik!#REF!</definedName>
    <definedName name="_66__123Graph_LBL_DCHART_9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1" hidden="1">[3]Statistik!#REF!</definedName>
    <definedName name="_68__123Graph_LBL_ECHART_9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1" hidden="1">[3]Statistik!#REF!</definedName>
    <definedName name="_72__123Graph_XCHART_2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1" hidden="1">[3]Statistik!#REF!</definedName>
    <definedName name="_81__123Graph_XCHART_8" hidden="1">[3]Statistik!#REF!</definedName>
    <definedName name="_83__123Graph_XCHART_9" localSheetId="1" hidden="1">[3]Statistik!#REF!</definedName>
    <definedName name="_83__123Graph_XCHART_9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1" hidden="1">#REF!</definedName>
    <definedName name="_Fill" hidden="1">#REF!</definedName>
    <definedName name="_xlnm._FilterDatabase" localSheetId="1" hidden="1">'14'!$A$4:$O$703</definedName>
    <definedName name="_xlnm._FilterDatabase" localSheetId="0" hidden="1">Parameter!$B$5:$F$165</definedName>
    <definedName name="_Order1" hidden="1">255</definedName>
    <definedName name="_Order2" hidden="1">255</definedName>
    <definedName name="aaa" localSheetId="1" hidden="1">[4]Statistik!#REF!</definedName>
    <definedName name="aaa" hidden="1">[4]Statistik!#REF!</definedName>
    <definedName name="AllUnit">Parameter!$C:$C</definedName>
    <definedName name="anscount" hidden="1">1</definedName>
    <definedName name="EGI">Parameter!$D:$D</definedName>
    <definedName name="fgfgfgfg" localSheetId="1" hidden="1">'[5]ocean voyage'!#REF!</definedName>
    <definedName name="fgfgfgfg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1">'14'!$I:$I</definedName>
    <definedName name="Jam">#REF!</definedName>
    <definedName name="jkhjjk" localSheetId="1" hidden="1">'[5]ocean voyage'!#REF!</definedName>
    <definedName name="jkhjjk" hidden="1">'[5]ocean voyage'!#REF!</definedName>
    <definedName name="jkjkjkjk" localSheetId="1" hidden="1">'[5]ocean voyage'!#REF!</definedName>
    <definedName name="jkjkjkjk" hidden="1">'[5]ocean voyage'!#REF!</definedName>
    <definedName name="jkjkljkl" localSheetId="1" hidden="1">'[5]ocean voyage'!#REF!</definedName>
    <definedName name="jkjkljkl" hidden="1">'[5]ocean voyage'!#REF!</definedName>
    <definedName name="JKLJKLKL" localSheetId="1" hidden="1">'[5]ocean voyage'!#REF!</definedName>
    <definedName name="JKLJKLKL" hidden="1">'[5]ocean voyage'!#REF!</definedName>
    <definedName name="jkljlkjkj" localSheetId="1" hidden="1">'[5]ocean voyage'!#REF!</definedName>
    <definedName name="jkljlkjkj" hidden="1">'[5]ocean voyage'!#REF!</definedName>
    <definedName name="jljklhjh" localSheetId="1" hidden="1">'[5]ocean voyage'!#REF!</definedName>
    <definedName name="jljklhjh" hidden="1">'[5]ocean voyage'!#REF!</definedName>
    <definedName name="jlkjlkhljkhlj" localSheetId="1" hidden="1">'[5]ocean voyage'!#REF!</definedName>
    <definedName name="jlkjlkhljkhlj" hidden="1">'[5]ocean voyage'!#REF!</definedName>
    <definedName name="kjlkj" localSheetId="1" hidden="1">'[5]ocean voyage'!#REF!</definedName>
    <definedName name="kjlkj" hidden="1">'[5]ocean voyage'!#REF!</definedName>
    <definedName name="kljklkjl" localSheetId="1" hidden="1">'[5]ocean voyage'!#REF!</definedName>
    <definedName name="kljklkjl" hidden="1">'[5]ocean voyage'!#REF!</definedName>
    <definedName name="kljklkl" localSheetId="1" hidden="1">'[5]ocean voyage'!#REF!</definedName>
    <definedName name="kljklkl" hidden="1">'[5]ocean voyage'!#REF!</definedName>
    <definedName name="kljklkljl" localSheetId="1" hidden="1">'[5]ocean voyage'!#REF!</definedName>
    <definedName name="kljklkljl" hidden="1">'[5]ocean voyage'!#REF!</definedName>
    <definedName name="klklhkjl" localSheetId="1" hidden="1">'[5]ocean voyage'!#REF!</definedName>
    <definedName name="klklhkjl" hidden="1">'[5]ocean voyage'!#REF!</definedName>
    <definedName name="klklklk" localSheetId="1" hidden="1">[3]Statistik!#REF!</definedName>
    <definedName name="klklklk" hidden="1">[3]Statistik!#REF!</definedName>
    <definedName name="kpi" localSheetId="1" hidden="1">[3]Statistik!#REF!</definedName>
    <definedName name="kpi" hidden="1">[3]Statistik!#REF!</definedName>
    <definedName name="lhkhljk" localSheetId="1" hidden="1">'[5]ocean voyage'!#REF!</definedName>
    <definedName name="lhkhljk" hidden="1">'[5]ocean voyage'!#REF!</definedName>
    <definedName name="limcount" hidden="1">1</definedName>
    <definedName name="lkhkj" localSheetId="1" hidden="1">'[5]ocean voyage'!#REF!</definedName>
    <definedName name="lkhkj" hidden="1">'[5]ocean voyage'!#REF!</definedName>
    <definedName name="lklklklklj" localSheetId="1" hidden="1">'[5]ocean voyage'!#REF!</definedName>
    <definedName name="lklklklklj" hidden="1">'[5]ocean voyage'!#REF!</definedName>
    <definedName name="Netto" localSheetId="1">'14'!$L:$L</definedName>
    <definedName name="Netto">#REF!</definedName>
    <definedName name="Owner">Parameter!$F:$F</definedName>
    <definedName name="Parameter">Parameter!$C:$F</definedName>
    <definedName name="q" localSheetId="1" hidden="1">#REF!</definedName>
    <definedName name="q" hidden="1">#REF!</definedName>
    <definedName name="Ritase" localSheetId="1">'14'!$M:$M</definedName>
    <definedName name="Ritase">#REF!</definedName>
    <definedName name="sencount" hidden="1">1</definedName>
    <definedName name="Type">Parameter!$E:$E</definedName>
    <definedName name="Unit" localSheetId="1">'14'!$C:$C</definedName>
    <definedName name="Unit">#REF!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24519"/>
  <fileRecoveryPr autoRecover="0"/>
</workbook>
</file>

<file path=xl/calcChain.xml><?xml version="1.0" encoding="utf-8"?>
<calcChain xmlns="http://schemas.openxmlformats.org/spreadsheetml/2006/main">
  <c r="D268" i="7"/>
  <c r="E268"/>
  <c r="F268"/>
  <c r="G268"/>
  <c r="K268"/>
  <c r="L268" s="1"/>
  <c r="M268" s="1"/>
  <c r="D271"/>
  <c r="E271"/>
  <c r="F271"/>
  <c r="G271"/>
  <c r="K271"/>
  <c r="L271" s="1"/>
  <c r="M271" s="1"/>
  <c r="D272"/>
  <c r="E272"/>
  <c r="F272"/>
  <c r="G272"/>
  <c r="K272"/>
  <c r="L272" s="1"/>
  <c r="M272" s="1"/>
  <c r="D274"/>
  <c r="E274"/>
  <c r="F274"/>
  <c r="G274"/>
  <c r="K274"/>
  <c r="L274" s="1"/>
  <c r="M274" s="1"/>
  <c r="D275"/>
  <c r="E275"/>
  <c r="F275"/>
  <c r="G275"/>
  <c r="K275"/>
  <c r="L275" s="1"/>
  <c r="M275" s="1"/>
  <c r="D276"/>
  <c r="E276"/>
  <c r="F276"/>
  <c r="G276"/>
  <c r="K276"/>
  <c r="L276" s="1"/>
  <c r="M276" s="1"/>
  <c r="D277"/>
  <c r="E277"/>
  <c r="F277"/>
  <c r="G277"/>
  <c r="K277"/>
  <c r="L277" s="1"/>
  <c r="M277" s="1"/>
  <c r="D278"/>
  <c r="E278"/>
  <c r="F278"/>
  <c r="G278"/>
  <c r="K278"/>
  <c r="L278" s="1"/>
  <c r="M278" s="1"/>
  <c r="D279"/>
  <c r="E279"/>
  <c r="F279"/>
  <c r="G279"/>
  <c r="K279"/>
  <c r="L279" s="1"/>
  <c r="M279" s="1"/>
  <c r="D280"/>
  <c r="E280"/>
  <c r="F280"/>
  <c r="G280"/>
  <c r="K280"/>
  <c r="L280" s="1"/>
  <c r="M280" s="1"/>
  <c r="D281"/>
  <c r="E281"/>
  <c r="F281"/>
  <c r="G281"/>
  <c r="K281"/>
  <c r="L281" s="1"/>
  <c r="M281" s="1"/>
  <c r="D282"/>
  <c r="E282"/>
  <c r="F282"/>
  <c r="G282"/>
  <c r="K282"/>
  <c r="L282" s="1"/>
  <c r="M282" s="1"/>
  <c r="D283"/>
  <c r="E283"/>
  <c r="F283"/>
  <c r="G283"/>
  <c r="K283"/>
  <c r="L283" s="1"/>
  <c r="M283" s="1"/>
  <c r="D284"/>
  <c r="E284"/>
  <c r="F284"/>
  <c r="G284"/>
  <c r="K284"/>
  <c r="L284" s="1"/>
  <c r="M284" s="1"/>
  <c r="D285"/>
  <c r="E285"/>
  <c r="F285"/>
  <c r="G285"/>
  <c r="K285"/>
  <c r="L285" s="1"/>
  <c r="M285" s="1"/>
  <c r="D286"/>
  <c r="E286"/>
  <c r="F286"/>
  <c r="G286"/>
  <c r="K286"/>
  <c r="L286" s="1"/>
  <c r="M286" s="1"/>
  <c r="D287"/>
  <c r="E287"/>
  <c r="F287"/>
  <c r="G287"/>
  <c r="K287"/>
  <c r="L287" s="1"/>
  <c r="M287" s="1"/>
  <c r="D288"/>
  <c r="E288"/>
  <c r="F288"/>
  <c r="G288"/>
  <c r="K288"/>
  <c r="L288" s="1"/>
  <c r="M288" s="1"/>
  <c r="D289"/>
  <c r="E289"/>
  <c r="F289"/>
  <c r="G289"/>
  <c r="K289"/>
  <c r="L289" s="1"/>
  <c r="M289" s="1"/>
  <c r="D290"/>
  <c r="E290"/>
  <c r="F290"/>
  <c r="G290"/>
  <c r="K290"/>
  <c r="L290" s="1"/>
  <c r="M290" s="1"/>
  <c r="D291"/>
  <c r="E291"/>
  <c r="F291"/>
  <c r="G291"/>
  <c r="K291"/>
  <c r="L291" s="1"/>
  <c r="M291" s="1"/>
  <c r="D292"/>
  <c r="E292"/>
  <c r="F292"/>
  <c r="G292"/>
  <c r="K292"/>
  <c r="L292" s="1"/>
  <c r="M292" s="1"/>
  <c r="D293"/>
  <c r="E293"/>
  <c r="F293"/>
  <c r="G293"/>
  <c r="K293"/>
  <c r="L293" s="1"/>
  <c r="M293" s="1"/>
  <c r="D294"/>
  <c r="E294"/>
  <c r="F294"/>
  <c r="G294"/>
  <c r="K294"/>
  <c r="L294" s="1"/>
  <c r="M294" s="1"/>
  <c r="D295"/>
  <c r="E295"/>
  <c r="F295"/>
  <c r="G295"/>
  <c r="K295"/>
  <c r="L295" s="1"/>
  <c r="M295" s="1"/>
  <c r="D296"/>
  <c r="E296"/>
  <c r="F296"/>
  <c r="G296"/>
  <c r="K296"/>
  <c r="L296" s="1"/>
  <c r="M296" s="1"/>
  <c r="D297"/>
  <c r="E297"/>
  <c r="F297"/>
  <c r="G297"/>
  <c r="K297"/>
  <c r="L297" s="1"/>
  <c r="M297" s="1"/>
  <c r="D298"/>
  <c r="E298"/>
  <c r="F298"/>
  <c r="G298"/>
  <c r="K298"/>
  <c r="L298" s="1"/>
  <c r="M298" s="1"/>
  <c r="D299"/>
  <c r="E299"/>
  <c r="F299"/>
  <c r="G299"/>
  <c r="K299"/>
  <c r="L299" s="1"/>
  <c r="M299" s="1"/>
  <c r="D300"/>
  <c r="E300"/>
  <c r="F300"/>
  <c r="G300"/>
  <c r="K300"/>
  <c r="L300" s="1"/>
  <c r="M300" s="1"/>
  <c r="D301"/>
  <c r="E301"/>
  <c r="F301"/>
  <c r="G301"/>
  <c r="K301"/>
  <c r="L301" s="1"/>
  <c r="M301" s="1"/>
  <c r="D302"/>
  <c r="E302"/>
  <c r="F302"/>
  <c r="G302"/>
  <c r="K302"/>
  <c r="L302" s="1"/>
  <c r="M302" s="1"/>
  <c r="D303"/>
  <c r="E303"/>
  <c r="F303"/>
  <c r="G303"/>
  <c r="K303"/>
  <c r="L303" s="1"/>
  <c r="M303" s="1"/>
  <c r="D304"/>
  <c r="E304"/>
  <c r="F304"/>
  <c r="G304"/>
  <c r="K304"/>
  <c r="L304" s="1"/>
  <c r="M304" s="1"/>
  <c r="D305"/>
  <c r="E305"/>
  <c r="F305"/>
  <c r="G305"/>
  <c r="K305"/>
  <c r="L305" s="1"/>
  <c r="M305" s="1"/>
  <c r="D306"/>
  <c r="E306"/>
  <c r="F306"/>
  <c r="G306"/>
  <c r="K306"/>
  <c r="L306" s="1"/>
  <c r="M306" s="1"/>
  <c r="D307"/>
  <c r="E307"/>
  <c r="F307"/>
  <c r="G307"/>
  <c r="K307"/>
  <c r="L307" s="1"/>
  <c r="M307" s="1"/>
  <c r="D308"/>
  <c r="E308"/>
  <c r="F308"/>
  <c r="G308"/>
  <c r="K308"/>
  <c r="L308" s="1"/>
  <c r="M308" s="1"/>
  <c r="D309"/>
  <c r="E309"/>
  <c r="F309"/>
  <c r="G309"/>
  <c r="K309"/>
  <c r="L309" s="1"/>
  <c r="M309" s="1"/>
  <c r="D310"/>
  <c r="E310"/>
  <c r="F310"/>
  <c r="G310"/>
  <c r="K310"/>
  <c r="L310" s="1"/>
  <c r="M310" s="1"/>
  <c r="D311"/>
  <c r="E311"/>
  <c r="F311"/>
  <c r="G311"/>
  <c r="K311"/>
  <c r="L311" s="1"/>
  <c r="M311" s="1"/>
  <c r="D312"/>
  <c r="E312"/>
  <c r="F312"/>
  <c r="G312"/>
  <c r="K312"/>
  <c r="L312" s="1"/>
  <c r="M312" s="1"/>
  <c r="D313"/>
  <c r="E313"/>
  <c r="F313"/>
  <c r="G313"/>
  <c r="K313"/>
  <c r="L313" s="1"/>
  <c r="M313" s="1"/>
  <c r="D314"/>
  <c r="E314"/>
  <c r="F314"/>
  <c r="G314"/>
  <c r="K314"/>
  <c r="L314" s="1"/>
  <c r="M314" s="1"/>
  <c r="D315"/>
  <c r="E315"/>
  <c r="F315"/>
  <c r="G315"/>
  <c r="K315"/>
  <c r="L315" s="1"/>
  <c r="M315" s="1"/>
  <c r="D316"/>
  <c r="E316"/>
  <c r="F316"/>
  <c r="G316"/>
  <c r="K316"/>
  <c r="L316" s="1"/>
  <c r="M316" s="1"/>
  <c r="D317"/>
  <c r="E317"/>
  <c r="F317"/>
  <c r="G317"/>
  <c r="K317"/>
  <c r="L317" s="1"/>
  <c r="M317" s="1"/>
  <c r="D318"/>
  <c r="E318"/>
  <c r="F318"/>
  <c r="G318"/>
  <c r="K318"/>
  <c r="L318" s="1"/>
  <c r="M318" s="1"/>
  <c r="D319"/>
  <c r="E319"/>
  <c r="F319"/>
  <c r="G319"/>
  <c r="K319"/>
  <c r="L319" s="1"/>
  <c r="M319" s="1"/>
  <c r="D320"/>
  <c r="E320"/>
  <c r="F320"/>
  <c r="G320"/>
  <c r="K320"/>
  <c r="L320" s="1"/>
  <c r="M320" s="1"/>
  <c r="D321"/>
  <c r="E321"/>
  <c r="F321"/>
  <c r="G321"/>
  <c r="K321"/>
  <c r="L321" s="1"/>
  <c r="M321" s="1"/>
  <c r="D322"/>
  <c r="E322"/>
  <c r="F322"/>
  <c r="G322"/>
  <c r="K322"/>
  <c r="L322" s="1"/>
  <c r="M322" s="1"/>
  <c r="D323"/>
  <c r="E323"/>
  <c r="F323"/>
  <c r="G323"/>
  <c r="K323"/>
  <c r="L323" s="1"/>
  <c r="M323" s="1"/>
  <c r="D324"/>
  <c r="E324"/>
  <c r="F324"/>
  <c r="G324"/>
  <c r="K324"/>
  <c r="L324" s="1"/>
  <c r="M324" s="1"/>
  <c r="D325"/>
  <c r="E325"/>
  <c r="F325"/>
  <c r="G325"/>
  <c r="K325"/>
  <c r="L325" s="1"/>
  <c r="M325" s="1"/>
  <c r="D326"/>
  <c r="E326"/>
  <c r="F326"/>
  <c r="G326"/>
  <c r="K326"/>
  <c r="L326" s="1"/>
  <c r="M326" s="1"/>
  <c r="D327"/>
  <c r="E327"/>
  <c r="F327"/>
  <c r="G327"/>
  <c r="K327"/>
  <c r="L327" s="1"/>
  <c r="M327" s="1"/>
  <c r="D328"/>
  <c r="E328"/>
  <c r="F328"/>
  <c r="G328"/>
  <c r="K328"/>
  <c r="L328" s="1"/>
  <c r="M328" s="1"/>
  <c r="D329"/>
  <c r="E329"/>
  <c r="F329"/>
  <c r="G329"/>
  <c r="K329"/>
  <c r="L329" s="1"/>
  <c r="M329" s="1"/>
  <c r="D330"/>
  <c r="E330"/>
  <c r="F330"/>
  <c r="G330"/>
  <c r="K330"/>
  <c r="L330" s="1"/>
  <c r="M330" s="1"/>
  <c r="D331"/>
  <c r="E331"/>
  <c r="F331"/>
  <c r="G331"/>
  <c r="K331"/>
  <c r="L331" s="1"/>
  <c r="M331" s="1"/>
  <c r="D332"/>
  <c r="E332"/>
  <c r="F332"/>
  <c r="G332"/>
  <c r="K332"/>
  <c r="L332" s="1"/>
  <c r="M332" s="1"/>
  <c r="D333"/>
  <c r="E333"/>
  <c r="F333"/>
  <c r="G333"/>
  <c r="K333"/>
  <c r="L333" s="1"/>
  <c r="M333" s="1"/>
  <c r="D334"/>
  <c r="E334"/>
  <c r="F334"/>
  <c r="G334"/>
  <c r="K334"/>
  <c r="L334" s="1"/>
  <c r="M334" s="1"/>
  <c r="D335"/>
  <c r="E335"/>
  <c r="F335"/>
  <c r="G335"/>
  <c r="K335"/>
  <c r="L335" s="1"/>
  <c r="M335" s="1"/>
  <c r="D336"/>
  <c r="E336"/>
  <c r="F336"/>
  <c r="G336"/>
  <c r="K336"/>
  <c r="L336" s="1"/>
  <c r="M336" s="1"/>
  <c r="D337"/>
  <c r="E337"/>
  <c r="F337"/>
  <c r="G337"/>
  <c r="K337"/>
  <c r="L337" s="1"/>
  <c r="M337" s="1"/>
  <c r="D338"/>
  <c r="E338"/>
  <c r="F338"/>
  <c r="G338"/>
  <c r="K338"/>
  <c r="L338" s="1"/>
  <c r="M338" s="1"/>
  <c r="D339"/>
  <c r="E339"/>
  <c r="F339"/>
  <c r="G339"/>
  <c r="K339"/>
  <c r="L339" s="1"/>
  <c r="M339" s="1"/>
  <c r="D340"/>
  <c r="E340"/>
  <c r="F340"/>
  <c r="G340"/>
  <c r="K340"/>
  <c r="L340" s="1"/>
  <c r="M340" s="1"/>
  <c r="D341"/>
  <c r="E341"/>
  <c r="F341"/>
  <c r="G341"/>
  <c r="K341"/>
  <c r="L341" s="1"/>
  <c r="M341" s="1"/>
  <c r="D342"/>
  <c r="E342"/>
  <c r="F342"/>
  <c r="G342"/>
  <c r="K342"/>
  <c r="L342" s="1"/>
  <c r="M342" s="1"/>
  <c r="D343"/>
  <c r="E343"/>
  <c r="F343"/>
  <c r="G343"/>
  <c r="K343"/>
  <c r="L343" s="1"/>
  <c r="M343" s="1"/>
  <c r="D344"/>
  <c r="E344"/>
  <c r="F344"/>
  <c r="G344"/>
  <c r="K344"/>
  <c r="L344" s="1"/>
  <c r="M344" s="1"/>
  <c r="D345"/>
  <c r="E345"/>
  <c r="F345"/>
  <c r="G345"/>
  <c r="K345"/>
  <c r="L345" s="1"/>
  <c r="M345" s="1"/>
  <c r="D346"/>
  <c r="E346"/>
  <c r="F346"/>
  <c r="G346"/>
  <c r="K346"/>
  <c r="L346" s="1"/>
  <c r="M346" s="1"/>
  <c r="D347"/>
  <c r="E347"/>
  <c r="F347"/>
  <c r="G347"/>
  <c r="K347"/>
  <c r="L347" s="1"/>
  <c r="M347" s="1"/>
  <c r="D348"/>
  <c r="E348"/>
  <c r="F348"/>
  <c r="G348"/>
  <c r="K348"/>
  <c r="L348" s="1"/>
  <c r="M348" s="1"/>
  <c r="D349"/>
  <c r="E349"/>
  <c r="F349"/>
  <c r="G349"/>
  <c r="K349"/>
  <c r="L349" s="1"/>
  <c r="M349" s="1"/>
  <c r="D350"/>
  <c r="E350"/>
  <c r="F350"/>
  <c r="G350"/>
  <c r="K350"/>
  <c r="L350" s="1"/>
  <c r="M350" s="1"/>
  <c r="D351"/>
  <c r="E351"/>
  <c r="F351"/>
  <c r="G351"/>
  <c r="K351"/>
  <c r="L351" s="1"/>
  <c r="M351" s="1"/>
  <c r="D352"/>
  <c r="E352"/>
  <c r="F352"/>
  <c r="G352"/>
  <c r="K352"/>
  <c r="L352" s="1"/>
  <c r="M352" s="1"/>
  <c r="D353"/>
  <c r="E353"/>
  <c r="F353"/>
  <c r="G353"/>
  <c r="K353"/>
  <c r="L353" s="1"/>
  <c r="M353" s="1"/>
  <c r="D354"/>
  <c r="E354"/>
  <c r="F354"/>
  <c r="G354"/>
  <c r="K354"/>
  <c r="L354" s="1"/>
  <c r="M354" s="1"/>
  <c r="D355"/>
  <c r="E355"/>
  <c r="F355"/>
  <c r="G355"/>
  <c r="K355"/>
  <c r="L355" s="1"/>
  <c r="M355" s="1"/>
  <c r="D356"/>
  <c r="E356"/>
  <c r="F356"/>
  <c r="G356"/>
  <c r="K356"/>
  <c r="L356" s="1"/>
  <c r="M356" s="1"/>
  <c r="D357"/>
  <c r="E357"/>
  <c r="F357"/>
  <c r="G357"/>
  <c r="K357"/>
  <c r="L357" s="1"/>
  <c r="M357" s="1"/>
  <c r="D358"/>
  <c r="E358"/>
  <c r="F358"/>
  <c r="G358"/>
  <c r="K358"/>
  <c r="L358" s="1"/>
  <c r="M358" s="1"/>
  <c r="D359"/>
  <c r="E359"/>
  <c r="F359"/>
  <c r="G359"/>
  <c r="K359"/>
  <c r="L359" s="1"/>
  <c r="M359" s="1"/>
  <c r="D360"/>
  <c r="E360"/>
  <c r="F360"/>
  <c r="G360"/>
  <c r="K360"/>
  <c r="L360" s="1"/>
  <c r="M360" s="1"/>
  <c r="D361"/>
  <c r="E361"/>
  <c r="F361"/>
  <c r="G361"/>
  <c r="K361"/>
  <c r="L361" s="1"/>
  <c r="M361" s="1"/>
  <c r="D362"/>
  <c r="E362"/>
  <c r="F362"/>
  <c r="G362"/>
  <c r="K362"/>
  <c r="L362" s="1"/>
  <c r="M362" s="1"/>
  <c r="D363"/>
  <c r="E363"/>
  <c r="F363"/>
  <c r="G363"/>
  <c r="K363"/>
  <c r="L363" s="1"/>
  <c r="M363" s="1"/>
  <c r="D364"/>
  <c r="E364"/>
  <c r="F364"/>
  <c r="G364"/>
  <c r="K364"/>
  <c r="L364" s="1"/>
  <c r="M364" s="1"/>
  <c r="D365"/>
  <c r="E365"/>
  <c r="F365"/>
  <c r="G365"/>
  <c r="K365"/>
  <c r="L365" s="1"/>
  <c r="M365" s="1"/>
  <c r="D366"/>
  <c r="E366"/>
  <c r="F366"/>
  <c r="G366"/>
  <c r="K366"/>
  <c r="L366" s="1"/>
  <c r="M366" s="1"/>
  <c r="D367"/>
  <c r="E367"/>
  <c r="F367"/>
  <c r="G367"/>
  <c r="K367"/>
  <c r="L367" s="1"/>
  <c r="M367" s="1"/>
  <c r="D368"/>
  <c r="E368"/>
  <c r="F368"/>
  <c r="G368"/>
  <c r="K368"/>
  <c r="L368" s="1"/>
  <c r="M368" s="1"/>
  <c r="D369"/>
  <c r="E369"/>
  <c r="F369"/>
  <c r="G369"/>
  <c r="K369"/>
  <c r="L369" s="1"/>
  <c r="M369" s="1"/>
  <c r="D370"/>
  <c r="E370"/>
  <c r="F370"/>
  <c r="G370"/>
  <c r="K370"/>
  <c r="L370" s="1"/>
  <c r="M370" s="1"/>
  <c r="D371"/>
  <c r="E371"/>
  <c r="F371"/>
  <c r="G371"/>
  <c r="K371"/>
  <c r="L371" s="1"/>
  <c r="M371" s="1"/>
  <c r="D372"/>
  <c r="E372"/>
  <c r="F372"/>
  <c r="G372"/>
  <c r="K372"/>
  <c r="L372" s="1"/>
  <c r="M372" s="1"/>
  <c r="D373"/>
  <c r="E373"/>
  <c r="F373"/>
  <c r="G373"/>
  <c r="K373"/>
  <c r="L373" s="1"/>
  <c r="M373" s="1"/>
  <c r="D374"/>
  <c r="E374"/>
  <c r="F374"/>
  <c r="G374"/>
  <c r="K374"/>
  <c r="L374" s="1"/>
  <c r="M374" s="1"/>
  <c r="D375"/>
  <c r="E375"/>
  <c r="F375"/>
  <c r="G375"/>
  <c r="K375"/>
  <c r="L375" s="1"/>
  <c r="M375" s="1"/>
  <c r="D376"/>
  <c r="E376"/>
  <c r="F376"/>
  <c r="G376"/>
  <c r="K376"/>
  <c r="L376" s="1"/>
  <c r="M376" s="1"/>
  <c r="D377"/>
  <c r="E377"/>
  <c r="F377"/>
  <c r="G377"/>
  <c r="K377"/>
  <c r="L377" s="1"/>
  <c r="M377" s="1"/>
  <c r="D378"/>
  <c r="E378"/>
  <c r="F378"/>
  <c r="G378"/>
  <c r="K378"/>
  <c r="L378" s="1"/>
  <c r="M378" s="1"/>
  <c r="D379"/>
  <c r="E379"/>
  <c r="F379"/>
  <c r="G379"/>
  <c r="K379"/>
  <c r="L379" s="1"/>
  <c r="M379" s="1"/>
  <c r="D380"/>
  <c r="E380"/>
  <c r="F380"/>
  <c r="G380"/>
  <c r="K380"/>
  <c r="L380" s="1"/>
  <c r="M380" s="1"/>
  <c r="D381"/>
  <c r="E381"/>
  <c r="F381"/>
  <c r="G381"/>
  <c r="K381"/>
  <c r="L381" s="1"/>
  <c r="M381" s="1"/>
  <c r="D382"/>
  <c r="E382"/>
  <c r="F382"/>
  <c r="G382"/>
  <c r="K382"/>
  <c r="L382" s="1"/>
  <c r="M382" s="1"/>
  <c r="D383"/>
  <c r="E383"/>
  <c r="F383"/>
  <c r="G383"/>
  <c r="K383"/>
  <c r="L383" s="1"/>
  <c r="M383" s="1"/>
  <c r="D384"/>
  <c r="E384"/>
  <c r="F384"/>
  <c r="G384"/>
  <c r="K384"/>
  <c r="L384" s="1"/>
  <c r="M384" s="1"/>
  <c r="D385"/>
  <c r="E385"/>
  <c r="F385"/>
  <c r="G385"/>
  <c r="K385"/>
  <c r="L385" s="1"/>
  <c r="M385" s="1"/>
  <c r="D386"/>
  <c r="E386"/>
  <c r="F386"/>
  <c r="G386"/>
  <c r="K386"/>
  <c r="L386" s="1"/>
  <c r="M386" s="1"/>
  <c r="D387"/>
  <c r="E387"/>
  <c r="F387"/>
  <c r="G387"/>
  <c r="K387"/>
  <c r="L387" s="1"/>
  <c r="M387" s="1"/>
  <c r="D388"/>
  <c r="E388"/>
  <c r="F388"/>
  <c r="G388"/>
  <c r="K388"/>
  <c r="L388" s="1"/>
  <c r="M388" s="1"/>
  <c r="D389"/>
  <c r="E389"/>
  <c r="F389"/>
  <c r="G389"/>
  <c r="K389"/>
  <c r="L389" s="1"/>
  <c r="M389" s="1"/>
  <c r="D390"/>
  <c r="E390"/>
  <c r="F390"/>
  <c r="G390"/>
  <c r="K390"/>
  <c r="L390" s="1"/>
  <c r="M390" s="1"/>
  <c r="D391"/>
  <c r="E391"/>
  <c r="F391"/>
  <c r="G391"/>
  <c r="K391"/>
  <c r="L391" s="1"/>
  <c r="M391" s="1"/>
  <c r="D392"/>
  <c r="E392"/>
  <c r="F392"/>
  <c r="G392"/>
  <c r="K392"/>
  <c r="L392" s="1"/>
  <c r="M392" s="1"/>
  <c r="D393"/>
  <c r="E393"/>
  <c r="F393"/>
  <c r="G393"/>
  <c r="K393"/>
  <c r="L393" s="1"/>
  <c r="M393" s="1"/>
  <c r="D394"/>
  <c r="E394"/>
  <c r="F394"/>
  <c r="G394"/>
  <c r="K394"/>
  <c r="L394" s="1"/>
  <c r="M394" s="1"/>
  <c r="D395"/>
  <c r="E395"/>
  <c r="F395"/>
  <c r="G395"/>
  <c r="K395"/>
  <c r="L395" s="1"/>
  <c r="M395" s="1"/>
  <c r="D396"/>
  <c r="E396"/>
  <c r="F396"/>
  <c r="G396"/>
  <c r="K396"/>
  <c r="L396" s="1"/>
  <c r="M396" s="1"/>
  <c r="D397"/>
  <c r="E397"/>
  <c r="F397"/>
  <c r="G397"/>
  <c r="K397"/>
  <c r="L397" s="1"/>
  <c r="M397" s="1"/>
  <c r="D398"/>
  <c r="E398"/>
  <c r="F398"/>
  <c r="G398"/>
  <c r="K398"/>
  <c r="L398" s="1"/>
  <c r="M398" s="1"/>
  <c r="D399"/>
  <c r="E399"/>
  <c r="F399"/>
  <c r="G399"/>
  <c r="K399"/>
  <c r="L399" s="1"/>
  <c r="M399" s="1"/>
  <c r="D400"/>
  <c r="E400"/>
  <c r="F400"/>
  <c r="G400"/>
  <c r="K400"/>
  <c r="L400" s="1"/>
  <c r="M400" s="1"/>
  <c r="D401"/>
  <c r="E401"/>
  <c r="F401"/>
  <c r="G401"/>
  <c r="K401"/>
  <c r="L401" s="1"/>
  <c r="M401" s="1"/>
  <c r="D402"/>
  <c r="E402"/>
  <c r="F402"/>
  <c r="G402"/>
  <c r="K402"/>
  <c r="L402" s="1"/>
  <c r="M402" s="1"/>
  <c r="D403"/>
  <c r="E403"/>
  <c r="F403"/>
  <c r="G403"/>
  <c r="K403"/>
  <c r="L403" s="1"/>
  <c r="M403" s="1"/>
  <c r="D404"/>
  <c r="E404"/>
  <c r="F404"/>
  <c r="G404"/>
  <c r="K404"/>
  <c r="L404" s="1"/>
  <c r="M404" s="1"/>
  <c r="D405"/>
  <c r="E405"/>
  <c r="F405"/>
  <c r="G405"/>
  <c r="K405"/>
  <c r="L405" s="1"/>
  <c r="M405" s="1"/>
  <c r="D406"/>
  <c r="E406"/>
  <c r="F406"/>
  <c r="G406"/>
  <c r="K406"/>
  <c r="L406" s="1"/>
  <c r="M406" s="1"/>
  <c r="D407"/>
  <c r="E407"/>
  <c r="F407"/>
  <c r="G407"/>
  <c r="K407"/>
  <c r="L407" s="1"/>
  <c r="M407" s="1"/>
  <c r="D408"/>
  <c r="E408"/>
  <c r="F408"/>
  <c r="G408"/>
  <c r="K408"/>
  <c r="L408" s="1"/>
  <c r="M408" s="1"/>
  <c r="D409"/>
  <c r="E409"/>
  <c r="F409"/>
  <c r="G409"/>
  <c r="K409"/>
  <c r="L409" s="1"/>
  <c r="M409" s="1"/>
  <c r="D410"/>
  <c r="E410"/>
  <c r="F410"/>
  <c r="G410"/>
  <c r="K410"/>
  <c r="L410" s="1"/>
  <c r="M410" s="1"/>
  <c r="D411"/>
  <c r="E411"/>
  <c r="F411"/>
  <c r="G411"/>
  <c r="K411"/>
  <c r="L411" s="1"/>
  <c r="M411" s="1"/>
  <c r="D412"/>
  <c r="E412"/>
  <c r="F412"/>
  <c r="G412"/>
  <c r="K412"/>
  <c r="L412" s="1"/>
  <c r="M412" s="1"/>
  <c r="D413"/>
  <c r="E413"/>
  <c r="F413"/>
  <c r="G413"/>
  <c r="K413"/>
  <c r="L413" s="1"/>
  <c r="M413" s="1"/>
  <c r="D414"/>
  <c r="E414"/>
  <c r="F414"/>
  <c r="G414"/>
  <c r="K414"/>
  <c r="L414" s="1"/>
  <c r="M414" s="1"/>
  <c r="D415"/>
  <c r="E415"/>
  <c r="F415"/>
  <c r="G415"/>
  <c r="K415"/>
  <c r="L415" s="1"/>
  <c r="M415" s="1"/>
  <c r="D416"/>
  <c r="E416"/>
  <c r="F416"/>
  <c r="G416"/>
  <c r="K416"/>
  <c r="L416" s="1"/>
  <c r="M416" s="1"/>
  <c r="D417"/>
  <c r="E417"/>
  <c r="F417"/>
  <c r="G417"/>
  <c r="K417"/>
  <c r="L417" s="1"/>
  <c r="M417" s="1"/>
  <c r="D418"/>
  <c r="E418"/>
  <c r="F418"/>
  <c r="G418"/>
  <c r="K418"/>
  <c r="L418" s="1"/>
  <c r="M418" s="1"/>
  <c r="D419"/>
  <c r="E419"/>
  <c r="F419"/>
  <c r="G419"/>
  <c r="K419"/>
  <c r="L419" s="1"/>
  <c r="M419" s="1"/>
  <c r="D420"/>
  <c r="E420"/>
  <c r="F420"/>
  <c r="G420"/>
  <c r="K420"/>
  <c r="L420" s="1"/>
  <c r="M420" s="1"/>
  <c r="D421"/>
  <c r="E421"/>
  <c r="F421"/>
  <c r="G421"/>
  <c r="K421"/>
  <c r="L421" s="1"/>
  <c r="M421" s="1"/>
  <c r="D422"/>
  <c r="E422"/>
  <c r="F422"/>
  <c r="G422"/>
  <c r="K422"/>
  <c r="L422" s="1"/>
  <c r="M422" s="1"/>
  <c r="D423"/>
  <c r="E423"/>
  <c r="F423"/>
  <c r="G423"/>
  <c r="K423"/>
  <c r="L423" s="1"/>
  <c r="M423" s="1"/>
  <c r="D424"/>
  <c r="E424"/>
  <c r="F424"/>
  <c r="G424"/>
  <c r="K424"/>
  <c r="L424" s="1"/>
  <c r="M424" s="1"/>
  <c r="D425"/>
  <c r="E425"/>
  <c r="F425"/>
  <c r="G425"/>
  <c r="K425"/>
  <c r="L425" s="1"/>
  <c r="M425" s="1"/>
  <c r="D426"/>
  <c r="E426"/>
  <c r="F426"/>
  <c r="G426"/>
  <c r="K426"/>
  <c r="L426" s="1"/>
  <c r="M426" s="1"/>
  <c r="D427"/>
  <c r="E427"/>
  <c r="F427"/>
  <c r="G427"/>
  <c r="K427"/>
  <c r="L427" s="1"/>
  <c r="M427" s="1"/>
  <c r="D428"/>
  <c r="E428"/>
  <c r="F428"/>
  <c r="G428"/>
  <c r="K428"/>
  <c r="L428" s="1"/>
  <c r="M428" s="1"/>
  <c r="D429"/>
  <c r="E429"/>
  <c r="F429"/>
  <c r="G429"/>
  <c r="K429"/>
  <c r="L429" s="1"/>
  <c r="M429" s="1"/>
  <c r="D430"/>
  <c r="E430"/>
  <c r="F430"/>
  <c r="G430"/>
  <c r="K430"/>
  <c r="L430" s="1"/>
  <c r="M430" s="1"/>
  <c r="D431"/>
  <c r="E431"/>
  <c r="F431"/>
  <c r="G431"/>
  <c r="K431"/>
  <c r="L431" s="1"/>
  <c r="M431" s="1"/>
  <c r="D432"/>
  <c r="E432"/>
  <c r="F432"/>
  <c r="G432"/>
  <c r="K432"/>
  <c r="L432" s="1"/>
  <c r="M432" s="1"/>
  <c r="D433"/>
  <c r="E433"/>
  <c r="F433"/>
  <c r="G433"/>
  <c r="K433"/>
  <c r="L433" s="1"/>
  <c r="M433" s="1"/>
  <c r="D434"/>
  <c r="E434"/>
  <c r="F434"/>
  <c r="G434"/>
  <c r="K434"/>
  <c r="L434" s="1"/>
  <c r="M434" s="1"/>
  <c r="D435"/>
  <c r="E435"/>
  <c r="F435"/>
  <c r="G435"/>
  <c r="K435"/>
  <c r="L435" s="1"/>
  <c r="M435" s="1"/>
  <c r="D436"/>
  <c r="E436"/>
  <c r="F436"/>
  <c r="G436"/>
  <c r="K436"/>
  <c r="L436" s="1"/>
  <c r="M436" s="1"/>
  <c r="D437"/>
  <c r="E437"/>
  <c r="F437"/>
  <c r="G437"/>
  <c r="K437"/>
  <c r="L437" s="1"/>
  <c r="M437" s="1"/>
  <c r="D438"/>
  <c r="E438"/>
  <c r="F438"/>
  <c r="G438"/>
  <c r="K438"/>
  <c r="L438" s="1"/>
  <c r="M438" s="1"/>
  <c r="D439"/>
  <c r="E439"/>
  <c r="F439"/>
  <c r="G439"/>
  <c r="K439"/>
  <c r="L439" s="1"/>
  <c r="M439" s="1"/>
  <c r="D440"/>
  <c r="E440"/>
  <c r="F440"/>
  <c r="G440"/>
  <c r="K440"/>
  <c r="L440" s="1"/>
  <c r="M440" s="1"/>
  <c r="D441"/>
  <c r="E441"/>
  <c r="F441"/>
  <c r="G441"/>
  <c r="K441"/>
  <c r="L441" s="1"/>
  <c r="M441" s="1"/>
  <c r="D442"/>
  <c r="E442"/>
  <c r="F442"/>
  <c r="G442"/>
  <c r="K442"/>
  <c r="L442" s="1"/>
  <c r="M442" s="1"/>
  <c r="D443"/>
  <c r="E443"/>
  <c r="F443"/>
  <c r="G443"/>
  <c r="K443"/>
  <c r="L443" s="1"/>
  <c r="M443" s="1"/>
  <c r="D444"/>
  <c r="E444"/>
  <c r="F444"/>
  <c r="G444"/>
  <c r="K444"/>
  <c r="L444" s="1"/>
  <c r="M444" s="1"/>
  <c r="D445"/>
  <c r="E445"/>
  <c r="F445"/>
  <c r="G445"/>
  <c r="K445"/>
  <c r="L445" s="1"/>
  <c r="M445" s="1"/>
  <c r="D446"/>
  <c r="E446"/>
  <c r="F446"/>
  <c r="G446"/>
  <c r="K446"/>
  <c r="L446" s="1"/>
  <c r="M446" s="1"/>
  <c r="D447"/>
  <c r="E447"/>
  <c r="F447"/>
  <c r="G447"/>
  <c r="K447"/>
  <c r="L447" s="1"/>
  <c r="M447" s="1"/>
  <c r="D448"/>
  <c r="E448"/>
  <c r="F448"/>
  <c r="G448"/>
  <c r="K448"/>
  <c r="L448" s="1"/>
  <c r="M448" s="1"/>
  <c r="D449"/>
  <c r="E449"/>
  <c r="F449"/>
  <c r="G449"/>
  <c r="K449"/>
  <c r="L449" s="1"/>
  <c r="M449" s="1"/>
  <c r="D450"/>
  <c r="E450"/>
  <c r="F450"/>
  <c r="G450"/>
  <c r="K450"/>
  <c r="L450" s="1"/>
  <c r="M450" s="1"/>
  <c r="D451"/>
  <c r="E451"/>
  <c r="F451"/>
  <c r="G451"/>
  <c r="K451"/>
  <c r="L451" s="1"/>
  <c r="M451" s="1"/>
  <c r="D452"/>
  <c r="E452"/>
  <c r="F452"/>
  <c r="G452"/>
  <c r="K452"/>
  <c r="L452" s="1"/>
  <c r="M452" s="1"/>
  <c r="D453"/>
  <c r="E453"/>
  <c r="F453"/>
  <c r="G453"/>
  <c r="K453"/>
  <c r="L453" s="1"/>
  <c r="M453" s="1"/>
  <c r="D454"/>
  <c r="E454"/>
  <c r="F454"/>
  <c r="G454"/>
  <c r="K454"/>
  <c r="L454" s="1"/>
  <c r="M454" s="1"/>
  <c r="D455"/>
  <c r="E455"/>
  <c r="F455"/>
  <c r="G455"/>
  <c r="K455"/>
  <c r="L455" s="1"/>
  <c r="M455" s="1"/>
  <c r="D456"/>
  <c r="E456"/>
  <c r="F456"/>
  <c r="G456"/>
  <c r="K456"/>
  <c r="L456" s="1"/>
  <c r="M456" s="1"/>
  <c r="D457"/>
  <c r="E457"/>
  <c r="F457"/>
  <c r="G457"/>
  <c r="K457"/>
  <c r="L457" s="1"/>
  <c r="M457" s="1"/>
  <c r="D458"/>
  <c r="E458"/>
  <c r="F458"/>
  <c r="G458"/>
  <c r="K458"/>
  <c r="L458" s="1"/>
  <c r="M458" s="1"/>
  <c r="D459"/>
  <c r="E459"/>
  <c r="F459"/>
  <c r="G459"/>
  <c r="K459"/>
  <c r="L459" s="1"/>
  <c r="M459" s="1"/>
  <c r="D460"/>
  <c r="E460"/>
  <c r="F460"/>
  <c r="G460"/>
  <c r="K460"/>
  <c r="L460" s="1"/>
  <c r="M460" s="1"/>
  <c r="D461"/>
  <c r="E461"/>
  <c r="F461"/>
  <c r="G461"/>
  <c r="K461"/>
  <c r="L461" s="1"/>
  <c r="M461" s="1"/>
  <c r="D462"/>
  <c r="E462"/>
  <c r="F462"/>
  <c r="G462"/>
  <c r="K462"/>
  <c r="L462" s="1"/>
  <c r="M462" s="1"/>
  <c r="D463"/>
  <c r="E463"/>
  <c r="F463"/>
  <c r="G463"/>
  <c r="K463"/>
  <c r="L463" s="1"/>
  <c r="M463" s="1"/>
  <c r="D464"/>
  <c r="E464"/>
  <c r="F464"/>
  <c r="G464"/>
  <c r="K464"/>
  <c r="L464" s="1"/>
  <c r="M464" s="1"/>
  <c r="D465"/>
  <c r="E465"/>
  <c r="F465"/>
  <c r="G465"/>
  <c r="K465"/>
  <c r="L465" s="1"/>
  <c r="M465" s="1"/>
  <c r="D466"/>
  <c r="E466"/>
  <c r="F466"/>
  <c r="G466"/>
  <c r="K466"/>
  <c r="L466" s="1"/>
  <c r="M466" s="1"/>
  <c r="D467"/>
  <c r="E467"/>
  <c r="F467"/>
  <c r="G467"/>
  <c r="K467"/>
  <c r="L467" s="1"/>
  <c r="M467" s="1"/>
  <c r="D468"/>
  <c r="E468"/>
  <c r="F468"/>
  <c r="G468"/>
  <c r="K468"/>
  <c r="L468" s="1"/>
  <c r="M468" s="1"/>
  <c r="D469"/>
  <c r="E469"/>
  <c r="F469"/>
  <c r="G469"/>
  <c r="K469"/>
  <c r="L469" s="1"/>
  <c r="M469" s="1"/>
  <c r="D470"/>
  <c r="E470"/>
  <c r="F470"/>
  <c r="G470"/>
  <c r="K470"/>
  <c r="L470" s="1"/>
  <c r="M470" s="1"/>
  <c r="D471"/>
  <c r="E471"/>
  <c r="F471"/>
  <c r="G471"/>
  <c r="K471"/>
  <c r="L471" s="1"/>
  <c r="M471" s="1"/>
  <c r="D472"/>
  <c r="E472"/>
  <c r="F472"/>
  <c r="G472"/>
  <c r="K472"/>
  <c r="L472" s="1"/>
  <c r="M472" s="1"/>
  <c r="D473"/>
  <c r="E473"/>
  <c r="F473"/>
  <c r="G473"/>
  <c r="K473"/>
  <c r="L473" s="1"/>
  <c r="M473" s="1"/>
  <c r="D474"/>
  <c r="E474"/>
  <c r="F474"/>
  <c r="G474"/>
  <c r="K474"/>
  <c r="L474" s="1"/>
  <c r="M474" s="1"/>
  <c r="D475"/>
  <c r="E475"/>
  <c r="F475"/>
  <c r="G475"/>
  <c r="K475"/>
  <c r="L475" s="1"/>
  <c r="M475" s="1"/>
  <c r="D476"/>
  <c r="E476"/>
  <c r="F476"/>
  <c r="G476"/>
  <c r="K476"/>
  <c r="L476" s="1"/>
  <c r="M476" s="1"/>
  <c r="D477"/>
  <c r="E477"/>
  <c r="F477"/>
  <c r="G477"/>
  <c r="K477"/>
  <c r="L477" s="1"/>
  <c r="M477" s="1"/>
  <c r="D478"/>
  <c r="E478"/>
  <c r="F478"/>
  <c r="G478"/>
  <c r="K478"/>
  <c r="L478" s="1"/>
  <c r="M478" s="1"/>
  <c r="D479"/>
  <c r="E479"/>
  <c r="F479"/>
  <c r="G479"/>
  <c r="K479"/>
  <c r="L479" s="1"/>
  <c r="M479" s="1"/>
  <c r="D480"/>
  <c r="E480"/>
  <c r="F480"/>
  <c r="G480"/>
  <c r="K480"/>
  <c r="L480" s="1"/>
  <c r="M480" s="1"/>
  <c r="D481"/>
  <c r="E481"/>
  <c r="F481"/>
  <c r="G481"/>
  <c r="K481"/>
  <c r="L481" s="1"/>
  <c r="M481" s="1"/>
  <c r="D482"/>
  <c r="E482"/>
  <c r="F482"/>
  <c r="G482"/>
  <c r="K482"/>
  <c r="L482" s="1"/>
  <c r="M482" s="1"/>
  <c r="D483"/>
  <c r="E483"/>
  <c r="F483"/>
  <c r="G483"/>
  <c r="K483"/>
  <c r="L483" s="1"/>
  <c r="M483" s="1"/>
  <c r="D484"/>
  <c r="E484"/>
  <c r="F484"/>
  <c r="G484"/>
  <c r="K484"/>
  <c r="L484" s="1"/>
  <c r="M484" s="1"/>
  <c r="D485"/>
  <c r="E485"/>
  <c r="F485"/>
  <c r="G485"/>
  <c r="K485"/>
  <c r="L485" s="1"/>
  <c r="M485" s="1"/>
  <c r="D486"/>
  <c r="E486"/>
  <c r="F486"/>
  <c r="G486"/>
  <c r="K486"/>
  <c r="L486" s="1"/>
  <c r="M486" s="1"/>
  <c r="D487"/>
  <c r="E487"/>
  <c r="F487"/>
  <c r="G487"/>
  <c r="K487"/>
  <c r="L487" s="1"/>
  <c r="M487" s="1"/>
  <c r="D488"/>
  <c r="E488"/>
  <c r="F488"/>
  <c r="G488"/>
  <c r="K488"/>
  <c r="L488" s="1"/>
  <c r="M488" s="1"/>
  <c r="D489"/>
  <c r="E489"/>
  <c r="F489"/>
  <c r="G489"/>
  <c r="K489"/>
  <c r="L489" s="1"/>
  <c r="M489" s="1"/>
  <c r="D490"/>
  <c r="E490"/>
  <c r="F490"/>
  <c r="G490"/>
  <c r="K490"/>
  <c r="L490" s="1"/>
  <c r="M490" s="1"/>
  <c r="D491"/>
  <c r="E491"/>
  <c r="F491"/>
  <c r="G491"/>
  <c r="K491"/>
  <c r="L491" s="1"/>
  <c r="M491" s="1"/>
  <c r="D492"/>
  <c r="E492"/>
  <c r="F492"/>
  <c r="G492"/>
  <c r="K492"/>
  <c r="L492" s="1"/>
  <c r="M492" s="1"/>
  <c r="D493"/>
  <c r="E493"/>
  <c r="F493"/>
  <c r="G493"/>
  <c r="K493"/>
  <c r="L493" s="1"/>
  <c r="M493" s="1"/>
  <c r="D494"/>
  <c r="E494"/>
  <c r="F494"/>
  <c r="G494"/>
  <c r="K494"/>
  <c r="L494" s="1"/>
  <c r="M494" s="1"/>
  <c r="D495"/>
  <c r="E495"/>
  <c r="F495"/>
  <c r="G495"/>
  <c r="K495"/>
  <c r="L495" s="1"/>
  <c r="M495" s="1"/>
  <c r="D496"/>
  <c r="E496"/>
  <c r="F496"/>
  <c r="G496"/>
  <c r="K496"/>
  <c r="L496" s="1"/>
  <c r="M496" s="1"/>
  <c r="D497"/>
  <c r="E497"/>
  <c r="F497"/>
  <c r="G497"/>
  <c r="K497"/>
  <c r="L497" s="1"/>
  <c r="M497" s="1"/>
  <c r="D498"/>
  <c r="E498"/>
  <c r="F498"/>
  <c r="G498"/>
  <c r="K498"/>
  <c r="L498" s="1"/>
  <c r="M498" s="1"/>
  <c r="D499"/>
  <c r="E499"/>
  <c r="F499"/>
  <c r="G499"/>
  <c r="K499"/>
  <c r="L499" s="1"/>
  <c r="M499" s="1"/>
  <c r="D500"/>
  <c r="E500"/>
  <c r="F500"/>
  <c r="G500"/>
  <c r="K500"/>
  <c r="L500" s="1"/>
  <c r="M500" s="1"/>
  <c r="D501"/>
  <c r="E501"/>
  <c r="F501"/>
  <c r="G501"/>
  <c r="K501"/>
  <c r="L501" s="1"/>
  <c r="M501" s="1"/>
  <c r="D502"/>
  <c r="E502"/>
  <c r="F502"/>
  <c r="G502"/>
  <c r="K502"/>
  <c r="L502" s="1"/>
  <c r="M502" s="1"/>
  <c r="D503"/>
  <c r="E503"/>
  <c r="F503"/>
  <c r="G503"/>
  <c r="K503"/>
  <c r="L503" s="1"/>
  <c r="M503" s="1"/>
  <c r="D504"/>
  <c r="E504"/>
  <c r="F504"/>
  <c r="G504"/>
  <c r="K504"/>
  <c r="L504" s="1"/>
  <c r="M504" s="1"/>
  <c r="D505"/>
  <c r="E505"/>
  <c r="F505"/>
  <c r="G505"/>
  <c r="K505"/>
  <c r="L505" s="1"/>
  <c r="M505" s="1"/>
  <c r="D506"/>
  <c r="E506"/>
  <c r="F506"/>
  <c r="G506"/>
  <c r="K506"/>
  <c r="L506" s="1"/>
  <c r="M506" s="1"/>
  <c r="D507"/>
  <c r="E507"/>
  <c r="F507"/>
  <c r="G507"/>
  <c r="K507"/>
  <c r="L507" s="1"/>
  <c r="M507" s="1"/>
  <c r="D508"/>
  <c r="E508"/>
  <c r="F508"/>
  <c r="G508"/>
  <c r="K508"/>
  <c r="L508" s="1"/>
  <c r="M508" s="1"/>
  <c r="D509"/>
  <c r="E509"/>
  <c r="F509"/>
  <c r="G509"/>
  <c r="K509"/>
  <c r="L509" s="1"/>
  <c r="M509" s="1"/>
  <c r="D510"/>
  <c r="E510"/>
  <c r="F510"/>
  <c r="G510"/>
  <c r="K510"/>
  <c r="L510" s="1"/>
  <c r="M510" s="1"/>
  <c r="D511"/>
  <c r="E511"/>
  <c r="F511"/>
  <c r="G511"/>
  <c r="K511"/>
  <c r="L511" s="1"/>
  <c r="M511" s="1"/>
  <c r="D512"/>
  <c r="E512"/>
  <c r="F512"/>
  <c r="G512"/>
  <c r="K512"/>
  <c r="L512" s="1"/>
  <c r="M512" s="1"/>
  <c r="D513"/>
  <c r="E513"/>
  <c r="F513"/>
  <c r="G513"/>
  <c r="K513"/>
  <c r="L513" s="1"/>
  <c r="M513" s="1"/>
  <c r="D514"/>
  <c r="E514"/>
  <c r="F514"/>
  <c r="G514"/>
  <c r="K514"/>
  <c r="L514" s="1"/>
  <c r="M514" s="1"/>
  <c r="D515"/>
  <c r="E515"/>
  <c r="F515"/>
  <c r="G515"/>
  <c r="K515"/>
  <c r="L515" s="1"/>
  <c r="M515" s="1"/>
  <c r="D516"/>
  <c r="E516"/>
  <c r="F516"/>
  <c r="G516"/>
  <c r="K516"/>
  <c r="L516" s="1"/>
  <c r="M516" s="1"/>
  <c r="D517"/>
  <c r="E517"/>
  <c r="F517"/>
  <c r="G517"/>
  <c r="K517"/>
  <c r="L517" s="1"/>
  <c r="M517" s="1"/>
  <c r="D518"/>
  <c r="E518"/>
  <c r="F518"/>
  <c r="G518"/>
  <c r="K518"/>
  <c r="L518" s="1"/>
  <c r="M518" s="1"/>
  <c r="D519"/>
  <c r="E519"/>
  <c r="F519"/>
  <c r="G519"/>
  <c r="K519"/>
  <c r="L519" s="1"/>
  <c r="M519" s="1"/>
  <c r="D520"/>
  <c r="E520"/>
  <c r="F520"/>
  <c r="G520"/>
  <c r="K520"/>
  <c r="L520" s="1"/>
  <c r="M520" s="1"/>
  <c r="D521"/>
  <c r="E521"/>
  <c r="F521"/>
  <c r="G521"/>
  <c r="K521"/>
  <c r="L521" s="1"/>
  <c r="M521" s="1"/>
  <c r="D522"/>
  <c r="E522"/>
  <c r="F522"/>
  <c r="G522"/>
  <c r="K522"/>
  <c r="L522" s="1"/>
  <c r="M522" s="1"/>
  <c r="D523"/>
  <c r="E523"/>
  <c r="F523"/>
  <c r="G523"/>
  <c r="K523"/>
  <c r="L523" s="1"/>
  <c r="M523" s="1"/>
  <c r="D524"/>
  <c r="E524"/>
  <c r="F524"/>
  <c r="G524"/>
  <c r="K524"/>
  <c r="L524" s="1"/>
  <c r="M524" s="1"/>
  <c r="D525"/>
  <c r="E525"/>
  <c r="F525"/>
  <c r="G525"/>
  <c r="K525"/>
  <c r="L525" s="1"/>
  <c r="M525" s="1"/>
  <c r="D526"/>
  <c r="E526"/>
  <c r="F526"/>
  <c r="G526"/>
  <c r="K526"/>
  <c r="L526" s="1"/>
  <c r="M526" s="1"/>
  <c r="D527"/>
  <c r="E527"/>
  <c r="F527"/>
  <c r="G527"/>
  <c r="K527"/>
  <c r="L527" s="1"/>
  <c r="M527" s="1"/>
  <c r="D528"/>
  <c r="E528"/>
  <c r="F528"/>
  <c r="G528"/>
  <c r="K528"/>
  <c r="L528" s="1"/>
  <c r="M528" s="1"/>
  <c r="D529"/>
  <c r="E529"/>
  <c r="F529"/>
  <c r="G529"/>
  <c r="K529"/>
  <c r="L529" s="1"/>
  <c r="M529" s="1"/>
  <c r="D530"/>
  <c r="E530"/>
  <c r="F530"/>
  <c r="G530"/>
  <c r="K530"/>
  <c r="L530" s="1"/>
  <c r="M530" s="1"/>
  <c r="D531"/>
  <c r="E531"/>
  <c r="F531"/>
  <c r="G531"/>
  <c r="K531"/>
  <c r="L531" s="1"/>
  <c r="M531" s="1"/>
  <c r="D532"/>
  <c r="E532"/>
  <c r="F532"/>
  <c r="G532"/>
  <c r="K532"/>
  <c r="L532" s="1"/>
  <c r="M532" s="1"/>
  <c r="D533"/>
  <c r="E533"/>
  <c r="F533"/>
  <c r="G533"/>
  <c r="K533"/>
  <c r="L533" s="1"/>
  <c r="M533" s="1"/>
  <c r="D534"/>
  <c r="E534"/>
  <c r="F534"/>
  <c r="G534"/>
  <c r="K534"/>
  <c r="L534" s="1"/>
  <c r="M534" s="1"/>
  <c r="D535"/>
  <c r="E535"/>
  <c r="F535"/>
  <c r="G535"/>
  <c r="K535"/>
  <c r="L535" s="1"/>
  <c r="M535" s="1"/>
  <c r="D536"/>
  <c r="E536"/>
  <c r="F536"/>
  <c r="G536"/>
  <c r="K536"/>
  <c r="L536" s="1"/>
  <c r="M536" s="1"/>
  <c r="D537"/>
  <c r="E537"/>
  <c r="F537"/>
  <c r="G537"/>
  <c r="K537"/>
  <c r="L537" s="1"/>
  <c r="M537" s="1"/>
  <c r="D538"/>
  <c r="E538"/>
  <c r="F538"/>
  <c r="G538"/>
  <c r="K538"/>
  <c r="L538" s="1"/>
  <c r="M538" s="1"/>
  <c r="D539"/>
  <c r="E539"/>
  <c r="F539"/>
  <c r="G539"/>
  <c r="K539"/>
  <c r="L539" s="1"/>
  <c r="M539" s="1"/>
  <c r="D540"/>
  <c r="E540"/>
  <c r="F540"/>
  <c r="G540"/>
  <c r="K540"/>
  <c r="L540" s="1"/>
  <c r="M540" s="1"/>
  <c r="D541"/>
  <c r="E541"/>
  <c r="F541"/>
  <c r="G541"/>
  <c r="K541"/>
  <c r="L541" s="1"/>
  <c r="M541" s="1"/>
  <c r="D542"/>
  <c r="E542"/>
  <c r="F542"/>
  <c r="G542"/>
  <c r="K542"/>
  <c r="L542" s="1"/>
  <c r="M542" s="1"/>
  <c r="D543"/>
  <c r="E543"/>
  <c r="F543"/>
  <c r="G543"/>
  <c r="K543"/>
  <c r="L543" s="1"/>
  <c r="M543" s="1"/>
  <c r="D544"/>
  <c r="E544"/>
  <c r="F544"/>
  <c r="G544"/>
  <c r="K544"/>
  <c r="L544" s="1"/>
  <c r="M544" s="1"/>
  <c r="D545"/>
  <c r="E545"/>
  <c r="F545"/>
  <c r="G545"/>
  <c r="K545"/>
  <c r="L545" s="1"/>
  <c r="M545" s="1"/>
  <c r="D546"/>
  <c r="E546"/>
  <c r="F546"/>
  <c r="G546"/>
  <c r="K546"/>
  <c r="L546" s="1"/>
  <c r="M546" s="1"/>
  <c r="D547"/>
  <c r="E547"/>
  <c r="F547"/>
  <c r="G547"/>
  <c r="K547"/>
  <c r="L547" s="1"/>
  <c r="M547" s="1"/>
  <c r="D548"/>
  <c r="E548"/>
  <c r="F548"/>
  <c r="G548"/>
  <c r="K548"/>
  <c r="L548" s="1"/>
  <c r="M548" s="1"/>
  <c r="D549"/>
  <c r="E549"/>
  <c r="F549"/>
  <c r="G549"/>
  <c r="K549"/>
  <c r="L549" s="1"/>
  <c r="M549" s="1"/>
  <c r="D550"/>
  <c r="E550"/>
  <c r="F550"/>
  <c r="G550"/>
  <c r="K550"/>
  <c r="L550" s="1"/>
  <c r="M550" s="1"/>
  <c r="D551"/>
  <c r="E551"/>
  <c r="F551"/>
  <c r="G551"/>
  <c r="K551"/>
  <c r="L551" s="1"/>
  <c r="M551" s="1"/>
  <c r="D552"/>
  <c r="E552"/>
  <c r="F552"/>
  <c r="G552"/>
  <c r="K552"/>
  <c r="L552" s="1"/>
  <c r="M552" s="1"/>
  <c r="D553"/>
  <c r="E553"/>
  <c r="F553"/>
  <c r="G553"/>
  <c r="K553"/>
  <c r="L553" s="1"/>
  <c r="M553" s="1"/>
  <c r="D554"/>
  <c r="E554"/>
  <c r="F554"/>
  <c r="G554"/>
  <c r="K554"/>
  <c r="L554" s="1"/>
  <c r="M554" s="1"/>
  <c r="D555"/>
  <c r="E555"/>
  <c r="F555"/>
  <c r="G555"/>
  <c r="K555"/>
  <c r="L555" s="1"/>
  <c r="M555" s="1"/>
  <c r="D556"/>
  <c r="E556"/>
  <c r="F556"/>
  <c r="G556"/>
  <c r="K556"/>
  <c r="L556" s="1"/>
  <c r="M556" s="1"/>
  <c r="D557"/>
  <c r="E557"/>
  <c r="F557"/>
  <c r="G557"/>
  <c r="K557"/>
  <c r="L557" s="1"/>
  <c r="M557" s="1"/>
  <c r="D558"/>
  <c r="E558"/>
  <c r="F558"/>
  <c r="G558"/>
  <c r="K558"/>
  <c r="L558" s="1"/>
  <c r="M558" s="1"/>
  <c r="D249" l="1"/>
  <c r="E249"/>
  <c r="F249"/>
  <c r="G249"/>
  <c r="K249"/>
  <c r="L249" s="1"/>
  <c r="M249" s="1"/>
  <c r="AK172"/>
  <c r="AN172" s="1"/>
  <c r="AL172"/>
  <c r="AM172"/>
  <c r="Q216"/>
  <c r="B173" i="4"/>
  <c r="AK171" i="7"/>
  <c r="AL171"/>
  <c r="AM171"/>
  <c r="Q215"/>
  <c r="B172" i="4"/>
  <c r="K255" i="7"/>
  <c r="L255" s="1"/>
  <c r="M255" s="1"/>
  <c r="K256"/>
  <c r="L256" s="1"/>
  <c r="M256" s="1"/>
  <c r="K257"/>
  <c r="L257" s="1"/>
  <c r="M257" s="1"/>
  <c r="K258"/>
  <c r="L258" s="1"/>
  <c r="M258" s="1"/>
  <c r="K259"/>
  <c r="L259" s="1"/>
  <c r="M259" s="1"/>
  <c r="K260"/>
  <c r="L260" s="1"/>
  <c r="M260" s="1"/>
  <c r="K261"/>
  <c r="L261" s="1"/>
  <c r="M261" s="1"/>
  <c r="K262"/>
  <c r="L262" s="1"/>
  <c r="M262" s="1"/>
  <c r="K263"/>
  <c r="L263" s="1"/>
  <c r="M263" s="1"/>
  <c r="K264"/>
  <c r="L264" s="1"/>
  <c r="M264" s="1"/>
  <c r="K265"/>
  <c r="L265" s="1"/>
  <c r="M265" s="1"/>
  <c r="K266"/>
  <c r="L266" s="1"/>
  <c r="M266" s="1"/>
  <c r="K267"/>
  <c r="L267" s="1"/>
  <c r="M267" s="1"/>
  <c r="K269"/>
  <c r="L269" s="1"/>
  <c r="M269" s="1"/>
  <c r="K270"/>
  <c r="L270" s="1"/>
  <c r="M270" s="1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114"/>
  <c r="E114"/>
  <c r="F114"/>
  <c r="G114"/>
  <c r="D115"/>
  <c r="E115"/>
  <c r="F115"/>
  <c r="G115"/>
  <c r="D116"/>
  <c r="E116"/>
  <c r="F116"/>
  <c r="G116"/>
  <c r="D117"/>
  <c r="E117"/>
  <c r="F117"/>
  <c r="G117"/>
  <c r="D118"/>
  <c r="E118"/>
  <c r="F118"/>
  <c r="G118"/>
  <c r="D119"/>
  <c r="E119"/>
  <c r="F119"/>
  <c r="G119"/>
  <c r="D120"/>
  <c r="E120"/>
  <c r="F120"/>
  <c r="G120"/>
  <c r="D121"/>
  <c r="E121"/>
  <c r="F121"/>
  <c r="G121"/>
  <c r="D122"/>
  <c r="E122"/>
  <c r="F122"/>
  <c r="G122"/>
  <c r="D123"/>
  <c r="E123"/>
  <c r="F123"/>
  <c r="G123"/>
  <c r="D124"/>
  <c r="E124"/>
  <c r="F124"/>
  <c r="G124"/>
  <c r="D125"/>
  <c r="E125"/>
  <c r="F125"/>
  <c r="G125"/>
  <c r="D126"/>
  <c r="E126"/>
  <c r="F126"/>
  <c r="G126"/>
  <c r="D127"/>
  <c r="E127"/>
  <c r="F127"/>
  <c r="G127"/>
  <c r="D128"/>
  <c r="E128"/>
  <c r="F128"/>
  <c r="G128"/>
  <c r="D129"/>
  <c r="E129"/>
  <c r="F129"/>
  <c r="G129"/>
  <c r="D130"/>
  <c r="E130"/>
  <c r="F130"/>
  <c r="G130"/>
  <c r="D131"/>
  <c r="E131"/>
  <c r="F131"/>
  <c r="G131"/>
  <c r="D132"/>
  <c r="E132"/>
  <c r="F132"/>
  <c r="G132"/>
  <c r="D133"/>
  <c r="E133"/>
  <c r="F133"/>
  <c r="G133"/>
  <c r="D134"/>
  <c r="E134"/>
  <c r="F134"/>
  <c r="G134"/>
  <c r="D135"/>
  <c r="E135"/>
  <c r="F135"/>
  <c r="G135"/>
  <c r="D136"/>
  <c r="E136"/>
  <c r="F136"/>
  <c r="G136"/>
  <c r="D137"/>
  <c r="E137"/>
  <c r="F137"/>
  <c r="G137"/>
  <c r="D138"/>
  <c r="E138"/>
  <c r="F138"/>
  <c r="G138"/>
  <c r="D139"/>
  <c r="E139"/>
  <c r="F139"/>
  <c r="G139"/>
  <c r="D140"/>
  <c r="E140"/>
  <c r="F140"/>
  <c r="G140"/>
  <c r="D141"/>
  <c r="E141"/>
  <c r="F141"/>
  <c r="G141"/>
  <c r="D142"/>
  <c r="E142"/>
  <c r="F142"/>
  <c r="G142"/>
  <c r="D143"/>
  <c r="E143"/>
  <c r="F143"/>
  <c r="G143"/>
  <c r="D144"/>
  <c r="E144"/>
  <c r="F144"/>
  <c r="G144"/>
  <c r="D145"/>
  <c r="E145"/>
  <c r="F145"/>
  <c r="G145"/>
  <c r="D146"/>
  <c r="E146"/>
  <c r="F146"/>
  <c r="G146"/>
  <c r="D147"/>
  <c r="E147"/>
  <c r="F147"/>
  <c r="G147"/>
  <c r="D148"/>
  <c r="E148"/>
  <c r="F148"/>
  <c r="G148"/>
  <c r="D149"/>
  <c r="E149"/>
  <c r="F149"/>
  <c r="G149"/>
  <c r="D150"/>
  <c r="E150"/>
  <c r="F150"/>
  <c r="G150"/>
  <c r="D151"/>
  <c r="E151"/>
  <c r="F151"/>
  <c r="G151"/>
  <c r="D152"/>
  <c r="E152"/>
  <c r="F152"/>
  <c r="G152"/>
  <c r="D153"/>
  <c r="E153"/>
  <c r="F153"/>
  <c r="G153"/>
  <c r="D154"/>
  <c r="E154"/>
  <c r="F154"/>
  <c r="G154"/>
  <c r="D155"/>
  <c r="E155"/>
  <c r="F155"/>
  <c r="G155"/>
  <c r="D156"/>
  <c r="E156"/>
  <c r="F156"/>
  <c r="G156"/>
  <c r="D157"/>
  <c r="E157"/>
  <c r="F157"/>
  <c r="G157"/>
  <c r="D158"/>
  <c r="E158"/>
  <c r="F158"/>
  <c r="G158"/>
  <c r="D159"/>
  <c r="E159"/>
  <c r="F159"/>
  <c r="G159"/>
  <c r="D160"/>
  <c r="E160"/>
  <c r="F160"/>
  <c r="G160"/>
  <c r="D161"/>
  <c r="E161"/>
  <c r="F161"/>
  <c r="G161"/>
  <c r="D162"/>
  <c r="E162"/>
  <c r="F162"/>
  <c r="G162"/>
  <c r="D163"/>
  <c r="E163"/>
  <c r="F163"/>
  <c r="G163"/>
  <c r="D164"/>
  <c r="E164"/>
  <c r="F164"/>
  <c r="G164"/>
  <c r="D165"/>
  <c r="E165"/>
  <c r="F165"/>
  <c r="G165"/>
  <c r="D166"/>
  <c r="E166"/>
  <c r="F166"/>
  <c r="G166"/>
  <c r="D167"/>
  <c r="E167"/>
  <c r="F167"/>
  <c r="G167"/>
  <c r="D168"/>
  <c r="E168"/>
  <c r="F168"/>
  <c r="G168"/>
  <c r="D169"/>
  <c r="E169"/>
  <c r="F169"/>
  <c r="G169"/>
  <c r="D170"/>
  <c r="E170"/>
  <c r="F170"/>
  <c r="G170"/>
  <c r="D171"/>
  <c r="E171"/>
  <c r="F171"/>
  <c r="G171"/>
  <c r="D172"/>
  <c r="E172"/>
  <c r="F172"/>
  <c r="G172"/>
  <c r="D173"/>
  <c r="E173"/>
  <c r="F173"/>
  <c r="G173"/>
  <c r="D174"/>
  <c r="E174"/>
  <c r="F174"/>
  <c r="G174"/>
  <c r="D175"/>
  <c r="E175"/>
  <c r="F175"/>
  <c r="G175"/>
  <c r="D176"/>
  <c r="E176"/>
  <c r="F176"/>
  <c r="G176"/>
  <c r="D177"/>
  <c r="E177"/>
  <c r="F177"/>
  <c r="G177"/>
  <c r="D178"/>
  <c r="E178"/>
  <c r="F178"/>
  <c r="G178"/>
  <c r="D179"/>
  <c r="E179"/>
  <c r="F179"/>
  <c r="G179"/>
  <c r="D180"/>
  <c r="E180"/>
  <c r="F180"/>
  <c r="G180"/>
  <c r="D181"/>
  <c r="E181"/>
  <c r="F181"/>
  <c r="G181"/>
  <c r="D182"/>
  <c r="E182"/>
  <c r="F182"/>
  <c r="G182"/>
  <c r="D183"/>
  <c r="E183"/>
  <c r="F183"/>
  <c r="G183"/>
  <c r="D184"/>
  <c r="E184"/>
  <c r="F184"/>
  <c r="G184"/>
  <c r="D185"/>
  <c r="E185"/>
  <c r="F185"/>
  <c r="G185"/>
  <c r="D186"/>
  <c r="E186"/>
  <c r="F186"/>
  <c r="G186"/>
  <c r="D187"/>
  <c r="E187"/>
  <c r="F187"/>
  <c r="G187"/>
  <c r="D188"/>
  <c r="E188"/>
  <c r="F188"/>
  <c r="G188"/>
  <c r="D189"/>
  <c r="E189"/>
  <c r="F189"/>
  <c r="G189"/>
  <c r="D190"/>
  <c r="E190"/>
  <c r="F190"/>
  <c r="G190"/>
  <c r="D191"/>
  <c r="E191"/>
  <c r="F191"/>
  <c r="G191"/>
  <c r="D192"/>
  <c r="E192"/>
  <c r="F192"/>
  <c r="G192"/>
  <c r="D193"/>
  <c r="E193"/>
  <c r="F193"/>
  <c r="G193"/>
  <c r="D194"/>
  <c r="E194"/>
  <c r="F194"/>
  <c r="G194"/>
  <c r="D195"/>
  <c r="E195"/>
  <c r="F195"/>
  <c r="G195"/>
  <c r="D196"/>
  <c r="E196"/>
  <c r="F196"/>
  <c r="G196"/>
  <c r="D197"/>
  <c r="E197"/>
  <c r="F197"/>
  <c r="G197"/>
  <c r="D198"/>
  <c r="E198"/>
  <c r="F198"/>
  <c r="G198"/>
  <c r="D199"/>
  <c r="E199"/>
  <c r="F199"/>
  <c r="G199"/>
  <c r="D200"/>
  <c r="E200"/>
  <c r="F200"/>
  <c r="G200"/>
  <c r="D201"/>
  <c r="E201"/>
  <c r="F201"/>
  <c r="G201"/>
  <c r="D202"/>
  <c r="E202"/>
  <c r="F202"/>
  <c r="G202"/>
  <c r="D203"/>
  <c r="E203"/>
  <c r="F203"/>
  <c r="G203"/>
  <c r="D204"/>
  <c r="E204"/>
  <c r="F204"/>
  <c r="G204"/>
  <c r="D205"/>
  <c r="E205"/>
  <c r="F205"/>
  <c r="G205"/>
  <c r="D206"/>
  <c r="E206"/>
  <c r="F206"/>
  <c r="G206"/>
  <c r="D207"/>
  <c r="E207"/>
  <c r="F207"/>
  <c r="G207"/>
  <c r="D208"/>
  <c r="E208"/>
  <c r="F208"/>
  <c r="G208"/>
  <c r="D209"/>
  <c r="E209"/>
  <c r="F209"/>
  <c r="G209"/>
  <c r="D210"/>
  <c r="E210"/>
  <c r="F210"/>
  <c r="G210"/>
  <c r="D211"/>
  <c r="E211"/>
  <c r="F211"/>
  <c r="G211"/>
  <c r="D212"/>
  <c r="E212"/>
  <c r="F212"/>
  <c r="G212"/>
  <c r="D213"/>
  <c r="E213"/>
  <c r="F213"/>
  <c r="G213"/>
  <c r="D214"/>
  <c r="E214"/>
  <c r="F214"/>
  <c r="G214"/>
  <c r="D215"/>
  <c r="E215"/>
  <c r="F215"/>
  <c r="G215"/>
  <c r="D216"/>
  <c r="E216"/>
  <c r="F216"/>
  <c r="G216"/>
  <c r="D217"/>
  <c r="E217"/>
  <c r="F217"/>
  <c r="G217"/>
  <c r="D218"/>
  <c r="E218"/>
  <c r="F218"/>
  <c r="G218"/>
  <c r="D219"/>
  <c r="E219"/>
  <c r="F219"/>
  <c r="G219"/>
  <c r="D220"/>
  <c r="E220"/>
  <c r="F220"/>
  <c r="G220"/>
  <c r="D221"/>
  <c r="E221"/>
  <c r="F221"/>
  <c r="G221"/>
  <c r="D222"/>
  <c r="E222"/>
  <c r="F222"/>
  <c r="G222"/>
  <c r="D223"/>
  <c r="E223"/>
  <c r="F223"/>
  <c r="G223"/>
  <c r="D224"/>
  <c r="E224"/>
  <c r="F224"/>
  <c r="G224"/>
  <c r="D225"/>
  <c r="E225"/>
  <c r="F225"/>
  <c r="G225"/>
  <c r="D226"/>
  <c r="E226"/>
  <c r="F226"/>
  <c r="G226"/>
  <c r="D227"/>
  <c r="E227"/>
  <c r="F227"/>
  <c r="G227"/>
  <c r="D228"/>
  <c r="E228"/>
  <c r="F228"/>
  <c r="G228"/>
  <c r="D229"/>
  <c r="E229"/>
  <c r="F229"/>
  <c r="G229"/>
  <c r="D230"/>
  <c r="E230"/>
  <c r="F230"/>
  <c r="G230"/>
  <c r="D231"/>
  <c r="E231"/>
  <c r="F231"/>
  <c r="G231"/>
  <c r="D232"/>
  <c r="E232"/>
  <c r="F232"/>
  <c r="G232"/>
  <c r="D233"/>
  <c r="E233"/>
  <c r="F233"/>
  <c r="G233"/>
  <c r="D234"/>
  <c r="E234"/>
  <c r="F234"/>
  <c r="G234"/>
  <c r="D235"/>
  <c r="E235"/>
  <c r="F235"/>
  <c r="G235"/>
  <c r="D236"/>
  <c r="E236"/>
  <c r="F236"/>
  <c r="G236"/>
  <c r="D237"/>
  <c r="E237"/>
  <c r="F237"/>
  <c r="G237"/>
  <c r="D238"/>
  <c r="E238"/>
  <c r="F238"/>
  <c r="G238"/>
  <c r="D239"/>
  <c r="E239"/>
  <c r="F239"/>
  <c r="G239"/>
  <c r="D240"/>
  <c r="E240"/>
  <c r="F240"/>
  <c r="G240"/>
  <c r="D241"/>
  <c r="E241"/>
  <c r="F241"/>
  <c r="G241"/>
  <c r="D242"/>
  <c r="E242"/>
  <c r="F242"/>
  <c r="G242"/>
  <c r="D243"/>
  <c r="E243"/>
  <c r="F243"/>
  <c r="G243"/>
  <c r="D244"/>
  <c r="E244"/>
  <c r="F244"/>
  <c r="G244"/>
  <c r="D245"/>
  <c r="E245"/>
  <c r="F245"/>
  <c r="G245"/>
  <c r="D246"/>
  <c r="E246"/>
  <c r="F246"/>
  <c r="G246"/>
  <c r="D247"/>
  <c r="E247"/>
  <c r="F247"/>
  <c r="G247"/>
  <c r="D248"/>
  <c r="E248"/>
  <c r="F248"/>
  <c r="G248"/>
  <c r="D250"/>
  <c r="E250"/>
  <c r="F250"/>
  <c r="G250"/>
  <c r="D251"/>
  <c r="E251"/>
  <c r="F251"/>
  <c r="G251"/>
  <c r="D252"/>
  <c r="E252"/>
  <c r="F252"/>
  <c r="G252"/>
  <c r="D253"/>
  <c r="E253"/>
  <c r="F253"/>
  <c r="G253"/>
  <c r="D254"/>
  <c r="E254"/>
  <c r="F254"/>
  <c r="G254"/>
  <c r="D255"/>
  <c r="E255"/>
  <c r="F255"/>
  <c r="G255"/>
  <c r="D256"/>
  <c r="E256"/>
  <c r="F256"/>
  <c r="G256"/>
  <c r="D257"/>
  <c r="E257"/>
  <c r="F257"/>
  <c r="G257"/>
  <c r="D258"/>
  <c r="E258"/>
  <c r="F258"/>
  <c r="G258"/>
  <c r="D259"/>
  <c r="E259"/>
  <c r="F259"/>
  <c r="G259"/>
  <c r="D260"/>
  <c r="E260"/>
  <c r="F260"/>
  <c r="G260"/>
  <c r="D261"/>
  <c r="E261"/>
  <c r="F261"/>
  <c r="G261"/>
  <c r="D262"/>
  <c r="E262"/>
  <c r="F262"/>
  <c r="G262"/>
  <c r="D263"/>
  <c r="E263"/>
  <c r="F263"/>
  <c r="G263"/>
  <c r="D264"/>
  <c r="E264"/>
  <c r="F264"/>
  <c r="G264"/>
  <c r="D265"/>
  <c r="E265"/>
  <c r="F265"/>
  <c r="G265"/>
  <c r="D266"/>
  <c r="E266"/>
  <c r="F266"/>
  <c r="G266"/>
  <c r="D267"/>
  <c r="E267"/>
  <c r="F267"/>
  <c r="G267"/>
  <c r="D269"/>
  <c r="E269"/>
  <c r="F269"/>
  <c r="G269"/>
  <c r="D270"/>
  <c r="E270"/>
  <c r="F270"/>
  <c r="G270"/>
  <c r="D559"/>
  <c r="E559"/>
  <c r="F559"/>
  <c r="G559"/>
  <c r="D560"/>
  <c r="E560"/>
  <c r="F560"/>
  <c r="G560"/>
  <c r="D561"/>
  <c r="E561"/>
  <c r="F561"/>
  <c r="G561"/>
  <c r="D562"/>
  <c r="E562"/>
  <c r="F562"/>
  <c r="G562"/>
  <c r="D563"/>
  <c r="E563"/>
  <c r="F563"/>
  <c r="G563"/>
  <c r="D564"/>
  <c r="E564"/>
  <c r="F564"/>
  <c r="G564"/>
  <c r="D565"/>
  <c r="E565"/>
  <c r="F565"/>
  <c r="G565"/>
  <c r="D566"/>
  <c r="E566"/>
  <c r="F566"/>
  <c r="G566"/>
  <c r="D567"/>
  <c r="E567"/>
  <c r="F567"/>
  <c r="G567"/>
  <c r="D568"/>
  <c r="E568"/>
  <c r="F568"/>
  <c r="G568"/>
  <c r="D569"/>
  <c r="E569"/>
  <c r="F569"/>
  <c r="G569"/>
  <c r="D570"/>
  <c r="E570"/>
  <c r="F570"/>
  <c r="G570"/>
  <c r="D571"/>
  <c r="E571"/>
  <c r="F571"/>
  <c r="G571"/>
  <c r="D572"/>
  <c r="E572"/>
  <c r="F572"/>
  <c r="G572"/>
  <c r="D573"/>
  <c r="E573"/>
  <c r="F573"/>
  <c r="G573"/>
  <c r="D574"/>
  <c r="E574"/>
  <c r="F574"/>
  <c r="G574"/>
  <c r="D575"/>
  <c r="E575"/>
  <c r="F575"/>
  <c r="G575"/>
  <c r="D576"/>
  <c r="E576"/>
  <c r="F576"/>
  <c r="G576"/>
  <c r="D577"/>
  <c r="E577"/>
  <c r="F577"/>
  <c r="G577"/>
  <c r="D578"/>
  <c r="E578"/>
  <c r="F578"/>
  <c r="G578"/>
  <c r="D579"/>
  <c r="E579"/>
  <c r="F579"/>
  <c r="G579"/>
  <c r="D580"/>
  <c r="E580"/>
  <c r="F580"/>
  <c r="G580"/>
  <c r="D581"/>
  <c r="E581"/>
  <c r="F581"/>
  <c r="G581"/>
  <c r="D582"/>
  <c r="E582"/>
  <c r="F582"/>
  <c r="G582"/>
  <c r="D583"/>
  <c r="E583"/>
  <c r="F583"/>
  <c r="G583"/>
  <c r="D584"/>
  <c r="E584"/>
  <c r="F584"/>
  <c r="G584"/>
  <c r="D585"/>
  <c r="E585"/>
  <c r="F585"/>
  <c r="G585"/>
  <c r="D586"/>
  <c r="E586"/>
  <c r="F586"/>
  <c r="G586"/>
  <c r="D587"/>
  <c r="E587"/>
  <c r="F587"/>
  <c r="G587"/>
  <c r="D588"/>
  <c r="E588"/>
  <c r="F588"/>
  <c r="G588"/>
  <c r="D589"/>
  <c r="E589"/>
  <c r="F589"/>
  <c r="G589"/>
  <c r="D590"/>
  <c r="E590"/>
  <c r="F590"/>
  <c r="G590"/>
  <c r="D591"/>
  <c r="E591"/>
  <c r="F591"/>
  <c r="G591"/>
  <c r="D592"/>
  <c r="E592"/>
  <c r="F592"/>
  <c r="G592"/>
  <c r="D593"/>
  <c r="E593"/>
  <c r="F593"/>
  <c r="G593"/>
  <c r="D594"/>
  <c r="E594"/>
  <c r="F594"/>
  <c r="G594"/>
  <c r="D595"/>
  <c r="E595"/>
  <c r="F595"/>
  <c r="G595"/>
  <c r="D596"/>
  <c r="E596"/>
  <c r="F596"/>
  <c r="G596"/>
  <c r="D597"/>
  <c r="E597"/>
  <c r="F597"/>
  <c r="G597"/>
  <c r="D598"/>
  <c r="E598"/>
  <c r="F598"/>
  <c r="G598"/>
  <c r="D599"/>
  <c r="E599"/>
  <c r="F599"/>
  <c r="G599"/>
  <c r="D600"/>
  <c r="E600"/>
  <c r="F600"/>
  <c r="G600"/>
  <c r="D601"/>
  <c r="E601"/>
  <c r="F601"/>
  <c r="G601"/>
  <c r="D602"/>
  <c r="E602"/>
  <c r="F602"/>
  <c r="G602"/>
  <c r="D603"/>
  <c r="E603"/>
  <c r="F603"/>
  <c r="G603"/>
  <c r="D604"/>
  <c r="E604"/>
  <c r="F604"/>
  <c r="G604"/>
  <c r="D605"/>
  <c r="E605"/>
  <c r="F605"/>
  <c r="G605"/>
  <c r="D606"/>
  <c r="E606"/>
  <c r="F606"/>
  <c r="G606"/>
  <c r="D607"/>
  <c r="E607"/>
  <c r="F607"/>
  <c r="G607"/>
  <c r="D608"/>
  <c r="E608"/>
  <c r="F608"/>
  <c r="G608"/>
  <c r="D609"/>
  <c r="E609"/>
  <c r="F609"/>
  <c r="G609"/>
  <c r="D610"/>
  <c r="E610"/>
  <c r="F610"/>
  <c r="G610"/>
  <c r="D611"/>
  <c r="E611"/>
  <c r="F611"/>
  <c r="G611"/>
  <c r="D612"/>
  <c r="E612"/>
  <c r="F612"/>
  <c r="G612"/>
  <c r="D613"/>
  <c r="E613"/>
  <c r="F613"/>
  <c r="G613"/>
  <c r="D614"/>
  <c r="E614"/>
  <c r="F614"/>
  <c r="G614"/>
  <c r="D615"/>
  <c r="E615"/>
  <c r="F615"/>
  <c r="G615"/>
  <c r="D616"/>
  <c r="E616"/>
  <c r="F616"/>
  <c r="G616"/>
  <c r="D617"/>
  <c r="E617"/>
  <c r="F617"/>
  <c r="G617"/>
  <c r="D618"/>
  <c r="E618"/>
  <c r="F618"/>
  <c r="G618"/>
  <c r="D619"/>
  <c r="E619"/>
  <c r="F619"/>
  <c r="G619"/>
  <c r="D620"/>
  <c r="E620"/>
  <c r="F620"/>
  <c r="G620"/>
  <c r="D621"/>
  <c r="E621"/>
  <c r="F621"/>
  <c r="G621"/>
  <c r="D622"/>
  <c r="E622"/>
  <c r="F622"/>
  <c r="G622"/>
  <c r="D623"/>
  <c r="E623"/>
  <c r="F623"/>
  <c r="G623"/>
  <c r="D624"/>
  <c r="E624"/>
  <c r="F624"/>
  <c r="G624"/>
  <c r="D625"/>
  <c r="E625"/>
  <c r="F625"/>
  <c r="G625"/>
  <c r="D626"/>
  <c r="E626"/>
  <c r="F626"/>
  <c r="G626"/>
  <c r="D627"/>
  <c r="E627"/>
  <c r="F627"/>
  <c r="G627"/>
  <c r="D628"/>
  <c r="E628"/>
  <c r="F628"/>
  <c r="G628"/>
  <c r="D629"/>
  <c r="E629"/>
  <c r="F629"/>
  <c r="G629"/>
  <c r="D630"/>
  <c r="E630"/>
  <c r="F630"/>
  <c r="G630"/>
  <c r="D631"/>
  <c r="E631"/>
  <c r="F631"/>
  <c r="G631"/>
  <c r="D632"/>
  <c r="E632"/>
  <c r="F632"/>
  <c r="G632"/>
  <c r="D633"/>
  <c r="E633"/>
  <c r="F633"/>
  <c r="G633"/>
  <c r="D634"/>
  <c r="E634"/>
  <c r="F634"/>
  <c r="G634"/>
  <c r="D635"/>
  <c r="E635"/>
  <c r="F635"/>
  <c r="G635"/>
  <c r="D636"/>
  <c r="E636"/>
  <c r="F636"/>
  <c r="G636"/>
  <c r="D637"/>
  <c r="E637"/>
  <c r="F637"/>
  <c r="G637"/>
  <c r="D638"/>
  <c r="E638"/>
  <c r="F638"/>
  <c r="G638"/>
  <c r="D639"/>
  <c r="E639"/>
  <c r="F639"/>
  <c r="G639"/>
  <c r="D640"/>
  <c r="E640"/>
  <c r="F640"/>
  <c r="G640"/>
  <c r="D641"/>
  <c r="E641"/>
  <c r="F641"/>
  <c r="G641"/>
  <c r="D642"/>
  <c r="E642"/>
  <c r="F642"/>
  <c r="G642"/>
  <c r="D643"/>
  <c r="E643"/>
  <c r="F643"/>
  <c r="G643"/>
  <c r="D644"/>
  <c r="E644"/>
  <c r="F644"/>
  <c r="G644"/>
  <c r="D645"/>
  <c r="E645"/>
  <c r="F645"/>
  <c r="G645"/>
  <c r="D646"/>
  <c r="E646"/>
  <c r="F646"/>
  <c r="G646"/>
  <c r="D647"/>
  <c r="E647"/>
  <c r="F647"/>
  <c r="G647"/>
  <c r="D648"/>
  <c r="E648"/>
  <c r="F648"/>
  <c r="G648"/>
  <c r="D649"/>
  <c r="E649"/>
  <c r="F649"/>
  <c r="G649"/>
  <c r="D650"/>
  <c r="E650"/>
  <c r="F650"/>
  <c r="G650"/>
  <c r="D651"/>
  <c r="E651"/>
  <c r="F651"/>
  <c r="G651"/>
  <c r="D652"/>
  <c r="E652"/>
  <c r="F652"/>
  <c r="G652"/>
  <c r="D653"/>
  <c r="E653"/>
  <c r="F653"/>
  <c r="G653"/>
  <c r="D654"/>
  <c r="E654"/>
  <c r="F654"/>
  <c r="G654"/>
  <c r="D655"/>
  <c r="E655"/>
  <c r="F655"/>
  <c r="G655"/>
  <c r="D656"/>
  <c r="E656"/>
  <c r="F656"/>
  <c r="G656"/>
  <c r="D657"/>
  <c r="E657"/>
  <c r="F657"/>
  <c r="G657"/>
  <c r="D658"/>
  <c r="E658"/>
  <c r="F658"/>
  <c r="G658"/>
  <c r="D659"/>
  <c r="E659"/>
  <c r="F659"/>
  <c r="G659"/>
  <c r="D660"/>
  <c r="E660"/>
  <c r="F660"/>
  <c r="G660"/>
  <c r="D661"/>
  <c r="E661"/>
  <c r="F661"/>
  <c r="G661"/>
  <c r="D662"/>
  <c r="E662"/>
  <c r="F662"/>
  <c r="G662"/>
  <c r="D663"/>
  <c r="E663"/>
  <c r="F663"/>
  <c r="G663"/>
  <c r="D664"/>
  <c r="E664"/>
  <c r="F664"/>
  <c r="G664"/>
  <c r="D665"/>
  <c r="E665"/>
  <c r="F665"/>
  <c r="G665"/>
  <c r="D666"/>
  <c r="E666"/>
  <c r="F666"/>
  <c r="G666"/>
  <c r="D667"/>
  <c r="E667"/>
  <c r="F667"/>
  <c r="G667"/>
  <c r="D668"/>
  <c r="E668"/>
  <c r="F668"/>
  <c r="G668"/>
  <c r="D669"/>
  <c r="E669"/>
  <c r="F669"/>
  <c r="G669"/>
  <c r="D670"/>
  <c r="E670"/>
  <c r="F670"/>
  <c r="G670"/>
  <c r="D671"/>
  <c r="E671"/>
  <c r="F671"/>
  <c r="G671"/>
  <c r="D672"/>
  <c r="E672"/>
  <c r="F672"/>
  <c r="G672"/>
  <c r="D673"/>
  <c r="E673"/>
  <c r="F673"/>
  <c r="G673"/>
  <c r="D674"/>
  <c r="E674"/>
  <c r="F674"/>
  <c r="G674"/>
  <c r="D675"/>
  <c r="E675"/>
  <c r="F675"/>
  <c r="G675"/>
  <c r="D676"/>
  <c r="E676"/>
  <c r="F676"/>
  <c r="G676"/>
  <c r="D677"/>
  <c r="E677"/>
  <c r="F677"/>
  <c r="G677"/>
  <c r="D678"/>
  <c r="E678"/>
  <c r="F678"/>
  <c r="G678"/>
  <c r="D679"/>
  <c r="E679"/>
  <c r="F679"/>
  <c r="G679"/>
  <c r="D680"/>
  <c r="E680"/>
  <c r="F680"/>
  <c r="G680"/>
  <c r="D681"/>
  <c r="E681"/>
  <c r="F681"/>
  <c r="G681"/>
  <c r="D682"/>
  <c r="E682"/>
  <c r="F682"/>
  <c r="G682"/>
  <c r="D683"/>
  <c r="E683"/>
  <c r="F683"/>
  <c r="G683"/>
  <c r="D684"/>
  <c r="E684"/>
  <c r="F684"/>
  <c r="G684"/>
  <c r="D685"/>
  <c r="E685"/>
  <c r="F685"/>
  <c r="G685"/>
  <c r="D686"/>
  <c r="E686"/>
  <c r="F686"/>
  <c r="G686"/>
  <c r="D687"/>
  <c r="E687"/>
  <c r="F687"/>
  <c r="G687"/>
  <c r="D688"/>
  <c r="E688"/>
  <c r="F688"/>
  <c r="G688"/>
  <c r="D689"/>
  <c r="E689"/>
  <c r="F689"/>
  <c r="G689"/>
  <c r="D690"/>
  <c r="E690"/>
  <c r="F690"/>
  <c r="G690"/>
  <c r="D691"/>
  <c r="E691"/>
  <c r="F691"/>
  <c r="G691"/>
  <c r="D692"/>
  <c r="E692"/>
  <c r="F692"/>
  <c r="G692"/>
  <c r="D693"/>
  <c r="E693"/>
  <c r="F693"/>
  <c r="G693"/>
  <c r="D694"/>
  <c r="E694"/>
  <c r="F694"/>
  <c r="G694"/>
  <c r="D695"/>
  <c r="E695"/>
  <c r="F695"/>
  <c r="G695"/>
  <c r="D696"/>
  <c r="E696"/>
  <c r="F696"/>
  <c r="G696"/>
  <c r="D697"/>
  <c r="E697"/>
  <c r="F697"/>
  <c r="G697"/>
  <c r="D698"/>
  <c r="E698"/>
  <c r="F698"/>
  <c r="G698"/>
  <c r="D699"/>
  <c r="E699"/>
  <c r="F699"/>
  <c r="G699"/>
  <c r="D700"/>
  <c r="E700"/>
  <c r="F700"/>
  <c r="G700"/>
  <c r="D701"/>
  <c r="E701"/>
  <c r="F701"/>
  <c r="G701"/>
  <c r="D702"/>
  <c r="E702"/>
  <c r="F702"/>
  <c r="G702"/>
  <c r="D703"/>
  <c r="E703"/>
  <c r="F703"/>
  <c r="G703"/>
  <c r="K181"/>
  <c r="L181" s="1"/>
  <c r="M181" s="1"/>
  <c r="K182"/>
  <c r="L182" s="1"/>
  <c r="M182" s="1"/>
  <c r="K183"/>
  <c r="L183" s="1"/>
  <c r="M183" s="1"/>
  <c r="K184"/>
  <c r="L184" s="1"/>
  <c r="M184" s="1"/>
  <c r="K185"/>
  <c r="L185" s="1"/>
  <c r="M185" s="1"/>
  <c r="K186"/>
  <c r="L186" s="1"/>
  <c r="M186" s="1"/>
  <c r="K187"/>
  <c r="L187" s="1"/>
  <c r="M187" s="1"/>
  <c r="K188"/>
  <c r="L188" s="1"/>
  <c r="M188" s="1"/>
  <c r="K189"/>
  <c r="L189" s="1"/>
  <c r="M189" s="1"/>
  <c r="K190"/>
  <c r="L190" s="1"/>
  <c r="M190" s="1"/>
  <c r="K191"/>
  <c r="L191" s="1"/>
  <c r="M191" s="1"/>
  <c r="K192"/>
  <c r="L192" s="1"/>
  <c r="M192" s="1"/>
  <c r="K193"/>
  <c r="L193" s="1"/>
  <c r="M193" s="1"/>
  <c r="K194"/>
  <c r="L194" s="1"/>
  <c r="M194" s="1"/>
  <c r="K195"/>
  <c r="L195" s="1"/>
  <c r="M195" s="1"/>
  <c r="K196"/>
  <c r="L196" s="1"/>
  <c r="M196" s="1"/>
  <c r="K197"/>
  <c r="L197" s="1"/>
  <c r="M197" s="1"/>
  <c r="K198"/>
  <c r="L198" s="1"/>
  <c r="M198" s="1"/>
  <c r="K199"/>
  <c r="L199" s="1"/>
  <c r="M199" s="1"/>
  <c r="K200"/>
  <c r="L200" s="1"/>
  <c r="M200" s="1"/>
  <c r="K201"/>
  <c r="L201" s="1"/>
  <c r="M201" s="1"/>
  <c r="K202"/>
  <c r="L202" s="1"/>
  <c r="M202" s="1"/>
  <c r="K203"/>
  <c r="L203" s="1"/>
  <c r="M203" s="1"/>
  <c r="K204"/>
  <c r="L204" s="1"/>
  <c r="M204" s="1"/>
  <c r="K205"/>
  <c r="L205" s="1"/>
  <c r="M205" s="1"/>
  <c r="K206"/>
  <c r="L206" s="1"/>
  <c r="M206" s="1"/>
  <c r="K207"/>
  <c r="L207" s="1"/>
  <c r="M207" s="1"/>
  <c r="K208"/>
  <c r="L208" s="1"/>
  <c r="M208" s="1"/>
  <c r="K209"/>
  <c r="L209" s="1"/>
  <c r="M209" s="1"/>
  <c r="K210"/>
  <c r="L210" s="1"/>
  <c r="M210" s="1"/>
  <c r="K211"/>
  <c r="L211" s="1"/>
  <c r="M211" s="1"/>
  <c r="K212"/>
  <c r="L212" s="1"/>
  <c r="M212" s="1"/>
  <c r="K213"/>
  <c r="L213" s="1"/>
  <c r="M213" s="1"/>
  <c r="K214"/>
  <c r="L214" s="1"/>
  <c r="M214" s="1"/>
  <c r="K215"/>
  <c r="L215" s="1"/>
  <c r="M215" s="1"/>
  <c r="K216"/>
  <c r="L216" s="1"/>
  <c r="M216" s="1"/>
  <c r="K217"/>
  <c r="L217" s="1"/>
  <c r="M217" s="1"/>
  <c r="K218"/>
  <c r="L218" s="1"/>
  <c r="M218" s="1"/>
  <c r="K219"/>
  <c r="L219" s="1"/>
  <c r="M219" s="1"/>
  <c r="K220"/>
  <c r="L220" s="1"/>
  <c r="M220" s="1"/>
  <c r="K221"/>
  <c r="L221" s="1"/>
  <c r="M221" s="1"/>
  <c r="K222"/>
  <c r="L222" s="1"/>
  <c r="M222" s="1"/>
  <c r="K223"/>
  <c r="L223" s="1"/>
  <c r="M223" s="1"/>
  <c r="K224"/>
  <c r="L224" s="1"/>
  <c r="M224" s="1"/>
  <c r="K225"/>
  <c r="L225" s="1"/>
  <c r="M225" s="1"/>
  <c r="K226"/>
  <c r="L226" s="1"/>
  <c r="M226" s="1"/>
  <c r="K227"/>
  <c r="L227" s="1"/>
  <c r="M227" s="1"/>
  <c r="K228"/>
  <c r="L228" s="1"/>
  <c r="M228" s="1"/>
  <c r="K229"/>
  <c r="L229" s="1"/>
  <c r="M229" s="1"/>
  <c r="K230"/>
  <c r="L230" s="1"/>
  <c r="M230" s="1"/>
  <c r="K231"/>
  <c r="L231" s="1"/>
  <c r="M231" s="1"/>
  <c r="K232"/>
  <c r="L232" s="1"/>
  <c r="M232" s="1"/>
  <c r="K233"/>
  <c r="L233" s="1"/>
  <c r="M233" s="1"/>
  <c r="K234"/>
  <c r="L234" s="1"/>
  <c r="M234" s="1"/>
  <c r="K235"/>
  <c r="L235" s="1"/>
  <c r="M235" s="1"/>
  <c r="K236"/>
  <c r="L236" s="1"/>
  <c r="M236" s="1"/>
  <c r="K237"/>
  <c r="L237" s="1"/>
  <c r="M237" s="1"/>
  <c r="K238"/>
  <c r="L238" s="1"/>
  <c r="M238" s="1"/>
  <c r="K239"/>
  <c r="L239" s="1"/>
  <c r="M239" s="1"/>
  <c r="K240"/>
  <c r="L240" s="1"/>
  <c r="M240" s="1"/>
  <c r="K241"/>
  <c r="L241" s="1"/>
  <c r="M241" s="1"/>
  <c r="K242"/>
  <c r="L242" s="1"/>
  <c r="M242" s="1"/>
  <c r="K243"/>
  <c r="L243" s="1"/>
  <c r="M243" s="1"/>
  <c r="K244"/>
  <c r="L244" s="1"/>
  <c r="M244" s="1"/>
  <c r="K245"/>
  <c r="L245" s="1"/>
  <c r="M245" s="1"/>
  <c r="K246"/>
  <c r="L246" s="1"/>
  <c r="M246" s="1"/>
  <c r="K247"/>
  <c r="L247" s="1"/>
  <c r="M247" s="1"/>
  <c r="K248"/>
  <c r="L248" s="1"/>
  <c r="M248" s="1"/>
  <c r="K250"/>
  <c r="L250" s="1"/>
  <c r="M250" s="1"/>
  <c r="K251"/>
  <c r="L251" s="1"/>
  <c r="M251" s="1"/>
  <c r="K252"/>
  <c r="L252" s="1"/>
  <c r="M252" s="1"/>
  <c r="K253"/>
  <c r="L253" s="1"/>
  <c r="M253" s="1"/>
  <c r="K254"/>
  <c r="L254" s="1"/>
  <c r="M254" s="1"/>
  <c r="K130"/>
  <c r="BF167"/>
  <c r="AK169"/>
  <c r="AL169"/>
  <c r="AM169"/>
  <c r="AK170"/>
  <c r="AN170" s="1"/>
  <c r="AL170"/>
  <c r="AM170"/>
  <c r="AO170"/>
  <c r="AQ170"/>
  <c r="AS170"/>
  <c r="AU170"/>
  <c r="BG170"/>
  <c r="BI170"/>
  <c r="BK170"/>
  <c r="BM170"/>
  <c r="Q214"/>
  <c r="Q213"/>
  <c r="B170" i="4"/>
  <c r="B171"/>
  <c r="Q212" i="7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BF168"/>
  <c r="AN168"/>
  <c r="AM168"/>
  <c r="AL168"/>
  <c r="AK168"/>
  <c r="Q168"/>
  <c r="AM167"/>
  <c r="AL167"/>
  <c r="AK167"/>
  <c r="Q167"/>
  <c r="AM166"/>
  <c r="AL166"/>
  <c r="AK166"/>
  <c r="Q166"/>
  <c r="AM165"/>
  <c r="AL165"/>
  <c r="AK165"/>
  <c r="Q165"/>
  <c r="AM164"/>
  <c r="AL164"/>
  <c r="AK164"/>
  <c r="BK164" s="1"/>
  <c r="Q164"/>
  <c r="AM163"/>
  <c r="AL163"/>
  <c r="AK163"/>
  <c r="BK163" s="1"/>
  <c r="Q163"/>
  <c r="AM162"/>
  <c r="AL162"/>
  <c r="AK162"/>
  <c r="BK162" s="1"/>
  <c r="Q162"/>
  <c r="AM161"/>
  <c r="AL161"/>
  <c r="AK161"/>
  <c r="BK161" s="1"/>
  <c r="Q161"/>
  <c r="AM160"/>
  <c r="AL160"/>
  <c r="AK160"/>
  <c r="BK160" s="1"/>
  <c r="Q160"/>
  <c r="AM159"/>
  <c r="AL159"/>
  <c r="AK159"/>
  <c r="BK159" s="1"/>
  <c r="Q159"/>
  <c r="AM158"/>
  <c r="AL158"/>
  <c r="AK158"/>
  <c r="BK158" s="1"/>
  <c r="Q158"/>
  <c r="AM157"/>
  <c r="AL157"/>
  <c r="AK157"/>
  <c r="BK157" s="1"/>
  <c r="Q157"/>
  <c r="AM156"/>
  <c r="AL156"/>
  <c r="AK156"/>
  <c r="BK156" s="1"/>
  <c r="Q156"/>
  <c r="AM155"/>
  <c r="AL155"/>
  <c r="AK155"/>
  <c r="BK155" s="1"/>
  <c r="Q155"/>
  <c r="AM154"/>
  <c r="AL154"/>
  <c r="AK154"/>
  <c r="BK154" s="1"/>
  <c r="Q154"/>
  <c r="AM153"/>
  <c r="AL153"/>
  <c r="AK153"/>
  <c r="BK153" s="1"/>
  <c r="Q153"/>
  <c r="AM152"/>
  <c r="AL152"/>
  <c r="AK152"/>
  <c r="BK152" s="1"/>
  <c r="Q152"/>
  <c r="AM151"/>
  <c r="AL151"/>
  <c r="AK151"/>
  <c r="BK151" s="1"/>
  <c r="Q151"/>
  <c r="AM150"/>
  <c r="AL150"/>
  <c r="AK150"/>
  <c r="BK150" s="1"/>
  <c r="Q150"/>
  <c r="AM149"/>
  <c r="AL149"/>
  <c r="AK149"/>
  <c r="Q149"/>
  <c r="AM148"/>
  <c r="AL148"/>
  <c r="AK148"/>
  <c r="Q148"/>
  <c r="AM147"/>
  <c r="AL147"/>
  <c r="AK147"/>
  <c r="Q147"/>
  <c r="AM146"/>
  <c r="AL146"/>
  <c r="AK146"/>
  <c r="Q146"/>
  <c r="AM145"/>
  <c r="AL145"/>
  <c r="AK145"/>
  <c r="Q145"/>
  <c r="AM144"/>
  <c r="AL144"/>
  <c r="AK144"/>
  <c r="Q144"/>
  <c r="AM143"/>
  <c r="AL143"/>
  <c r="AK143"/>
  <c r="Q143"/>
  <c r="AM142"/>
  <c r="AL142"/>
  <c r="AK142"/>
  <c r="Q142"/>
  <c r="AM141"/>
  <c r="AL141"/>
  <c r="AK141"/>
  <c r="Q141"/>
  <c r="AM140"/>
  <c r="AL140"/>
  <c r="AK140"/>
  <c r="Q140"/>
  <c r="AM139"/>
  <c r="AL139"/>
  <c r="AK139"/>
  <c r="Q139"/>
  <c r="AM138"/>
  <c r="AL138"/>
  <c r="AK138"/>
  <c r="Q138"/>
  <c r="AM137"/>
  <c r="AL137"/>
  <c r="AK137"/>
  <c r="Q137"/>
  <c r="AM136"/>
  <c r="AL136"/>
  <c r="AK136"/>
  <c r="Q136"/>
  <c r="AM135"/>
  <c r="AL135"/>
  <c r="AK135"/>
  <c r="Q135"/>
  <c r="AM134"/>
  <c r="AL134"/>
  <c r="AK134"/>
  <c r="Q134"/>
  <c r="AM133"/>
  <c r="AL133"/>
  <c r="AK133"/>
  <c r="Q133"/>
  <c r="AM132"/>
  <c r="AL132"/>
  <c r="AK132"/>
  <c r="Q132"/>
  <c r="AM131"/>
  <c r="AL131"/>
  <c r="AK131"/>
  <c r="Q131"/>
  <c r="AM130"/>
  <c r="AL130"/>
  <c r="AK130"/>
  <c r="Q130"/>
  <c r="AM129"/>
  <c r="AL129"/>
  <c r="AK129"/>
  <c r="Q129"/>
  <c r="AM128"/>
  <c r="AL128"/>
  <c r="AK128"/>
  <c r="Q128"/>
  <c r="AM127"/>
  <c r="AL127"/>
  <c r="AK127"/>
  <c r="Q127"/>
  <c r="AM126"/>
  <c r="AL126"/>
  <c r="AK126"/>
  <c r="Q126"/>
  <c r="AM125"/>
  <c r="AL125"/>
  <c r="AK125"/>
  <c r="Q125"/>
  <c r="AM124"/>
  <c r="AL124"/>
  <c r="AK124"/>
  <c r="Q124"/>
  <c r="AM123"/>
  <c r="AL123"/>
  <c r="AK123"/>
  <c r="Q123"/>
  <c r="AM122"/>
  <c r="AL122"/>
  <c r="AK122"/>
  <c r="Q122"/>
  <c r="AM121"/>
  <c r="AL121"/>
  <c r="AK121"/>
  <c r="Q121"/>
  <c r="AM120"/>
  <c r="AL120"/>
  <c r="AK120"/>
  <c r="Q120"/>
  <c r="AM119"/>
  <c r="AL119"/>
  <c r="AK119"/>
  <c r="Q119"/>
  <c r="AM118"/>
  <c r="AL118"/>
  <c r="AK118"/>
  <c r="Q118"/>
  <c r="AM117"/>
  <c r="AL117"/>
  <c r="AK117"/>
  <c r="Q117"/>
  <c r="K117"/>
  <c r="L117" s="1"/>
  <c r="M117" s="1"/>
  <c r="AM116"/>
  <c r="AL116"/>
  <c r="AK116"/>
  <c r="Q116"/>
  <c r="K116"/>
  <c r="L116" s="1"/>
  <c r="M116" s="1"/>
  <c r="AM115"/>
  <c r="AL115"/>
  <c r="AK115"/>
  <c r="Q115"/>
  <c r="K115"/>
  <c r="L115" s="1"/>
  <c r="M115" s="1"/>
  <c r="AM114"/>
  <c r="AL114"/>
  <c r="AK114"/>
  <c r="Q114"/>
  <c r="K114"/>
  <c r="L114" s="1"/>
  <c r="M114" s="1"/>
  <c r="AM113"/>
  <c r="AL113"/>
  <c r="AK113"/>
  <c r="Q113"/>
  <c r="K113"/>
  <c r="L113" s="1"/>
  <c r="M113" s="1"/>
  <c r="AM112"/>
  <c r="AL112"/>
  <c r="AK112"/>
  <c r="Q112"/>
  <c r="K112"/>
  <c r="L112" s="1"/>
  <c r="M112" s="1"/>
  <c r="AM111"/>
  <c r="AL111"/>
  <c r="AK111"/>
  <c r="Q111"/>
  <c r="K111"/>
  <c r="L111" s="1"/>
  <c r="M111" s="1"/>
  <c r="AM110"/>
  <c r="AL110"/>
  <c r="AK110"/>
  <c r="Q110"/>
  <c r="K110"/>
  <c r="L110" s="1"/>
  <c r="M110" s="1"/>
  <c r="AM109"/>
  <c r="AL109"/>
  <c r="AK109"/>
  <c r="Q109"/>
  <c r="K109"/>
  <c r="L109" s="1"/>
  <c r="M109" s="1"/>
  <c r="AM108"/>
  <c r="AL108"/>
  <c r="AK108"/>
  <c r="Q108"/>
  <c r="K108"/>
  <c r="L108" s="1"/>
  <c r="M108" s="1"/>
  <c r="AM107"/>
  <c r="AL107"/>
  <c r="AK107"/>
  <c r="Q107"/>
  <c r="K107"/>
  <c r="L107" s="1"/>
  <c r="M107" s="1"/>
  <c r="BJ106"/>
  <c r="AR106"/>
  <c r="AM106"/>
  <c r="AL106"/>
  <c r="AK106"/>
  <c r="Q106"/>
  <c r="K106"/>
  <c r="L106" s="1"/>
  <c r="M106" s="1"/>
  <c r="AM105"/>
  <c r="AL105"/>
  <c r="AK105"/>
  <c r="Q105"/>
  <c r="K105"/>
  <c r="L105" s="1"/>
  <c r="M105" s="1"/>
  <c r="AM104"/>
  <c r="AL104"/>
  <c r="AK104"/>
  <c r="Q104"/>
  <c r="K104"/>
  <c r="L104" s="1"/>
  <c r="AM103"/>
  <c r="AL103"/>
  <c r="AK103"/>
  <c r="Q103"/>
  <c r="K103"/>
  <c r="L103" s="1"/>
  <c r="M103" s="1"/>
  <c r="BL102"/>
  <c r="BJ102"/>
  <c r="BH102"/>
  <c r="BF102"/>
  <c r="AT102"/>
  <c r="AR102"/>
  <c r="AP102"/>
  <c r="AN102"/>
  <c r="AM102"/>
  <c r="AL102"/>
  <c r="AK102"/>
  <c r="BM102" s="1"/>
  <c r="Q102"/>
  <c r="K102"/>
  <c r="L102" s="1"/>
  <c r="M102" s="1"/>
  <c r="BL101"/>
  <c r="BJ101"/>
  <c r="AT101"/>
  <c r="AR101"/>
  <c r="AM101"/>
  <c r="AL101"/>
  <c r="AK101"/>
  <c r="BM101" s="1"/>
  <c r="Q101"/>
  <c r="K101"/>
  <c r="L101" s="1"/>
  <c r="M101" s="1"/>
  <c r="BJ100"/>
  <c r="AR100"/>
  <c r="AM100"/>
  <c r="AL100"/>
  <c r="AK100"/>
  <c r="Q100"/>
  <c r="K100"/>
  <c r="L100" s="1"/>
  <c r="M100" s="1"/>
  <c r="AM99"/>
  <c r="AL99"/>
  <c r="AK99"/>
  <c r="Q99"/>
  <c r="K99"/>
  <c r="L99" s="1"/>
  <c r="M99" s="1"/>
  <c r="AM98"/>
  <c r="AL98"/>
  <c r="AK98"/>
  <c r="Q98"/>
  <c r="K98"/>
  <c r="L98" s="1"/>
  <c r="AM97"/>
  <c r="AL97"/>
  <c r="AK97"/>
  <c r="Q97"/>
  <c r="K97"/>
  <c r="L97" s="1"/>
  <c r="M97" s="1"/>
  <c r="AM96"/>
  <c r="AL96"/>
  <c r="AK96"/>
  <c r="Q96"/>
  <c r="K96"/>
  <c r="L96" s="1"/>
  <c r="M96" s="1"/>
  <c r="AM95"/>
  <c r="AL95"/>
  <c r="AK95"/>
  <c r="Q95"/>
  <c r="K95"/>
  <c r="L95" s="1"/>
  <c r="M95" s="1"/>
  <c r="BL94"/>
  <c r="BJ94"/>
  <c r="BH94"/>
  <c r="BF94"/>
  <c r="AT94"/>
  <c r="AR94"/>
  <c r="AP94"/>
  <c r="AN94"/>
  <c r="AM94"/>
  <c r="AL94"/>
  <c r="AK94"/>
  <c r="BM94" s="1"/>
  <c r="Q94"/>
  <c r="K94"/>
  <c r="L94" s="1"/>
  <c r="M94" s="1"/>
  <c r="BL93"/>
  <c r="BJ93"/>
  <c r="BH93"/>
  <c r="BF93"/>
  <c r="AT93"/>
  <c r="AR93"/>
  <c r="AP93"/>
  <c r="AN93"/>
  <c r="AM93"/>
  <c r="AL93"/>
  <c r="AK93"/>
  <c r="BM93" s="1"/>
  <c r="Q93"/>
  <c r="K93"/>
  <c r="L93" s="1"/>
  <c r="M93" s="1"/>
  <c r="AM92"/>
  <c r="AL92"/>
  <c r="AK92"/>
  <c r="Q92"/>
  <c r="K92"/>
  <c r="L92" s="1"/>
  <c r="M92" s="1"/>
  <c r="BJ91"/>
  <c r="AR91"/>
  <c r="AM91"/>
  <c r="AL91"/>
  <c r="AK91"/>
  <c r="Q91"/>
  <c r="K91"/>
  <c r="L91" s="1"/>
  <c r="M91" s="1"/>
  <c r="AM90"/>
  <c r="AL90"/>
  <c r="AK90"/>
  <c r="Q90"/>
  <c r="K90"/>
  <c r="L90" s="1"/>
  <c r="M90" s="1"/>
  <c r="AM89"/>
  <c r="AL89"/>
  <c r="AK89"/>
  <c r="Q89"/>
  <c r="K89"/>
  <c r="L89" s="1"/>
  <c r="M89" s="1"/>
  <c r="AM88"/>
  <c r="AL88"/>
  <c r="AK88"/>
  <c r="Q88"/>
  <c r="K88"/>
  <c r="L88" s="1"/>
  <c r="M88" s="1"/>
  <c r="BF87"/>
  <c r="AN87"/>
  <c r="AM87"/>
  <c r="AL87"/>
  <c r="AK87"/>
  <c r="Q87"/>
  <c r="K87"/>
  <c r="L87" s="1"/>
  <c r="M87" s="1"/>
  <c r="AM86"/>
  <c r="AL86"/>
  <c r="AK86"/>
  <c r="Q86"/>
  <c r="K86"/>
  <c r="L86" s="1"/>
  <c r="M86" s="1"/>
  <c r="BJ85"/>
  <c r="AR85"/>
  <c r="AM85"/>
  <c r="AL85"/>
  <c r="AK85"/>
  <c r="Q85"/>
  <c r="K85"/>
  <c r="L85" s="1"/>
  <c r="M85" s="1"/>
  <c r="AM84"/>
  <c r="AL84"/>
  <c r="AK84"/>
  <c r="Q84"/>
  <c r="K84"/>
  <c r="L84" s="1"/>
  <c r="AM83"/>
  <c r="AL83"/>
  <c r="AK83"/>
  <c r="Q83"/>
  <c r="K83"/>
  <c r="L83" s="1"/>
  <c r="M83" s="1"/>
  <c r="AM82"/>
  <c r="AL82"/>
  <c r="AK82"/>
  <c r="Q82"/>
  <c r="K82"/>
  <c r="L82" s="1"/>
  <c r="M82" s="1"/>
  <c r="AM81"/>
  <c r="AL81"/>
  <c r="AK81"/>
  <c r="Q81"/>
  <c r="K81"/>
  <c r="L81" s="1"/>
  <c r="M81" s="1"/>
  <c r="AM80"/>
  <c r="AL80"/>
  <c r="AK80"/>
  <c r="Q80"/>
  <c r="K80"/>
  <c r="L80" s="1"/>
  <c r="M80" s="1"/>
  <c r="AM79"/>
  <c r="AL79"/>
  <c r="AK79"/>
  <c r="Q79"/>
  <c r="K79"/>
  <c r="L79" s="1"/>
  <c r="M79" s="1"/>
  <c r="AM78"/>
  <c r="AL78"/>
  <c r="AK78"/>
  <c r="Q78"/>
  <c r="K78"/>
  <c r="L78" s="1"/>
  <c r="M78" s="1"/>
  <c r="AM77"/>
  <c r="AL77"/>
  <c r="AK77"/>
  <c r="Q77"/>
  <c r="K77"/>
  <c r="L77" s="1"/>
  <c r="M77" s="1"/>
  <c r="AM76"/>
  <c r="AL76"/>
  <c r="AK76"/>
  <c r="Q76"/>
  <c r="K76"/>
  <c r="L76" s="1"/>
  <c r="M76" s="1"/>
  <c r="AM75"/>
  <c r="AL75"/>
  <c r="AK75"/>
  <c r="Q75"/>
  <c r="K75"/>
  <c r="L75" s="1"/>
  <c r="M75" s="1"/>
  <c r="AM74"/>
  <c r="AL74"/>
  <c r="AK74"/>
  <c r="Q74"/>
  <c r="K74"/>
  <c r="L74" s="1"/>
  <c r="M74" s="1"/>
  <c r="AM73"/>
  <c r="AL73"/>
  <c r="AK73"/>
  <c r="Q73"/>
  <c r="K73"/>
  <c r="L73" s="1"/>
  <c r="M73" s="1"/>
  <c r="AM72"/>
  <c r="AL72"/>
  <c r="AK72"/>
  <c r="Q72"/>
  <c r="K72"/>
  <c r="L72" s="1"/>
  <c r="AM71"/>
  <c r="AL71"/>
  <c r="AK71"/>
  <c r="Q71"/>
  <c r="K71"/>
  <c r="L71" s="1"/>
  <c r="M71" s="1"/>
  <c r="AM70"/>
  <c r="AL70"/>
  <c r="AK70"/>
  <c r="Q70"/>
  <c r="K70"/>
  <c r="L70" s="1"/>
  <c r="BJ69"/>
  <c r="BF69"/>
  <c r="AR69"/>
  <c r="AN69"/>
  <c r="AM69"/>
  <c r="AL69"/>
  <c r="AK69"/>
  <c r="Q69"/>
  <c r="K69"/>
  <c r="L69" s="1"/>
  <c r="M69" s="1"/>
  <c r="BF68"/>
  <c r="AN68"/>
  <c r="AM68"/>
  <c r="AL68"/>
  <c r="AK68"/>
  <c r="Q68"/>
  <c r="K68"/>
  <c r="L68" s="1"/>
  <c r="M68" s="1"/>
  <c r="BL67"/>
  <c r="BJ67"/>
  <c r="BH67"/>
  <c r="BF67"/>
  <c r="AT67"/>
  <c r="AR67"/>
  <c r="AP67"/>
  <c r="AN67"/>
  <c r="AM67"/>
  <c r="AL67"/>
  <c r="AK67"/>
  <c r="BM67" s="1"/>
  <c r="Q67"/>
  <c r="K67"/>
  <c r="L67" s="1"/>
  <c r="BL66"/>
  <c r="BJ66"/>
  <c r="BH66"/>
  <c r="BF66"/>
  <c r="AT66"/>
  <c r="AR66"/>
  <c r="AP66"/>
  <c r="AN66"/>
  <c r="AM66"/>
  <c r="AL66"/>
  <c r="AK66"/>
  <c r="BM66" s="1"/>
  <c r="Q66"/>
  <c r="K66"/>
  <c r="L66" s="1"/>
  <c r="BF65"/>
  <c r="AN65"/>
  <c r="AM65"/>
  <c r="AL65"/>
  <c r="AK65"/>
  <c r="Q65"/>
  <c r="K65"/>
  <c r="L65" s="1"/>
  <c r="BJ64"/>
  <c r="BF64"/>
  <c r="AR64"/>
  <c r="AN64"/>
  <c r="AM64"/>
  <c r="AL64"/>
  <c r="AK64"/>
  <c r="Q64"/>
  <c r="K64"/>
  <c r="L64" s="1"/>
  <c r="M64" s="1"/>
  <c r="BL63"/>
  <c r="BJ63"/>
  <c r="AT63"/>
  <c r="AR63"/>
  <c r="AM63"/>
  <c r="AL63"/>
  <c r="AK63"/>
  <c r="BM63" s="1"/>
  <c r="Q63"/>
  <c r="K63"/>
  <c r="L63" s="1"/>
  <c r="M63" s="1"/>
  <c r="AM62"/>
  <c r="AL62"/>
  <c r="AK62"/>
  <c r="Q62"/>
  <c r="K62"/>
  <c r="L62" s="1"/>
  <c r="AM61"/>
  <c r="AL61"/>
  <c r="AK61"/>
  <c r="Q61"/>
  <c r="K61"/>
  <c r="L61" s="1"/>
  <c r="M61" s="1"/>
  <c r="AM60"/>
  <c r="AL60"/>
  <c r="AK60"/>
  <c r="Q60"/>
  <c r="K60"/>
  <c r="L60" s="1"/>
  <c r="M60" s="1"/>
  <c r="BF59"/>
  <c r="AN59"/>
  <c r="AM59"/>
  <c r="AL59"/>
  <c r="AK59"/>
  <c r="Q59"/>
  <c r="K59"/>
  <c r="L59" s="1"/>
  <c r="M59" s="1"/>
  <c r="BJ58"/>
  <c r="AR58"/>
  <c r="AM58"/>
  <c r="AL58"/>
  <c r="AK58"/>
  <c r="Q58"/>
  <c r="K58"/>
  <c r="L58" s="1"/>
  <c r="BF63" s="1"/>
  <c r="BF57"/>
  <c r="AN57"/>
  <c r="AM57"/>
  <c r="AL57"/>
  <c r="AK57"/>
  <c r="Q57"/>
  <c r="K57"/>
  <c r="L57" s="1"/>
  <c r="M57" s="1"/>
  <c r="BJ56"/>
  <c r="AR56"/>
  <c r="AM56"/>
  <c r="AL56"/>
  <c r="AK56"/>
  <c r="Q56"/>
  <c r="K56"/>
  <c r="L56" s="1"/>
  <c r="AM55"/>
  <c r="AL55"/>
  <c r="AK55"/>
  <c r="Q55"/>
  <c r="K55"/>
  <c r="L55" s="1"/>
  <c r="BF81" s="1"/>
  <c r="BJ54"/>
  <c r="BH54"/>
  <c r="BF54"/>
  <c r="AR54"/>
  <c r="AP54"/>
  <c r="AN54"/>
  <c r="AM54"/>
  <c r="AL54"/>
  <c r="AK54"/>
  <c r="Q54"/>
  <c r="K54"/>
  <c r="L54" s="1"/>
  <c r="AN112" s="1"/>
  <c r="AM53"/>
  <c r="AL53"/>
  <c r="AK53"/>
  <c r="Q53"/>
  <c r="K53"/>
  <c r="L53" s="1"/>
  <c r="M53" s="1"/>
  <c r="AM52"/>
  <c r="AL52"/>
  <c r="AK52"/>
  <c r="Q52"/>
  <c r="K52"/>
  <c r="L52" s="1"/>
  <c r="BJ51"/>
  <c r="BF51"/>
  <c r="AR51"/>
  <c r="AN51"/>
  <c r="AM51"/>
  <c r="AL51"/>
  <c r="AK51"/>
  <c r="Q51"/>
  <c r="K51"/>
  <c r="L51" s="1"/>
  <c r="M51" s="1"/>
  <c r="AM50"/>
  <c r="AL50"/>
  <c r="AK50"/>
  <c r="Q50"/>
  <c r="K50"/>
  <c r="L50" s="1"/>
  <c r="M50" s="1"/>
  <c r="BL49"/>
  <c r="BJ49"/>
  <c r="BH49"/>
  <c r="BF49"/>
  <c r="AT49"/>
  <c r="AR49"/>
  <c r="AP49"/>
  <c r="AN49"/>
  <c r="AM49"/>
  <c r="AL49"/>
  <c r="AK49"/>
  <c r="BM49" s="1"/>
  <c r="Q49"/>
  <c r="K49"/>
  <c r="L49" s="1"/>
  <c r="M49" s="1"/>
  <c r="AM48"/>
  <c r="AL48"/>
  <c r="AK48"/>
  <c r="K48"/>
  <c r="L48" s="1"/>
  <c r="M48" s="1"/>
  <c r="AM47"/>
  <c r="AL47"/>
  <c r="AK47"/>
  <c r="K47"/>
  <c r="L47" s="1"/>
  <c r="M47" s="1"/>
  <c r="AR46"/>
  <c r="AM46"/>
  <c r="AL46"/>
  <c r="AK46"/>
  <c r="K46"/>
  <c r="L46" s="1"/>
  <c r="AM45"/>
  <c r="AL45"/>
  <c r="AK45"/>
  <c r="K45"/>
  <c r="L45" s="1"/>
  <c r="M45" s="1"/>
  <c r="AM44"/>
  <c r="AL44"/>
  <c r="AK44"/>
  <c r="K44"/>
  <c r="L44" s="1"/>
  <c r="AM43"/>
  <c r="AL43"/>
  <c r="AK43"/>
  <c r="K43"/>
  <c r="L43" s="1"/>
  <c r="AN42"/>
  <c r="AM42"/>
  <c r="AL42"/>
  <c r="AK42"/>
  <c r="K42"/>
  <c r="L42" s="1"/>
  <c r="M42" s="1"/>
  <c r="AM41"/>
  <c r="AL41"/>
  <c r="AK41"/>
  <c r="K41"/>
  <c r="L41" s="1"/>
  <c r="BF40"/>
  <c r="AM40"/>
  <c r="AL40"/>
  <c r="AK40"/>
  <c r="K40"/>
  <c r="L40" s="1"/>
  <c r="M40" s="1"/>
  <c r="AM39"/>
  <c r="AL39"/>
  <c r="AK39"/>
  <c r="K39"/>
  <c r="L39" s="1"/>
  <c r="AM38"/>
  <c r="AL38"/>
  <c r="AK38"/>
  <c r="K38"/>
  <c r="L38" s="1"/>
  <c r="M38" s="1"/>
  <c r="AM37"/>
  <c r="AL37"/>
  <c r="AK37"/>
  <c r="K37"/>
  <c r="L37" s="1"/>
  <c r="AM36"/>
  <c r="AL36"/>
  <c r="AK36"/>
  <c r="K36"/>
  <c r="L36" s="1"/>
  <c r="M36" s="1"/>
  <c r="AM35"/>
  <c r="AL35"/>
  <c r="AK35"/>
  <c r="K35"/>
  <c r="L35" s="1"/>
  <c r="M35" s="1"/>
  <c r="AM34"/>
  <c r="AL34"/>
  <c r="AK34"/>
  <c r="K34"/>
  <c r="L34" s="1"/>
  <c r="M34" s="1"/>
  <c r="AM33"/>
  <c r="AL33"/>
  <c r="AK33"/>
  <c r="K33"/>
  <c r="L33" s="1"/>
  <c r="AM32"/>
  <c r="AL32"/>
  <c r="AK32"/>
  <c r="K32"/>
  <c r="L32" s="1"/>
  <c r="BF46" s="1"/>
  <c r="AM31"/>
  <c r="AL31"/>
  <c r="AK31"/>
  <c r="K31"/>
  <c r="L31" s="1"/>
  <c r="AM30"/>
  <c r="AL30"/>
  <c r="AK30"/>
  <c r="K30"/>
  <c r="L30" s="1"/>
  <c r="BF56" s="1"/>
  <c r="AM29"/>
  <c r="AL29"/>
  <c r="AK29"/>
  <c r="K29"/>
  <c r="L29" s="1"/>
  <c r="BJ28"/>
  <c r="BF28"/>
  <c r="AR28"/>
  <c r="AN28"/>
  <c r="AM28"/>
  <c r="AL28"/>
  <c r="AK28"/>
  <c r="K28"/>
  <c r="L28" s="1"/>
  <c r="AM27"/>
  <c r="AL27"/>
  <c r="AK27"/>
  <c r="K27"/>
  <c r="L27" s="1"/>
  <c r="AM26"/>
  <c r="AL26"/>
  <c r="AK26"/>
  <c r="K26"/>
  <c r="L26" s="1"/>
  <c r="M26" s="1"/>
  <c r="AM25"/>
  <c r="AL25"/>
  <c r="AK25"/>
  <c r="K25"/>
  <c r="L25" s="1"/>
  <c r="M25" s="1"/>
  <c r="AM24"/>
  <c r="AL24"/>
  <c r="AK24"/>
  <c r="K24"/>
  <c r="L24" s="1"/>
  <c r="M24" s="1"/>
  <c r="AM23"/>
  <c r="AL23"/>
  <c r="AK23"/>
  <c r="K23"/>
  <c r="L23" s="1"/>
  <c r="M23" s="1"/>
  <c r="AM22"/>
  <c r="AL22"/>
  <c r="AK22"/>
  <c r="K22"/>
  <c r="L22" s="1"/>
  <c r="M22" s="1"/>
  <c r="AM21"/>
  <c r="AL21"/>
  <c r="AK21"/>
  <c r="K21"/>
  <c r="L21" s="1"/>
  <c r="AM20"/>
  <c r="AL20"/>
  <c r="AK20"/>
  <c r="K20"/>
  <c r="L20" s="1"/>
  <c r="M20" s="1"/>
  <c r="AM19"/>
  <c r="AL19"/>
  <c r="AK19"/>
  <c r="K19"/>
  <c r="L19" s="1"/>
  <c r="M19" s="1"/>
  <c r="BJ18"/>
  <c r="AR18"/>
  <c r="AM18"/>
  <c r="AL18"/>
  <c r="AK18"/>
  <c r="K18"/>
  <c r="L18" s="1"/>
  <c r="AM17"/>
  <c r="AL17"/>
  <c r="AK17"/>
  <c r="K17"/>
  <c r="L17" s="1"/>
  <c r="M17" s="1"/>
  <c r="BL16"/>
  <c r="BJ16"/>
  <c r="BH16"/>
  <c r="BF16"/>
  <c r="AT16"/>
  <c r="AR16"/>
  <c r="AP16"/>
  <c r="AN16"/>
  <c r="AM16"/>
  <c r="AL16"/>
  <c r="AK16"/>
  <c r="BM16" s="1"/>
  <c r="K16"/>
  <c r="L16" s="1"/>
  <c r="M16" s="1"/>
  <c r="AM15"/>
  <c r="AL15"/>
  <c r="AK15"/>
  <c r="K15"/>
  <c r="L15" s="1"/>
  <c r="AM14"/>
  <c r="AL14"/>
  <c r="AK14"/>
  <c r="K14"/>
  <c r="L14" s="1"/>
  <c r="AM13"/>
  <c r="AL13"/>
  <c r="AK13"/>
  <c r="K13"/>
  <c r="L13" s="1"/>
  <c r="AM12"/>
  <c r="AL12"/>
  <c r="AK12"/>
  <c r="K12"/>
  <c r="L12" s="1"/>
  <c r="AM11"/>
  <c r="AL11"/>
  <c r="AK11"/>
  <c r="K11"/>
  <c r="L11" s="1"/>
  <c r="M11" s="1"/>
  <c r="AM10"/>
  <c r="AL10"/>
  <c r="AK10"/>
  <c r="K10"/>
  <c r="L10" s="1"/>
  <c r="AM9"/>
  <c r="AL9"/>
  <c r="AK9"/>
  <c r="K9"/>
  <c r="L9" s="1"/>
  <c r="AN80" s="1"/>
  <c r="AM8"/>
  <c r="AL8"/>
  <c r="AK8"/>
  <c r="K8"/>
  <c r="L8" s="1"/>
  <c r="AM7"/>
  <c r="AL7"/>
  <c r="AK7"/>
  <c r="K7"/>
  <c r="L7" s="1"/>
  <c r="BF100" s="1"/>
  <c r="AM6"/>
  <c r="AL6"/>
  <c r="AK6"/>
  <c r="AJ6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K6"/>
  <c r="L6" s="1"/>
  <c r="G6"/>
  <c r="F6"/>
  <c r="E6"/>
  <c r="D6"/>
  <c r="AM5"/>
  <c r="AL5"/>
  <c r="AK5"/>
  <c r="K5"/>
  <c r="L5" s="1"/>
  <c r="M5" s="1"/>
  <c r="G5"/>
  <c r="F5"/>
  <c r="E5"/>
  <c r="D5"/>
  <c r="B169" i="4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AN104" i="7" l="1"/>
  <c r="BF24"/>
  <c r="BF78"/>
  <c r="AN24"/>
  <c r="AN40"/>
  <c r="AN72"/>
  <c r="BF72"/>
  <c r="BF90"/>
  <c r="AN90"/>
  <c r="BF79"/>
  <c r="BF80"/>
  <c r="BF92"/>
  <c r="AN84"/>
  <c r="AN18"/>
  <c r="BF18"/>
  <c r="AN22"/>
  <c r="BF42"/>
  <c r="AN58"/>
  <c r="BF58"/>
  <c r="AN26"/>
  <c r="BH74"/>
  <c r="BF96"/>
  <c r="BF22"/>
  <c r="BF26"/>
  <c r="AP74"/>
  <c r="AN76"/>
  <c r="BG172"/>
  <c r="AO172"/>
  <c r="AP101"/>
  <c r="BH101"/>
  <c r="AN101"/>
  <c r="BF101"/>
  <c r="AN86"/>
  <c r="BF86"/>
  <c r="AN74"/>
  <c r="BF74"/>
  <c r="BG169"/>
  <c r="AN169"/>
  <c r="AO169"/>
  <c r="BF76"/>
  <c r="BF111"/>
  <c r="AN111"/>
  <c r="AN63"/>
  <c r="BF85"/>
  <c r="AN46"/>
  <c r="AN91"/>
  <c r="AN70"/>
  <c r="BF70"/>
  <c r="BI172"/>
  <c r="AQ172"/>
  <c r="BJ172"/>
  <c r="BH172"/>
  <c r="BF172"/>
  <c r="AR172"/>
  <c r="AP172"/>
  <c r="AN171"/>
  <c r="AN98"/>
  <c r="BF98"/>
  <c r="BF91"/>
  <c r="BF171"/>
  <c r="BF115"/>
  <c r="AN85"/>
  <c r="BH95"/>
  <c r="AN95"/>
  <c r="BF95"/>
  <c r="BF106"/>
  <c r="AN82"/>
  <c r="BF82"/>
  <c r="AN88"/>
  <c r="BF88"/>
  <c r="AP88"/>
  <c r="BH88"/>
  <c r="BF73"/>
  <c r="BF110"/>
  <c r="AN20"/>
  <c r="BF20"/>
  <c r="BF10"/>
  <c r="BF12"/>
  <c r="AN12"/>
  <c r="AN10"/>
  <c r="AP95"/>
  <c r="AO123"/>
  <c r="BG123"/>
  <c r="AN83"/>
  <c r="BF83"/>
  <c r="AN81"/>
  <c r="BF112"/>
  <c r="AO118"/>
  <c r="BG118"/>
  <c r="AN115"/>
  <c r="AN73"/>
  <c r="AN99"/>
  <c r="BF99"/>
  <c r="AN105"/>
  <c r="BF105"/>
  <c r="BF32"/>
  <c r="AN32"/>
  <c r="BF36"/>
  <c r="AO130"/>
  <c r="BG130"/>
  <c r="AN38"/>
  <c r="BF38"/>
  <c r="AN89"/>
  <c r="BF89"/>
  <c r="BF104"/>
  <c r="AN107"/>
  <c r="BF107"/>
  <c r="AN79"/>
  <c r="AN30"/>
  <c r="BF30"/>
  <c r="BF48"/>
  <c r="AN48"/>
  <c r="BF84"/>
  <c r="BF34"/>
  <c r="AN34"/>
  <c r="BG119"/>
  <c r="BG120"/>
  <c r="AN113"/>
  <c r="BF113"/>
  <c r="BF114"/>
  <c r="AN114"/>
  <c r="BF116"/>
  <c r="AN100"/>
  <c r="BL170"/>
  <c r="BJ170"/>
  <c r="BH170"/>
  <c r="BF170"/>
  <c r="AT170"/>
  <c r="AR170"/>
  <c r="AP170"/>
  <c r="BF169"/>
  <c r="M32"/>
  <c r="AN14"/>
  <c r="BF14"/>
  <c r="AN36"/>
  <c r="M65"/>
  <c r="M55"/>
  <c r="M67"/>
  <c r="M15"/>
  <c r="BF6"/>
  <c r="AN6"/>
  <c r="M9"/>
  <c r="M13"/>
  <c r="M21"/>
  <c r="BF61"/>
  <c r="AN61"/>
  <c r="BF62"/>
  <c r="AN62"/>
  <c r="M29"/>
  <c r="M33"/>
  <c r="BF60"/>
  <c r="AN60"/>
  <c r="M37"/>
  <c r="BF108"/>
  <c r="AN108"/>
  <c r="M41"/>
  <c r="BF71"/>
  <c r="AN71"/>
  <c r="M7"/>
  <c r="BF50"/>
  <c r="AN50"/>
  <c r="BH50"/>
  <c r="AP50"/>
  <c r="M27"/>
  <c r="M31"/>
  <c r="BF8"/>
  <c r="AN8"/>
  <c r="BF53"/>
  <c r="AN53"/>
  <c r="M39"/>
  <c r="BF52"/>
  <c r="AN52"/>
  <c r="M43"/>
  <c r="BF47"/>
  <c r="AN47"/>
  <c r="BG126"/>
  <c r="AO126"/>
  <c r="BG132"/>
  <c r="AO132"/>
  <c r="AN44"/>
  <c r="BF55"/>
  <c r="AN75"/>
  <c r="BF75"/>
  <c r="AN77"/>
  <c r="BF77"/>
  <c r="AN97"/>
  <c r="BF97"/>
  <c r="AN103"/>
  <c r="BF103"/>
  <c r="AN109"/>
  <c r="BF109"/>
  <c r="AN117"/>
  <c r="BG117"/>
  <c r="AO119"/>
  <c r="AO120"/>
  <c r="AO21"/>
  <c r="BG21"/>
  <c r="Y30"/>
  <c r="Y31" s="1"/>
  <c r="AP44"/>
  <c r="BF44"/>
  <c r="BH44"/>
  <c r="AN55"/>
  <c r="AN5"/>
  <c r="BF5"/>
  <c r="M6"/>
  <c r="AN7"/>
  <c r="BF7"/>
  <c r="M8"/>
  <c r="AN9"/>
  <c r="BF9"/>
  <c r="M10"/>
  <c r="AN11"/>
  <c r="BF11"/>
  <c r="M12"/>
  <c r="AN13"/>
  <c r="BF13"/>
  <c r="M14"/>
  <c r="AN15"/>
  <c r="AR15"/>
  <c r="BF15"/>
  <c r="BJ15"/>
  <c r="AO16"/>
  <c r="AQ16"/>
  <c r="AS16"/>
  <c r="AU16"/>
  <c r="BG16"/>
  <c r="BI16"/>
  <c r="BK16"/>
  <c r="AN17"/>
  <c r="BF17"/>
  <c r="M18"/>
  <c r="AN19"/>
  <c r="BF19"/>
  <c r="AN21"/>
  <c r="BF21"/>
  <c r="AN23"/>
  <c r="BF23"/>
  <c r="AO24"/>
  <c r="BG24"/>
  <c r="AN25"/>
  <c r="BF25"/>
  <c r="AN27"/>
  <c r="BF27"/>
  <c r="M28"/>
  <c r="AN29"/>
  <c r="BF29"/>
  <c r="M30"/>
  <c r="AN31"/>
  <c r="BF31"/>
  <c r="AN33"/>
  <c r="BF33"/>
  <c r="AN35"/>
  <c r="BF35"/>
  <c r="AN37"/>
  <c r="BF37"/>
  <c r="AN39"/>
  <c r="AR39"/>
  <c r="BF39"/>
  <c r="BJ39"/>
  <c r="AN41"/>
  <c r="BF41"/>
  <c r="AN43"/>
  <c r="BF43"/>
  <c r="M44"/>
  <c r="AO44"/>
  <c r="AQ44"/>
  <c r="BG44"/>
  <c r="BI44"/>
  <c r="AN45"/>
  <c r="BF45"/>
  <c r="M46"/>
  <c r="BJ46"/>
  <c r="M52"/>
  <c r="M54"/>
  <c r="M56"/>
  <c r="AN56"/>
  <c r="M58"/>
  <c r="M62"/>
  <c r="M66"/>
  <c r="M70"/>
  <c r="M72"/>
  <c r="AN78"/>
  <c r="M84"/>
  <c r="AN92"/>
  <c r="AN96"/>
  <c r="M98"/>
  <c r="M104"/>
  <c r="AN106"/>
  <c r="AN110"/>
  <c r="AN116"/>
  <c r="K702"/>
  <c r="L702" s="1"/>
  <c r="M702" s="1"/>
  <c r="K700"/>
  <c r="L700" s="1"/>
  <c r="M700" s="1"/>
  <c r="K698"/>
  <c r="L698" s="1"/>
  <c r="M698" s="1"/>
  <c r="K696"/>
  <c r="L696" s="1"/>
  <c r="M696" s="1"/>
  <c r="K694"/>
  <c r="L694" s="1"/>
  <c r="M694" s="1"/>
  <c r="K692"/>
  <c r="L692" s="1"/>
  <c r="M692" s="1"/>
  <c r="K690"/>
  <c r="L690" s="1"/>
  <c r="M690" s="1"/>
  <c r="K688"/>
  <c r="L688" s="1"/>
  <c r="M688" s="1"/>
  <c r="K686"/>
  <c r="L686" s="1"/>
  <c r="M686" s="1"/>
  <c r="K684"/>
  <c r="L684" s="1"/>
  <c r="M684" s="1"/>
  <c r="K682"/>
  <c r="L682" s="1"/>
  <c r="M682" s="1"/>
  <c r="K680"/>
  <c r="L680" s="1"/>
  <c r="M680" s="1"/>
  <c r="K678"/>
  <c r="L678" s="1"/>
  <c r="M678" s="1"/>
  <c r="K676"/>
  <c r="L676" s="1"/>
  <c r="M676" s="1"/>
  <c r="K674"/>
  <c r="L674" s="1"/>
  <c r="M674" s="1"/>
  <c r="K672"/>
  <c r="L672" s="1"/>
  <c r="M672" s="1"/>
  <c r="K670"/>
  <c r="L670" s="1"/>
  <c r="M670" s="1"/>
  <c r="K668"/>
  <c r="L668" s="1"/>
  <c r="M668" s="1"/>
  <c r="K666"/>
  <c r="L666" s="1"/>
  <c r="M666" s="1"/>
  <c r="K664"/>
  <c r="L664" s="1"/>
  <c r="M664" s="1"/>
  <c r="K662"/>
  <c r="L662" s="1"/>
  <c r="M662" s="1"/>
  <c r="K660"/>
  <c r="L660" s="1"/>
  <c r="M660" s="1"/>
  <c r="K658"/>
  <c r="L658" s="1"/>
  <c r="M658" s="1"/>
  <c r="K656"/>
  <c r="L656" s="1"/>
  <c r="M656" s="1"/>
  <c r="K654"/>
  <c r="L654" s="1"/>
  <c r="M654" s="1"/>
  <c r="K652"/>
  <c r="L652" s="1"/>
  <c r="M652" s="1"/>
  <c r="K650"/>
  <c r="L650" s="1"/>
  <c r="M650" s="1"/>
  <c r="K648"/>
  <c r="L648" s="1"/>
  <c r="M648" s="1"/>
  <c r="K646"/>
  <c r="L646" s="1"/>
  <c r="M646" s="1"/>
  <c r="K644"/>
  <c r="L644" s="1"/>
  <c r="M644" s="1"/>
  <c r="K642"/>
  <c r="L642" s="1"/>
  <c r="M642" s="1"/>
  <c r="K640"/>
  <c r="L640" s="1"/>
  <c r="M640" s="1"/>
  <c r="K638"/>
  <c r="L638" s="1"/>
  <c r="M638" s="1"/>
  <c r="K636"/>
  <c r="L636" s="1"/>
  <c r="M636" s="1"/>
  <c r="K703"/>
  <c r="L703" s="1"/>
  <c r="M703" s="1"/>
  <c r="K701"/>
  <c r="L701" s="1"/>
  <c r="M701" s="1"/>
  <c r="K699"/>
  <c r="L699" s="1"/>
  <c r="M699" s="1"/>
  <c r="K697"/>
  <c r="L697" s="1"/>
  <c r="M697" s="1"/>
  <c r="K695"/>
  <c r="L695" s="1"/>
  <c r="M695" s="1"/>
  <c r="K693"/>
  <c r="L693" s="1"/>
  <c r="M693" s="1"/>
  <c r="K691"/>
  <c r="L691" s="1"/>
  <c r="M691" s="1"/>
  <c r="K689"/>
  <c r="L689" s="1"/>
  <c r="M689" s="1"/>
  <c r="K687"/>
  <c r="L687" s="1"/>
  <c r="M687" s="1"/>
  <c r="K685"/>
  <c r="L685" s="1"/>
  <c r="M685" s="1"/>
  <c r="K683"/>
  <c r="L683" s="1"/>
  <c r="M683" s="1"/>
  <c r="K681"/>
  <c r="L681" s="1"/>
  <c r="M681" s="1"/>
  <c r="K679"/>
  <c r="L679" s="1"/>
  <c r="M679" s="1"/>
  <c r="K677"/>
  <c r="L677" s="1"/>
  <c r="M677" s="1"/>
  <c r="K675"/>
  <c r="L675" s="1"/>
  <c r="M675" s="1"/>
  <c r="K673"/>
  <c r="L673" s="1"/>
  <c r="M673" s="1"/>
  <c r="K671"/>
  <c r="L671" s="1"/>
  <c r="M671" s="1"/>
  <c r="K669"/>
  <c r="L669" s="1"/>
  <c r="M669" s="1"/>
  <c r="K667"/>
  <c r="L667" s="1"/>
  <c r="M667" s="1"/>
  <c r="K665"/>
  <c r="L665" s="1"/>
  <c r="M665" s="1"/>
  <c r="K663"/>
  <c r="L663" s="1"/>
  <c r="M663" s="1"/>
  <c r="K661"/>
  <c r="L661" s="1"/>
  <c r="M661" s="1"/>
  <c r="K659"/>
  <c r="L659" s="1"/>
  <c r="M659" s="1"/>
  <c r="K657"/>
  <c r="L657" s="1"/>
  <c r="M657" s="1"/>
  <c r="K655"/>
  <c r="L655" s="1"/>
  <c r="M655" s="1"/>
  <c r="K653"/>
  <c r="L653" s="1"/>
  <c r="M653" s="1"/>
  <c r="K651"/>
  <c r="L651" s="1"/>
  <c r="M651" s="1"/>
  <c r="K649"/>
  <c r="L649" s="1"/>
  <c r="M649" s="1"/>
  <c r="K647"/>
  <c r="L647" s="1"/>
  <c r="M647" s="1"/>
  <c r="K645"/>
  <c r="L645" s="1"/>
  <c r="M645" s="1"/>
  <c r="K643"/>
  <c r="L643" s="1"/>
  <c r="M643" s="1"/>
  <c r="K641"/>
  <c r="L641" s="1"/>
  <c r="M641" s="1"/>
  <c r="K639"/>
  <c r="L639" s="1"/>
  <c r="M639" s="1"/>
  <c r="K637"/>
  <c r="L637" s="1"/>
  <c r="M637" s="1"/>
  <c r="BL172"/>
  <c r="BM54"/>
  <c r="BM50"/>
  <c r="BK17"/>
  <c r="BM91"/>
  <c r="BJ171"/>
  <c r="BM84"/>
  <c r="AR33"/>
  <c r="AR11"/>
  <c r="BJ121"/>
  <c r="BM55"/>
  <c r="BM42"/>
  <c r="BM100"/>
  <c r="K167"/>
  <c r="L167" s="1"/>
  <c r="M167" s="1"/>
  <c r="K166"/>
  <c r="L166" s="1"/>
  <c r="M166" s="1"/>
  <c r="K165"/>
  <c r="L165" s="1"/>
  <c r="K164"/>
  <c r="L164" s="1"/>
  <c r="M164" s="1"/>
  <c r="K163"/>
  <c r="L163" s="1"/>
  <c r="K162"/>
  <c r="L162" s="1"/>
  <c r="M162" s="1"/>
  <c r="K161"/>
  <c r="L161" s="1"/>
  <c r="K160"/>
  <c r="L160" s="1"/>
  <c r="M160" s="1"/>
  <c r="K159"/>
  <c r="L159" s="1"/>
  <c r="BG121" s="1"/>
  <c r="K158"/>
  <c r="L158" s="1"/>
  <c r="AO46" s="1"/>
  <c r="K157"/>
  <c r="L157" s="1"/>
  <c r="M157" s="1"/>
  <c r="K156"/>
  <c r="L156" s="1"/>
  <c r="M156" s="1"/>
  <c r="K155"/>
  <c r="L155" s="1"/>
  <c r="M155" s="1"/>
  <c r="K154"/>
  <c r="L154" s="1"/>
  <c r="M154" s="1"/>
  <c r="K153"/>
  <c r="L153" s="1"/>
  <c r="M153" s="1"/>
  <c r="K152"/>
  <c r="L152" s="1"/>
  <c r="M152" s="1"/>
  <c r="K151"/>
  <c r="L151" s="1"/>
  <c r="M151" s="1"/>
  <c r="K150"/>
  <c r="L150" s="1"/>
  <c r="M150" s="1"/>
  <c r="K149"/>
  <c r="L149" s="1"/>
  <c r="M149" s="1"/>
  <c r="K148"/>
  <c r="L148" s="1"/>
  <c r="M148" s="1"/>
  <c r="K147"/>
  <c r="L147" s="1"/>
  <c r="M147" s="1"/>
  <c r="K146"/>
  <c r="L146" s="1"/>
  <c r="K145"/>
  <c r="L145" s="1"/>
  <c r="M145" s="1"/>
  <c r="K144"/>
  <c r="L144" s="1"/>
  <c r="M144" s="1"/>
  <c r="K143"/>
  <c r="L143" s="1"/>
  <c r="M143" s="1"/>
  <c r="K142"/>
  <c r="L142" s="1"/>
  <c r="M142" s="1"/>
  <c r="K141"/>
  <c r="L141" s="1"/>
  <c r="K140"/>
  <c r="L140" s="1"/>
  <c r="M140" s="1"/>
  <c r="BK146"/>
  <c r="BK9"/>
  <c r="BM88"/>
  <c r="BI46"/>
  <c r="K180"/>
  <c r="L180" s="1"/>
  <c r="M180" s="1"/>
  <c r="K179"/>
  <c r="L179" s="1"/>
  <c r="M179" s="1"/>
  <c r="K178"/>
  <c r="L178" s="1"/>
  <c r="M178" s="1"/>
  <c r="K177"/>
  <c r="L177" s="1"/>
  <c r="M177" s="1"/>
  <c r="K176"/>
  <c r="L176" s="1"/>
  <c r="K175"/>
  <c r="L175" s="1"/>
  <c r="M175" s="1"/>
  <c r="K174"/>
  <c r="L174" s="1"/>
  <c r="M174" s="1"/>
  <c r="K173"/>
  <c r="L173" s="1"/>
  <c r="M173" s="1"/>
  <c r="K172"/>
  <c r="L172" s="1"/>
  <c r="M172" s="1"/>
  <c r="K171"/>
  <c r="L171" s="1"/>
  <c r="M171" s="1"/>
  <c r="K170"/>
  <c r="L170" s="1"/>
  <c r="M170" s="1"/>
  <c r="K169"/>
  <c r="L169" s="1"/>
  <c r="K168"/>
  <c r="L168" s="1"/>
  <c r="K139"/>
  <c r="L139" s="1"/>
  <c r="K138"/>
  <c r="L138" s="1"/>
  <c r="M138" s="1"/>
  <c r="K137"/>
  <c r="L137" s="1"/>
  <c r="M137" s="1"/>
  <c r="K136"/>
  <c r="L136" s="1"/>
  <c r="M136" s="1"/>
  <c r="K135"/>
  <c r="L135" s="1"/>
  <c r="M135" s="1"/>
  <c r="K134"/>
  <c r="L134" s="1"/>
  <c r="M134" s="1"/>
  <c r="K133"/>
  <c r="L133" s="1"/>
  <c r="M133" s="1"/>
  <c r="K132"/>
  <c r="L132" s="1"/>
  <c r="M132" s="1"/>
  <c r="K131"/>
  <c r="L131" s="1"/>
  <c r="AO31" s="1"/>
  <c r="L130"/>
  <c r="M130" s="1"/>
  <c r="K129"/>
  <c r="L129" s="1"/>
  <c r="K128"/>
  <c r="L128" s="1"/>
  <c r="M128" s="1"/>
  <c r="K127"/>
  <c r="L127" s="1"/>
  <c r="M127" s="1"/>
  <c r="K126"/>
  <c r="L126" s="1"/>
  <c r="M126" s="1"/>
  <c r="K125"/>
  <c r="L125" s="1"/>
  <c r="AP58" s="1"/>
  <c r="K124"/>
  <c r="L124" s="1"/>
  <c r="M124" s="1"/>
  <c r="K123"/>
  <c r="L123" s="1"/>
  <c r="K122"/>
  <c r="L122" s="1"/>
  <c r="M122" s="1"/>
  <c r="K121"/>
  <c r="L121" s="1"/>
  <c r="M121" s="1"/>
  <c r="K120"/>
  <c r="L120" s="1"/>
  <c r="K119"/>
  <c r="L119" s="1"/>
  <c r="M119" s="1"/>
  <c r="K118"/>
  <c r="L118" s="1"/>
  <c r="BL117"/>
  <c r="BJ117"/>
  <c r="BF117"/>
  <c r="BL118"/>
  <c r="BF118"/>
  <c r="AR118"/>
  <c r="AN118"/>
  <c r="BL119"/>
  <c r="BJ119"/>
  <c r="BF119"/>
  <c r="AR119"/>
  <c r="AN119"/>
  <c r="BH120"/>
  <c r="BF120"/>
  <c r="AP120"/>
  <c r="AN120"/>
  <c r="BL121"/>
  <c r="BF121"/>
  <c r="AN121"/>
  <c r="BL122"/>
  <c r="BJ122"/>
  <c r="BH122"/>
  <c r="BF122"/>
  <c r="AT122"/>
  <c r="AR122"/>
  <c r="AP122"/>
  <c r="AN122"/>
  <c r="BJ123"/>
  <c r="BF123"/>
  <c r="AR123"/>
  <c r="AN123"/>
  <c r="BL124"/>
  <c r="BH124"/>
  <c r="BF124"/>
  <c r="AP124"/>
  <c r="AN124"/>
  <c r="BL125"/>
  <c r="BJ125"/>
  <c r="BF125"/>
  <c r="AT125"/>
  <c r="AR125"/>
  <c r="AN125"/>
  <c r="BL126"/>
  <c r="BJ126"/>
  <c r="BH126"/>
  <c r="BF126"/>
  <c r="AT126"/>
  <c r="AR126"/>
  <c r="AP126"/>
  <c r="AN126"/>
  <c r="BL127"/>
  <c r="BJ127"/>
  <c r="BF127"/>
  <c r="AT127"/>
  <c r="AR127"/>
  <c r="AN127"/>
  <c r="BL128"/>
  <c r="BJ128"/>
  <c r="BF128"/>
  <c r="AT128"/>
  <c r="AR128"/>
  <c r="AN128"/>
  <c r="BL129"/>
  <c r="BJ129"/>
  <c r="BF129"/>
  <c r="AT129"/>
  <c r="AR129"/>
  <c r="AP129"/>
  <c r="AN129"/>
  <c r="BL130"/>
  <c r="BJ130"/>
  <c r="BH130"/>
  <c r="BF130"/>
  <c r="AT130"/>
  <c r="AR130"/>
  <c r="AP130"/>
  <c r="AN130"/>
  <c r="BL131"/>
  <c r="BJ131"/>
  <c r="BH131"/>
  <c r="BF131"/>
  <c r="AT131"/>
  <c r="AR131"/>
  <c r="AP131"/>
  <c r="AN131"/>
  <c r="BL132"/>
  <c r="BJ132"/>
  <c r="BH132"/>
  <c r="BF132"/>
  <c r="AT132"/>
  <c r="AR132"/>
  <c r="AP132"/>
  <c r="AN132"/>
  <c r="BL133"/>
  <c r="BJ133"/>
  <c r="BH133"/>
  <c r="BF133"/>
  <c r="AT133"/>
  <c r="AR133"/>
  <c r="AP133"/>
  <c r="AN133"/>
  <c r="AO48"/>
  <c r="AQ48"/>
  <c r="AS48"/>
  <c r="AU48"/>
  <c r="BG48"/>
  <c r="BI48"/>
  <c r="BK48"/>
  <c r="AO49"/>
  <c r="AQ49"/>
  <c r="AS49"/>
  <c r="AU49"/>
  <c r="BG49"/>
  <c r="BI49"/>
  <c r="BK49"/>
  <c r="AO50"/>
  <c r="AQ50"/>
  <c r="AS50"/>
  <c r="AU50"/>
  <c r="BG50"/>
  <c r="BI50"/>
  <c r="BK50"/>
  <c r="AO51"/>
  <c r="AQ51"/>
  <c r="AS51"/>
  <c r="AU51"/>
  <c r="BG51"/>
  <c r="BI51"/>
  <c r="BK51"/>
  <c r="AO52"/>
  <c r="AQ52"/>
  <c r="AS52"/>
  <c r="AU52"/>
  <c r="BG52"/>
  <c r="BI52"/>
  <c r="BK52"/>
  <c r="AO53"/>
  <c r="AQ53"/>
  <c r="AS53"/>
  <c r="BG53"/>
  <c r="BI53"/>
  <c r="BK53"/>
  <c r="AO54"/>
  <c r="AQ54"/>
  <c r="AS54"/>
  <c r="AU54"/>
  <c r="BG54"/>
  <c r="BI54"/>
  <c r="BK54"/>
  <c r="AO55"/>
  <c r="AQ55"/>
  <c r="AS55"/>
  <c r="AU55"/>
  <c r="BG55"/>
  <c r="BI55"/>
  <c r="BK55"/>
  <c r="AO56"/>
  <c r="AQ56"/>
  <c r="AS56"/>
  <c r="AU56"/>
  <c r="BG56"/>
  <c r="BI56"/>
  <c r="BK56"/>
  <c r="AO57"/>
  <c r="AQ57"/>
  <c r="AS57"/>
  <c r="AU57"/>
  <c r="BG57"/>
  <c r="BI57"/>
  <c r="BK57"/>
  <c r="AO58"/>
  <c r="AQ58"/>
  <c r="AS58"/>
  <c r="AU58"/>
  <c r="BG58"/>
  <c r="BI58"/>
  <c r="BK58"/>
  <c r="AO59"/>
  <c r="AQ59"/>
  <c r="AS59"/>
  <c r="AU59"/>
  <c r="BG59"/>
  <c r="BI59"/>
  <c r="BK59"/>
  <c r="AO60"/>
  <c r="AQ60"/>
  <c r="AS60"/>
  <c r="AU60"/>
  <c r="BG60"/>
  <c r="BI60"/>
  <c r="BK60"/>
  <c r="AO61"/>
  <c r="AQ61"/>
  <c r="AS61"/>
  <c r="AU61"/>
  <c r="BG61"/>
  <c r="BI61"/>
  <c r="BK61"/>
  <c r="AO62"/>
  <c r="AQ62"/>
  <c r="AS62"/>
  <c r="AU62"/>
  <c r="BG62"/>
  <c r="BI62"/>
  <c r="BK62"/>
  <c r="AO63"/>
  <c r="AQ63"/>
  <c r="AS63"/>
  <c r="AU63"/>
  <c r="BG63"/>
  <c r="BI63"/>
  <c r="BK63"/>
  <c r="AO64"/>
  <c r="AQ64"/>
  <c r="AS64"/>
  <c r="AU64"/>
  <c r="BG64"/>
  <c r="BI64"/>
  <c r="BK64"/>
  <c r="AO65"/>
  <c r="AQ65"/>
  <c r="AS65"/>
  <c r="AU65"/>
  <c r="BG65"/>
  <c r="BI65"/>
  <c r="BK65"/>
  <c r="AO66"/>
  <c r="AQ66"/>
  <c r="AS66"/>
  <c r="AU66"/>
  <c r="BG66"/>
  <c r="BI66"/>
  <c r="BK66"/>
  <c r="AO67"/>
  <c r="AQ67"/>
  <c r="AS67"/>
  <c r="AU67"/>
  <c r="BG67"/>
  <c r="BI67"/>
  <c r="BK67"/>
  <c r="AO68"/>
  <c r="AQ68"/>
  <c r="AS68"/>
  <c r="AU68"/>
  <c r="BG68"/>
  <c r="BI68"/>
  <c r="BK68"/>
  <c r="AO69"/>
  <c r="AQ69"/>
  <c r="AS69"/>
  <c r="AU69"/>
  <c r="BG69"/>
  <c r="BI69"/>
  <c r="BK69"/>
  <c r="AO70"/>
  <c r="AQ70"/>
  <c r="AS70"/>
  <c r="AU70"/>
  <c r="BG70"/>
  <c r="BI70"/>
  <c r="BK70"/>
  <c r="AO71"/>
  <c r="AQ71"/>
  <c r="AS71"/>
  <c r="AU71"/>
  <c r="BG71"/>
  <c r="BI71"/>
  <c r="BK71"/>
  <c r="AO72"/>
  <c r="AQ72"/>
  <c r="AS72"/>
  <c r="AU72"/>
  <c r="BG72"/>
  <c r="BI72"/>
  <c r="BK72"/>
  <c r="AO73"/>
  <c r="AQ73"/>
  <c r="AS73"/>
  <c r="AU73"/>
  <c r="BG73"/>
  <c r="BI73"/>
  <c r="BK73"/>
  <c r="AO74"/>
  <c r="AQ74"/>
  <c r="AS74"/>
  <c r="AU74"/>
  <c r="BG74"/>
  <c r="BI74"/>
  <c r="BK74"/>
  <c r="AO75"/>
  <c r="AQ75"/>
  <c r="AS75"/>
  <c r="AU75"/>
  <c r="BG75"/>
  <c r="BI75"/>
  <c r="BK75"/>
  <c r="AO76"/>
  <c r="AQ76"/>
  <c r="AS76"/>
  <c r="AU76"/>
  <c r="BG76"/>
  <c r="BI76"/>
  <c r="BK76"/>
  <c r="AO77"/>
  <c r="AQ77"/>
  <c r="AS77"/>
  <c r="AU77"/>
  <c r="BG77"/>
  <c r="BI77"/>
  <c r="BK77"/>
  <c r="AO78"/>
  <c r="AQ78"/>
  <c r="AS78"/>
  <c r="AU78"/>
  <c r="BG78"/>
  <c r="BI78"/>
  <c r="BK78"/>
  <c r="AO79"/>
  <c r="AQ79"/>
  <c r="AS79"/>
  <c r="AU79"/>
  <c r="BG79"/>
  <c r="BI79"/>
  <c r="BK79"/>
  <c r="AO80"/>
  <c r="AQ80"/>
  <c r="AS80"/>
  <c r="AU80"/>
  <c r="BG80"/>
  <c r="BI80"/>
  <c r="BK80"/>
  <c r="AO81"/>
  <c r="AQ81"/>
  <c r="AS81"/>
  <c r="AU81"/>
  <c r="BG81"/>
  <c r="BI81"/>
  <c r="BK81"/>
  <c r="AO82"/>
  <c r="AQ82"/>
  <c r="AS82"/>
  <c r="AU82"/>
  <c r="BG82"/>
  <c r="BI82"/>
  <c r="BK82"/>
  <c r="AO83"/>
  <c r="AQ83"/>
  <c r="AS83"/>
  <c r="AU83"/>
  <c r="BG83"/>
  <c r="BI83"/>
  <c r="BK83"/>
  <c r="AO84"/>
  <c r="AQ84"/>
  <c r="AS84"/>
  <c r="AU84"/>
  <c r="BG84"/>
  <c r="BI84"/>
  <c r="BK84"/>
  <c r="AO85"/>
  <c r="AQ85"/>
  <c r="AS85"/>
  <c r="AU85"/>
  <c r="BG85"/>
  <c r="BI85"/>
  <c r="BK85"/>
  <c r="AO86"/>
  <c r="AQ86"/>
  <c r="AS86"/>
  <c r="AU86"/>
  <c r="BG86"/>
  <c r="BI86"/>
  <c r="BK86"/>
  <c r="AO87"/>
  <c r="AQ87"/>
  <c r="AS87"/>
  <c r="AU87"/>
  <c r="BG87"/>
  <c r="BI87"/>
  <c r="BK87"/>
  <c r="AO88"/>
  <c r="AQ88"/>
  <c r="AS88"/>
  <c r="AU88"/>
  <c r="BG88"/>
  <c r="BI88"/>
  <c r="BK88"/>
  <c r="AO89"/>
  <c r="AQ89"/>
  <c r="AS89"/>
  <c r="AU89"/>
  <c r="BG89"/>
  <c r="BI89"/>
  <c r="BK89"/>
  <c r="AO90"/>
  <c r="AQ90"/>
  <c r="AS90"/>
  <c r="AU90"/>
  <c r="BG90"/>
  <c r="BI90"/>
  <c r="BK90"/>
  <c r="AO91"/>
  <c r="AQ91"/>
  <c r="AS91"/>
  <c r="AU91"/>
  <c r="BG91"/>
  <c r="BI91"/>
  <c r="BK91"/>
  <c r="AO92"/>
  <c r="AQ92"/>
  <c r="AS92"/>
  <c r="AU92"/>
  <c r="BG92"/>
  <c r="BI92"/>
  <c r="BK92"/>
  <c r="AO93"/>
  <c r="AQ93"/>
  <c r="AS93"/>
  <c r="AU93"/>
  <c r="BG93"/>
  <c r="BI93"/>
  <c r="BK93"/>
  <c r="AO94"/>
  <c r="AQ94"/>
  <c r="AS94"/>
  <c r="AU94"/>
  <c r="BG94"/>
  <c r="BI94"/>
  <c r="BK94"/>
  <c r="AO95"/>
  <c r="AQ95"/>
  <c r="AS95"/>
  <c r="AU95"/>
  <c r="BG95"/>
  <c r="BI95"/>
  <c r="BK95"/>
  <c r="AO96"/>
  <c r="AQ96"/>
  <c r="AS96"/>
  <c r="AU96"/>
  <c r="BG96"/>
  <c r="BI96"/>
  <c r="BK96"/>
  <c r="AO97"/>
  <c r="AQ97"/>
  <c r="AS97"/>
  <c r="AU97"/>
  <c r="BG97"/>
  <c r="BI97"/>
  <c r="BK97"/>
  <c r="AO98"/>
  <c r="AQ98"/>
  <c r="AS98"/>
  <c r="AU98"/>
  <c r="BG98"/>
  <c r="BI98"/>
  <c r="BK98"/>
  <c r="AO99"/>
  <c r="AQ99"/>
  <c r="AS99"/>
  <c r="AU99"/>
  <c r="BG99"/>
  <c r="BI99"/>
  <c r="BK99"/>
  <c r="AO100"/>
  <c r="AQ100"/>
  <c r="AS100"/>
  <c r="AU100"/>
  <c r="BG100"/>
  <c r="BI100"/>
  <c r="BK100"/>
  <c r="AO101"/>
  <c r="AQ101"/>
  <c r="AS101"/>
  <c r="AU101"/>
  <c r="BG101"/>
  <c r="BI101"/>
  <c r="BK101"/>
  <c r="AO102"/>
  <c r="AQ102"/>
  <c r="AS102"/>
  <c r="AU102"/>
  <c r="BG102"/>
  <c r="BI102"/>
  <c r="BK102"/>
  <c r="AO103"/>
  <c r="AQ103"/>
  <c r="AS103"/>
  <c r="AU103"/>
  <c r="BG103"/>
  <c r="BI103"/>
  <c r="BK103"/>
  <c r="AO104"/>
  <c r="AQ104"/>
  <c r="AS104"/>
  <c r="AU104"/>
  <c r="BG104"/>
  <c r="BI104"/>
  <c r="BK104"/>
  <c r="AO105"/>
  <c r="AQ105"/>
  <c r="AS105"/>
  <c r="AU105"/>
  <c r="BG105"/>
  <c r="BI105"/>
  <c r="BK105"/>
  <c r="AO106"/>
  <c r="AQ106"/>
  <c r="AS106"/>
  <c r="AU106"/>
  <c r="BG106"/>
  <c r="BI106"/>
  <c r="BK106"/>
  <c r="AO107"/>
  <c r="AQ107"/>
  <c r="AS107"/>
  <c r="AU107"/>
  <c r="BG107"/>
  <c r="BI107"/>
  <c r="BK107"/>
  <c r="AO108"/>
  <c r="AQ108"/>
  <c r="AS108"/>
  <c r="AU108"/>
  <c r="BG108"/>
  <c r="BI108"/>
  <c r="BK108"/>
  <c r="AO109"/>
  <c r="AQ109"/>
  <c r="AS109"/>
  <c r="AU109"/>
  <c r="BG109"/>
  <c r="BI109"/>
  <c r="BK109"/>
  <c r="AO110"/>
  <c r="AQ110"/>
  <c r="AS110"/>
  <c r="AU110"/>
  <c r="BG110"/>
  <c r="BI110"/>
  <c r="BK110"/>
  <c r="AO111"/>
  <c r="AQ111"/>
  <c r="AS111"/>
  <c r="AU111"/>
  <c r="BG111"/>
  <c r="BI111"/>
  <c r="BK111"/>
  <c r="AO112"/>
  <c r="AQ112"/>
  <c r="AS112"/>
  <c r="AU112"/>
  <c r="BG112"/>
  <c r="BI112"/>
  <c r="BK112"/>
  <c r="AO113"/>
  <c r="AQ113"/>
  <c r="AS113"/>
  <c r="AU113"/>
  <c r="BG113"/>
  <c r="BI113"/>
  <c r="BK113"/>
  <c r="AO114"/>
  <c r="AQ114"/>
  <c r="AS114"/>
  <c r="AU114"/>
  <c r="BG114"/>
  <c r="BI114"/>
  <c r="BK114"/>
  <c r="AO115"/>
  <c r="AQ115"/>
  <c r="AS115"/>
  <c r="AU115"/>
  <c r="BG115"/>
  <c r="BI115"/>
  <c r="BK115"/>
  <c r="AO116"/>
  <c r="AQ116"/>
  <c r="AS116"/>
  <c r="AU116"/>
  <c r="BG116"/>
  <c r="BI116"/>
  <c r="BK116"/>
  <c r="AO117"/>
  <c r="AQ117"/>
  <c r="AS117"/>
  <c r="AU117"/>
  <c r="BI117"/>
  <c r="BM117"/>
  <c r="AQ118"/>
  <c r="AU118"/>
  <c r="BI118"/>
  <c r="BM118"/>
  <c r="AQ119"/>
  <c r="AU119"/>
  <c r="BI119"/>
  <c r="BM119"/>
  <c r="AQ120"/>
  <c r="AU120"/>
  <c r="BI120"/>
  <c r="BM120"/>
  <c r="AQ121"/>
  <c r="AU121"/>
  <c r="BI121"/>
  <c r="BM121"/>
  <c r="AQ122"/>
  <c r="AU122"/>
  <c r="BI122"/>
  <c r="BM122"/>
  <c r="AQ123"/>
  <c r="AU123"/>
  <c r="BI123"/>
  <c r="BM123"/>
  <c r="AQ124"/>
  <c r="AU124"/>
  <c r="BI124"/>
  <c r="BM124"/>
  <c r="AQ125"/>
  <c r="AU125"/>
  <c r="BI125"/>
  <c r="BM125"/>
  <c r="AQ126"/>
  <c r="AU126"/>
  <c r="BI126"/>
  <c r="BM126"/>
  <c r="AQ127"/>
  <c r="AU127"/>
  <c r="BI127"/>
  <c r="BM127"/>
  <c r="AQ128"/>
  <c r="AU128"/>
  <c r="BI128"/>
  <c r="BM128"/>
  <c r="AQ129"/>
  <c r="AU129"/>
  <c r="BI129"/>
  <c r="BM129"/>
  <c r="AQ130"/>
  <c r="AU130"/>
  <c r="BI130"/>
  <c r="BM130"/>
  <c r="AQ131"/>
  <c r="AU131"/>
  <c r="BI131"/>
  <c r="BM131"/>
  <c r="AQ132"/>
  <c r="AU132"/>
  <c r="BI132"/>
  <c r="BM132"/>
  <c r="AQ133"/>
  <c r="AU133"/>
  <c r="BI133"/>
  <c r="BM133"/>
  <c r="BM135"/>
  <c r="BK147"/>
  <c r="BK149"/>
  <c r="BK165"/>
  <c r="AN134"/>
  <c r="AP134"/>
  <c r="AR134"/>
  <c r="AT134"/>
  <c r="BF134"/>
  <c r="BH134"/>
  <c r="BJ134"/>
  <c r="BL134"/>
  <c r="AN135"/>
  <c r="AP135"/>
  <c r="AR135"/>
  <c r="AT135"/>
  <c r="BF135"/>
  <c r="BH135"/>
  <c r="BJ135"/>
  <c r="BL135"/>
  <c r="AN136"/>
  <c r="AP136"/>
  <c r="AR136"/>
  <c r="AT136"/>
  <c r="BF136"/>
  <c r="BH136"/>
  <c r="BJ136"/>
  <c r="BL136"/>
  <c r="AN137"/>
  <c r="AP137"/>
  <c r="AR137"/>
  <c r="AT137"/>
  <c r="BF137"/>
  <c r="BH137"/>
  <c r="BJ137"/>
  <c r="BL137"/>
  <c r="AN138"/>
  <c r="AP138"/>
  <c r="AR138"/>
  <c r="AT138"/>
  <c r="BF138"/>
  <c r="BH138"/>
  <c r="BJ138"/>
  <c r="BL138"/>
  <c r="AN139"/>
  <c r="AP139"/>
  <c r="AR139"/>
  <c r="AT139"/>
  <c r="BG139"/>
  <c r="AO140"/>
  <c r="AS140"/>
  <c r="BG140"/>
  <c r="AO141"/>
  <c r="AS141"/>
  <c r="BG141"/>
  <c r="AO142"/>
  <c r="AS142"/>
  <c r="BG142"/>
  <c r="AO143"/>
  <c r="AS143"/>
  <c r="BG143"/>
  <c r="AO144"/>
  <c r="AS144"/>
  <c r="BG144"/>
  <c r="AO145"/>
  <c r="AS145"/>
  <c r="BG145"/>
  <c r="AO146"/>
  <c r="AS146"/>
  <c r="BG146"/>
  <c r="AO147"/>
  <c r="AS147"/>
  <c r="BG147"/>
  <c r="AO148"/>
  <c r="AS148"/>
  <c r="BG148"/>
  <c r="AO149"/>
  <c r="AS149"/>
  <c r="BG149"/>
  <c r="AO150"/>
  <c r="AS150"/>
  <c r="BG150"/>
  <c r="AO151"/>
  <c r="AS151"/>
  <c r="BG151"/>
  <c r="AO152"/>
  <c r="AS152"/>
  <c r="BG152"/>
  <c r="AO153"/>
  <c r="AS153"/>
  <c r="BG153"/>
  <c r="AO154"/>
  <c r="AS154"/>
  <c r="BG154"/>
  <c r="AO155"/>
  <c r="AS155"/>
  <c r="BG155"/>
  <c r="AO156"/>
  <c r="AS156"/>
  <c r="BG156"/>
  <c r="AO157"/>
  <c r="AS157"/>
  <c r="BG157"/>
  <c r="AO158"/>
  <c r="AS158"/>
  <c r="BG158"/>
  <c r="AO159"/>
  <c r="AS159"/>
  <c r="BG159"/>
  <c r="AO160"/>
  <c r="AS160"/>
  <c r="BG160"/>
  <c r="AO161"/>
  <c r="AS161"/>
  <c r="BG161"/>
  <c r="AO162"/>
  <c r="AS162"/>
  <c r="BG162"/>
  <c r="AO163"/>
  <c r="AS163"/>
  <c r="BG163"/>
  <c r="AO164"/>
  <c r="AS164"/>
  <c r="BG164"/>
  <c r="AO165"/>
  <c r="AS165"/>
  <c r="BG165"/>
  <c r="AO166"/>
  <c r="AS166"/>
  <c r="BG166"/>
  <c r="AO167"/>
  <c r="AS167"/>
  <c r="BH167"/>
  <c r="BL139"/>
  <c r="BJ139"/>
  <c r="BH139"/>
  <c r="BF139"/>
  <c r="BL140"/>
  <c r="BJ140"/>
  <c r="BH140"/>
  <c r="BF140"/>
  <c r="AT140"/>
  <c r="AR140"/>
  <c r="AP140"/>
  <c r="AN140"/>
  <c r="BL141"/>
  <c r="BJ141"/>
  <c r="BH141"/>
  <c r="BF141"/>
  <c r="AT141"/>
  <c r="AR141"/>
  <c r="AP141"/>
  <c r="AN141"/>
  <c r="BL142"/>
  <c r="BJ142"/>
  <c r="BH142"/>
  <c r="BF142"/>
  <c r="AT142"/>
  <c r="AR142"/>
  <c r="AP142"/>
  <c r="AN142"/>
  <c r="BL143"/>
  <c r="BJ143"/>
  <c r="BH143"/>
  <c r="BF143"/>
  <c r="AT143"/>
  <c r="AR143"/>
  <c r="AP143"/>
  <c r="AN143"/>
  <c r="BL144"/>
  <c r="BJ144"/>
  <c r="BH144"/>
  <c r="BF144"/>
  <c r="AT144"/>
  <c r="AR144"/>
  <c r="AP144"/>
  <c r="AN144"/>
  <c r="BL145"/>
  <c r="BJ145"/>
  <c r="BH145"/>
  <c r="BF145"/>
  <c r="AT145"/>
  <c r="AR145"/>
  <c r="AP145"/>
  <c r="AN145"/>
  <c r="BL146"/>
  <c r="BJ146"/>
  <c r="BH146"/>
  <c r="BF146"/>
  <c r="AT146"/>
  <c r="AR146"/>
  <c r="AP146"/>
  <c r="AN146"/>
  <c r="BL147"/>
  <c r="BJ147"/>
  <c r="BH147"/>
  <c r="BF147"/>
  <c r="AT147"/>
  <c r="AR147"/>
  <c r="AP147"/>
  <c r="AN147"/>
  <c r="BL148"/>
  <c r="BJ148"/>
  <c r="BH148"/>
  <c r="BF148"/>
  <c r="AT148"/>
  <c r="AR148"/>
  <c r="AP148"/>
  <c r="AN148"/>
  <c r="BL149"/>
  <c r="BJ149"/>
  <c r="BH149"/>
  <c r="BF149"/>
  <c r="AT149"/>
  <c r="AR149"/>
  <c r="AP149"/>
  <c r="AN149"/>
  <c r="BL150"/>
  <c r="BJ150"/>
  <c r="BH150"/>
  <c r="BF150"/>
  <c r="AT150"/>
  <c r="AR150"/>
  <c r="AP150"/>
  <c r="AN150"/>
  <c r="BL151"/>
  <c r="BJ151"/>
  <c r="BH151"/>
  <c r="BF151"/>
  <c r="AT151"/>
  <c r="AR151"/>
  <c r="AP151"/>
  <c r="AN151"/>
  <c r="BL152"/>
  <c r="BJ152"/>
  <c r="BH152"/>
  <c r="BF152"/>
  <c r="AT152"/>
  <c r="AR152"/>
  <c r="AP152"/>
  <c r="AN152"/>
  <c r="BL153"/>
  <c r="BJ153"/>
  <c r="BH153"/>
  <c r="BF153"/>
  <c r="AT153"/>
  <c r="AR153"/>
  <c r="AP153"/>
  <c r="AN153"/>
  <c r="BL154"/>
  <c r="BJ154"/>
  <c r="BH154"/>
  <c r="BF154"/>
  <c r="AT154"/>
  <c r="AR154"/>
  <c r="AP154"/>
  <c r="AN154"/>
  <c r="BL155"/>
  <c r="BJ155"/>
  <c r="BH155"/>
  <c r="BF155"/>
  <c r="AT155"/>
  <c r="AR155"/>
  <c r="AP155"/>
  <c r="AN155"/>
  <c r="BL156"/>
  <c r="BJ156"/>
  <c r="BH156"/>
  <c r="BF156"/>
  <c r="AT156"/>
  <c r="AR156"/>
  <c r="AP156"/>
  <c r="AN156"/>
  <c r="BL157"/>
  <c r="BJ157"/>
  <c r="BH157"/>
  <c r="BF157"/>
  <c r="AT157"/>
  <c r="AR157"/>
  <c r="AP157"/>
  <c r="AN157"/>
  <c r="BL158"/>
  <c r="BJ158"/>
  <c r="BH158"/>
  <c r="BF158"/>
  <c r="AT158"/>
  <c r="AR158"/>
  <c r="AP158"/>
  <c r="AN158"/>
  <c r="BL159"/>
  <c r="BJ159"/>
  <c r="BH159"/>
  <c r="BF159"/>
  <c r="AT159"/>
  <c r="AR159"/>
  <c r="AP159"/>
  <c r="AN159"/>
  <c r="BL160"/>
  <c r="BJ160"/>
  <c r="BH160"/>
  <c r="BF160"/>
  <c r="AT160"/>
  <c r="AR160"/>
  <c r="AP160"/>
  <c r="AN160"/>
  <c r="BL161"/>
  <c r="BJ161"/>
  <c r="BH161"/>
  <c r="BF161"/>
  <c r="AT161"/>
  <c r="AR161"/>
  <c r="AP161"/>
  <c r="AN161"/>
  <c r="BL162"/>
  <c r="BJ162"/>
  <c r="BH162"/>
  <c r="BF162"/>
  <c r="AT162"/>
  <c r="AR162"/>
  <c r="AP162"/>
  <c r="AN162"/>
  <c r="BL163"/>
  <c r="BJ163"/>
  <c r="BH163"/>
  <c r="BF163"/>
  <c r="AT163"/>
  <c r="AR163"/>
  <c r="AP163"/>
  <c r="AN163"/>
  <c r="BL164"/>
  <c r="BJ164"/>
  <c r="BH164"/>
  <c r="BF164"/>
  <c r="AT164"/>
  <c r="AR164"/>
  <c r="AP164"/>
  <c r="AN164"/>
  <c r="BL165"/>
  <c r="BJ165"/>
  <c r="BH165"/>
  <c r="BF165"/>
  <c r="AT165"/>
  <c r="AR165"/>
  <c r="AP165"/>
  <c r="AN165"/>
  <c r="BL166"/>
  <c r="BJ166"/>
  <c r="BH166"/>
  <c r="BF166"/>
  <c r="AT166"/>
  <c r="AR166"/>
  <c r="AP166"/>
  <c r="AN166"/>
  <c r="BM167"/>
  <c r="BK167"/>
  <c r="BI167"/>
  <c r="BG167"/>
  <c r="AT167"/>
  <c r="AR167"/>
  <c r="AP167"/>
  <c r="AN167"/>
  <c r="AO134"/>
  <c r="AQ134"/>
  <c r="AS134"/>
  <c r="AU134"/>
  <c r="BG134"/>
  <c r="BI134"/>
  <c r="BK134"/>
  <c r="AO135"/>
  <c r="AQ135"/>
  <c r="AS135"/>
  <c r="AU135"/>
  <c r="BG135"/>
  <c r="BI135"/>
  <c r="BK135"/>
  <c r="AO136"/>
  <c r="AQ136"/>
  <c r="AS136"/>
  <c r="AU136"/>
  <c r="BG136"/>
  <c r="BI136"/>
  <c r="BK136"/>
  <c r="AO137"/>
  <c r="AQ137"/>
  <c r="AS137"/>
  <c r="AU137"/>
  <c r="BG137"/>
  <c r="BI137"/>
  <c r="BK137"/>
  <c r="AO138"/>
  <c r="AQ138"/>
  <c r="AS138"/>
  <c r="AU138"/>
  <c r="BG138"/>
  <c r="BI138"/>
  <c r="BK138"/>
  <c r="AO139"/>
  <c r="AQ139"/>
  <c r="AS139"/>
  <c r="AU139"/>
  <c r="BI139"/>
  <c r="BM139"/>
  <c r="AQ140"/>
  <c r="AU140"/>
  <c r="BI140"/>
  <c r="BM140"/>
  <c r="AQ141"/>
  <c r="AU141"/>
  <c r="BI141"/>
  <c r="BM141"/>
  <c r="AQ142"/>
  <c r="AU142"/>
  <c r="BI142"/>
  <c r="BM142"/>
  <c r="AQ143"/>
  <c r="AU143"/>
  <c r="BI143"/>
  <c r="BM143"/>
  <c r="AQ144"/>
  <c r="AU144"/>
  <c r="BI144"/>
  <c r="BM144"/>
  <c r="AQ145"/>
  <c r="AU145"/>
  <c r="BI145"/>
  <c r="BM145"/>
  <c r="AQ146"/>
  <c r="AU146"/>
  <c r="BI146"/>
  <c r="BM146"/>
  <c r="AQ147"/>
  <c r="AU147"/>
  <c r="BI147"/>
  <c r="BM147"/>
  <c r="AQ148"/>
  <c r="AU148"/>
  <c r="BI148"/>
  <c r="BM148"/>
  <c r="AQ149"/>
  <c r="AU149"/>
  <c r="BI149"/>
  <c r="BM149"/>
  <c r="AQ150"/>
  <c r="AU150"/>
  <c r="BI150"/>
  <c r="BM150"/>
  <c r="AQ151"/>
  <c r="AU151"/>
  <c r="BI151"/>
  <c r="BM151"/>
  <c r="AQ152"/>
  <c r="AU152"/>
  <c r="BI152"/>
  <c r="BM152"/>
  <c r="AQ153"/>
  <c r="AU153"/>
  <c r="BI153"/>
  <c r="BM153"/>
  <c r="AQ154"/>
  <c r="AU154"/>
  <c r="BI154"/>
  <c r="BM154"/>
  <c r="AQ155"/>
  <c r="AU155"/>
  <c r="BI155"/>
  <c r="BM155"/>
  <c r="AQ156"/>
  <c r="AU156"/>
  <c r="BI156"/>
  <c r="BM156"/>
  <c r="AQ157"/>
  <c r="AU157"/>
  <c r="BI157"/>
  <c r="BM157"/>
  <c r="AQ158"/>
  <c r="AU158"/>
  <c r="BI158"/>
  <c r="BM158"/>
  <c r="AQ159"/>
  <c r="AU159"/>
  <c r="BI159"/>
  <c r="BM159"/>
  <c r="AQ160"/>
  <c r="AU160"/>
  <c r="BI160"/>
  <c r="BM160"/>
  <c r="AQ161"/>
  <c r="AU161"/>
  <c r="BI161"/>
  <c r="BM161"/>
  <c r="AQ162"/>
  <c r="AU162"/>
  <c r="BI162"/>
  <c r="BM162"/>
  <c r="AQ163"/>
  <c r="AU163"/>
  <c r="BI163"/>
  <c r="BM163"/>
  <c r="AQ164"/>
  <c r="AU164"/>
  <c r="BI164"/>
  <c r="BM164"/>
  <c r="AQ165"/>
  <c r="AU165"/>
  <c r="BI165"/>
  <c r="BM165"/>
  <c r="AQ166"/>
  <c r="AU166"/>
  <c r="BI166"/>
  <c r="BM166"/>
  <c r="AQ167"/>
  <c r="AU167"/>
  <c r="BJ167"/>
  <c r="BM168"/>
  <c r="AO168"/>
  <c r="AQ168"/>
  <c r="AS168"/>
  <c r="AU168"/>
  <c r="BG168"/>
  <c r="BI168"/>
  <c r="BK168"/>
  <c r="BH56" l="1"/>
  <c r="AP56"/>
  <c r="AO133"/>
  <c r="BG133"/>
  <c r="AO47"/>
  <c r="BG47"/>
  <c r="AP15"/>
  <c r="BG15"/>
  <c r="AO15"/>
  <c r="BH15"/>
  <c r="BI15"/>
  <c r="AQ15"/>
  <c r="BI171"/>
  <c r="BG171"/>
  <c r="AQ171"/>
  <c r="AP171"/>
  <c r="BH171"/>
  <c r="AO171"/>
  <c r="BH127"/>
  <c r="M165"/>
  <c r="AP64"/>
  <c r="BH64"/>
  <c r="AP20"/>
  <c r="BG46"/>
  <c r="BI42"/>
  <c r="AQ42"/>
  <c r="BG40"/>
  <c r="BG26"/>
  <c r="BG18"/>
  <c r="AO12"/>
  <c r="AO11"/>
  <c r="BG41"/>
  <c r="AO124"/>
  <c r="AO121"/>
  <c r="AO122"/>
  <c r="BH63"/>
  <c r="AP42"/>
  <c r="AP63"/>
  <c r="M123"/>
  <c r="BH51"/>
  <c r="AP51"/>
  <c r="AO22"/>
  <c r="BG42"/>
  <c r="AO42"/>
  <c r="AO40"/>
  <c r="AO26"/>
  <c r="AO18"/>
  <c r="BG12"/>
  <c r="BG11"/>
  <c r="AO41"/>
  <c r="BG124"/>
  <c r="BG122"/>
  <c r="BH42"/>
  <c r="BM18"/>
  <c r="AU6"/>
  <c r="AT172"/>
  <c r="AS172"/>
  <c r="BM172"/>
  <c r="AU172"/>
  <c r="BK172"/>
  <c r="BM46"/>
  <c r="AT15"/>
  <c r="BK15"/>
  <c r="AS15"/>
  <c r="BL15"/>
  <c r="BM15"/>
  <c r="AU15"/>
  <c r="BL91"/>
  <c r="AT91"/>
  <c r="AS125"/>
  <c r="BK125"/>
  <c r="BM28"/>
  <c r="BJ74"/>
  <c r="AR74"/>
  <c r="BM92"/>
  <c r="BM72"/>
  <c r="BJ92"/>
  <c r="AR92"/>
  <c r="BM90"/>
  <c r="BJ65"/>
  <c r="AR65"/>
  <c r="AU169"/>
  <c r="BK169"/>
  <c r="AS169"/>
  <c r="BM169"/>
  <c r="AR169"/>
  <c r="BL169"/>
  <c r="AT169"/>
  <c r="BJ169"/>
  <c r="AR171"/>
  <c r="AU171"/>
  <c r="BM171"/>
  <c r="AS171"/>
  <c r="BK171"/>
  <c r="AT171"/>
  <c r="BL171"/>
  <c r="BJ33"/>
  <c r="AR95"/>
  <c r="BJ95"/>
  <c r="BJ11"/>
  <c r="BL98"/>
  <c r="AT98"/>
  <c r="BJ98"/>
  <c r="AR98"/>
  <c r="BM111"/>
  <c r="AS22"/>
  <c r="BJ17"/>
  <c r="AR17"/>
  <c r="AS17"/>
  <c r="BM14"/>
  <c r="BJ26"/>
  <c r="AR26"/>
  <c r="BM26"/>
  <c r="AR75"/>
  <c r="BJ75"/>
  <c r="AR89"/>
  <c r="BJ89"/>
  <c r="AQ169"/>
  <c r="BI169"/>
  <c r="AP169"/>
  <c r="BH169"/>
  <c r="AQ10"/>
  <c r="AP92"/>
  <c r="BH92"/>
  <c r="BH128"/>
  <c r="AP91"/>
  <c r="BH91"/>
  <c r="BG39"/>
  <c r="AO39"/>
  <c r="BG125"/>
  <c r="AO125"/>
  <c r="BG20"/>
  <c r="AO20"/>
  <c r="BH20"/>
  <c r="BI20"/>
  <c r="AQ20"/>
  <c r="BG22"/>
  <c r="AP87"/>
  <c r="AP22"/>
  <c r="BH22"/>
  <c r="BI22"/>
  <c r="AQ22"/>
  <c r="BG31"/>
  <c r="AO34"/>
  <c r="BG34"/>
  <c r="BH7"/>
  <c r="AP7"/>
  <c r="BI7"/>
  <c r="AQ7"/>
  <c r="BG7"/>
  <c r="AO7"/>
  <c r="BG28"/>
  <c r="AO28"/>
  <c r="BG43"/>
  <c r="AO43"/>
  <c r="BG32"/>
  <c r="AO32"/>
  <c r="AP32"/>
  <c r="BI32"/>
  <c r="AQ32"/>
  <c r="BH32"/>
  <c r="BH87"/>
  <c r="BH83"/>
  <c r="BH86"/>
  <c r="AP86"/>
  <c r="BH89"/>
  <c r="AP89"/>
  <c r="BH40"/>
  <c r="AP40"/>
  <c r="BH82"/>
  <c r="AP82"/>
  <c r="M125"/>
  <c r="BH58"/>
  <c r="AU53"/>
  <c r="BM69"/>
  <c r="BM34"/>
  <c r="BH123"/>
  <c r="AP123"/>
  <c r="AP121"/>
  <c r="AQ14"/>
  <c r="BJ124"/>
  <c r="BM32"/>
  <c r="AT123"/>
  <c r="BL123"/>
  <c r="BL120"/>
  <c r="BL51"/>
  <c r="AT51"/>
  <c r="BM51"/>
  <c r="BM56"/>
  <c r="AS127"/>
  <c r="BK127"/>
  <c r="AS119"/>
  <c r="BK119"/>
  <c r="AT119"/>
  <c r="BL100"/>
  <c r="AT100"/>
  <c r="AT95"/>
  <c r="BL95"/>
  <c r="BM95"/>
  <c r="AT120"/>
  <c r="AS20"/>
  <c r="BM76"/>
  <c r="AR120"/>
  <c r="BJ120"/>
  <c r="BM70"/>
  <c r="BL82"/>
  <c r="AT82"/>
  <c r="BJ82"/>
  <c r="AR82"/>
  <c r="BM82"/>
  <c r="BJ87"/>
  <c r="AR87"/>
  <c r="BM87"/>
  <c r="BJ76"/>
  <c r="AR76"/>
  <c r="BJ96"/>
  <c r="AR96"/>
  <c r="BM138"/>
  <c r="AR40"/>
  <c r="BJ40"/>
  <c r="BM40"/>
  <c r="AR30"/>
  <c r="BJ30"/>
  <c r="AS30"/>
  <c r="BK30"/>
  <c r="AR79"/>
  <c r="BJ79"/>
  <c r="BM79"/>
  <c r="BJ86"/>
  <c r="AR86"/>
  <c r="BM36"/>
  <c r="BJ20"/>
  <c r="AR20"/>
  <c r="BK20"/>
  <c r="BM38"/>
  <c r="AS9"/>
  <c r="BJ9"/>
  <c r="AR9"/>
  <c r="AT118"/>
  <c r="BJ118"/>
  <c r="BL88"/>
  <c r="AT88"/>
  <c r="BJ88"/>
  <c r="AR88"/>
  <c r="BM134"/>
  <c r="AS130"/>
  <c r="BK130"/>
  <c r="BJ83"/>
  <c r="AR83"/>
  <c r="BL83"/>
  <c r="AT83"/>
  <c r="BM83"/>
  <c r="AQ28"/>
  <c r="AP11"/>
  <c r="BH11"/>
  <c r="AP83"/>
  <c r="AP100"/>
  <c r="BH100"/>
  <c r="BH79"/>
  <c r="AP79"/>
  <c r="AP76"/>
  <c r="BH76"/>
  <c r="BM98"/>
  <c r="BL20"/>
  <c r="AT20"/>
  <c r="BM20"/>
  <c r="AU20"/>
  <c r="BL17"/>
  <c r="AT17"/>
  <c r="BM17"/>
  <c r="AU17"/>
  <c r="BL79"/>
  <c r="AT79"/>
  <c r="AT9"/>
  <c r="BL9"/>
  <c r="BM9"/>
  <c r="AU9"/>
  <c r="BM96"/>
  <c r="BL30"/>
  <c r="AT30"/>
  <c r="AU30"/>
  <c r="BM30"/>
  <c r="AT65"/>
  <c r="BL65"/>
  <c r="BM65"/>
  <c r="BM136"/>
  <c r="BL56"/>
  <c r="AT56"/>
  <c r="BK166"/>
  <c r="BM99"/>
  <c r="BH129"/>
  <c r="AC12" s="1"/>
  <c r="AP128"/>
  <c r="AP127"/>
  <c r="AP125"/>
  <c r="BH125"/>
  <c r="AC11" s="1"/>
  <c r="AS26"/>
  <c r="BL26"/>
  <c r="AT26"/>
  <c r="BK26"/>
  <c r="AU26"/>
  <c r="AS126"/>
  <c r="BK126"/>
  <c r="BK143"/>
  <c r="BK133"/>
  <c r="AS133"/>
  <c r="BK11"/>
  <c r="AU11"/>
  <c r="BL11"/>
  <c r="AT11"/>
  <c r="BM11"/>
  <c r="AS11"/>
  <c r="BK145"/>
  <c r="BL96"/>
  <c r="AT96"/>
  <c r="BK148"/>
  <c r="BL106"/>
  <c r="AT106"/>
  <c r="BM106"/>
  <c r="BK28"/>
  <c r="AU28"/>
  <c r="AT28"/>
  <c r="BL28"/>
  <c r="AS28"/>
  <c r="BL167"/>
  <c r="BM39"/>
  <c r="AS39"/>
  <c r="BL39"/>
  <c r="AT39"/>
  <c r="BK39"/>
  <c r="AU39"/>
  <c r="BK40"/>
  <c r="AU40"/>
  <c r="BL40"/>
  <c r="AT40"/>
  <c r="AS40"/>
  <c r="AT124"/>
  <c r="AT121"/>
  <c r="BH121"/>
  <c r="BL87"/>
  <c r="AT87"/>
  <c r="BL74"/>
  <c r="AT74"/>
  <c r="BM74"/>
  <c r="AS18"/>
  <c r="BL18"/>
  <c r="AT18"/>
  <c r="BK18"/>
  <c r="AU18"/>
  <c r="AT33"/>
  <c r="BM33"/>
  <c r="AU33"/>
  <c r="BL33"/>
  <c r="BK33"/>
  <c r="AS33"/>
  <c r="BL85"/>
  <c r="AT85"/>
  <c r="BM85"/>
  <c r="BL86"/>
  <c r="AT86"/>
  <c r="BM86"/>
  <c r="BL76"/>
  <c r="AT76"/>
  <c r="AR124"/>
  <c r="AR121"/>
  <c r="BL64"/>
  <c r="AT64"/>
  <c r="BM64"/>
  <c r="BL69"/>
  <c r="AT69"/>
  <c r="BL54"/>
  <c r="AT54"/>
  <c r="AT89"/>
  <c r="BL89"/>
  <c r="BM89"/>
  <c r="BL75"/>
  <c r="AT75"/>
  <c r="BM75"/>
  <c r="BL92"/>
  <c r="AT92"/>
  <c r="BK142"/>
  <c r="BL58"/>
  <c r="AT58"/>
  <c r="BM58"/>
  <c r="AS46"/>
  <c r="BL46"/>
  <c r="AT46"/>
  <c r="AU46"/>
  <c r="BK46"/>
  <c r="BJ90"/>
  <c r="AT90"/>
  <c r="BL90"/>
  <c r="AR90"/>
  <c r="BK141"/>
  <c r="BL80"/>
  <c r="AR80"/>
  <c r="BJ80"/>
  <c r="AT80"/>
  <c r="BM80"/>
  <c r="BK36"/>
  <c r="AS36"/>
  <c r="BJ36"/>
  <c r="AT36"/>
  <c r="BL36"/>
  <c r="AR36"/>
  <c r="AU36"/>
  <c r="BJ52"/>
  <c r="AR52"/>
  <c r="BL52"/>
  <c r="AT52"/>
  <c r="BM52"/>
  <c r="BK144"/>
  <c r="BL72"/>
  <c r="AR72"/>
  <c r="BJ72"/>
  <c r="AT72"/>
  <c r="BJ50"/>
  <c r="AR50"/>
  <c r="BL50"/>
  <c r="AT50"/>
  <c r="BJ57"/>
  <c r="AT57"/>
  <c r="BL57"/>
  <c r="AR57"/>
  <c r="BM57"/>
  <c r="BM61"/>
  <c r="AR61"/>
  <c r="BJ61"/>
  <c r="AP119"/>
  <c r="BH119"/>
  <c r="AP118"/>
  <c r="BH118"/>
  <c r="BH117"/>
  <c r="U7"/>
  <c r="BK123"/>
  <c r="AS123"/>
  <c r="AU47"/>
  <c r="AT47"/>
  <c r="BJ47"/>
  <c r="BK47"/>
  <c r="AS47"/>
  <c r="BM47"/>
  <c r="AR47"/>
  <c r="BL47"/>
  <c r="BJ19"/>
  <c r="AT19"/>
  <c r="BK19"/>
  <c r="AS19"/>
  <c r="BL19"/>
  <c r="AR19"/>
  <c r="BM19"/>
  <c r="AU19"/>
  <c r="BJ81"/>
  <c r="AT81"/>
  <c r="BL81"/>
  <c r="AR81"/>
  <c r="BM81"/>
  <c r="BK139"/>
  <c r="BL84"/>
  <c r="AR84"/>
  <c r="BJ84"/>
  <c r="AT84"/>
  <c r="BL111"/>
  <c r="AR111"/>
  <c r="BJ111"/>
  <c r="AT111"/>
  <c r="BJ73"/>
  <c r="AT73"/>
  <c r="BL73"/>
  <c r="AR73"/>
  <c r="BM73"/>
  <c r="BL59"/>
  <c r="AR59"/>
  <c r="BJ59"/>
  <c r="AT59"/>
  <c r="BM59"/>
  <c r="BJ12"/>
  <c r="AT12"/>
  <c r="BL12"/>
  <c r="AR12"/>
  <c r="BK12"/>
  <c r="AU12"/>
  <c r="BM12"/>
  <c r="AS12"/>
  <c r="BL112"/>
  <c r="AR112"/>
  <c r="BJ112"/>
  <c r="AT112"/>
  <c r="BM112"/>
  <c r="BK140"/>
  <c r="BL61"/>
  <c r="AT61"/>
  <c r="BL48"/>
  <c r="AR48"/>
  <c r="BJ48"/>
  <c r="AT48"/>
  <c r="BM48"/>
  <c r="BJ43"/>
  <c r="AT43"/>
  <c r="BK43"/>
  <c r="AU43"/>
  <c r="BL43"/>
  <c r="AR43"/>
  <c r="BM43"/>
  <c r="AS43"/>
  <c r="BM137"/>
  <c r="AG30"/>
  <c r="AG31" s="1"/>
  <c r="AG15"/>
  <c r="AG16" s="1"/>
  <c r="Y13"/>
  <c r="U15"/>
  <c r="U16" s="1"/>
  <c r="U30"/>
  <c r="U31" s="1"/>
  <c r="U28"/>
  <c r="U13"/>
  <c r="AG12"/>
  <c r="AG11"/>
  <c r="Y10"/>
  <c r="AG8"/>
  <c r="Y22"/>
  <c r="Y7"/>
  <c r="U12"/>
  <c r="U27"/>
  <c r="U11"/>
  <c r="U26"/>
  <c r="U10"/>
  <c r="AG13"/>
  <c r="AC15"/>
  <c r="AC16" s="1"/>
  <c r="AC30"/>
  <c r="AC31" s="1"/>
  <c r="Y15"/>
  <c r="Y16" s="1"/>
  <c r="AC28"/>
  <c r="AC13"/>
  <c r="AG27"/>
  <c r="AG26"/>
  <c r="AG10"/>
  <c r="Y23"/>
  <c r="Y8"/>
  <c r="AG7"/>
  <c r="AC27"/>
  <c r="AC26"/>
  <c r="U6"/>
  <c r="U8"/>
  <c r="M129"/>
  <c r="AP30"/>
  <c r="BH30"/>
  <c r="M131"/>
  <c r="BH68"/>
  <c r="AP68"/>
  <c r="M139"/>
  <c r="BH72"/>
  <c r="AP72"/>
  <c r="M169"/>
  <c r="BH34"/>
  <c r="AP34"/>
  <c r="BH12"/>
  <c r="AP12"/>
  <c r="BH69"/>
  <c r="AP69"/>
  <c r="BH73"/>
  <c r="AP73"/>
  <c r="BH59"/>
  <c r="AP59"/>
  <c r="M146"/>
  <c r="BH36"/>
  <c r="AP36"/>
  <c r="M158"/>
  <c r="BH38"/>
  <c r="AP38"/>
  <c r="BH18"/>
  <c r="AP18"/>
  <c r="BJ116"/>
  <c r="AR116"/>
  <c r="BL116"/>
  <c r="AT116"/>
  <c r="BK120"/>
  <c r="AS120"/>
  <c r="BL97"/>
  <c r="AT97"/>
  <c r="BJ97"/>
  <c r="AR97"/>
  <c r="BJ110"/>
  <c r="AR110"/>
  <c r="BL110"/>
  <c r="AT110"/>
  <c r="BL103"/>
  <c r="AT103"/>
  <c r="BJ103"/>
  <c r="AR103"/>
  <c r="BL8"/>
  <c r="AR8"/>
  <c r="BJ8"/>
  <c r="AT8"/>
  <c r="BJ10"/>
  <c r="AR10"/>
  <c r="BL10"/>
  <c r="AT10"/>
  <c r="BL115"/>
  <c r="AT115"/>
  <c r="BJ115"/>
  <c r="AR115"/>
  <c r="BL44"/>
  <c r="AT44"/>
  <c r="BJ44"/>
  <c r="AR44"/>
  <c r="BL24"/>
  <c r="AT24"/>
  <c r="BJ24"/>
  <c r="AR24"/>
  <c r="BL71"/>
  <c r="AT71"/>
  <c r="BJ71"/>
  <c r="AR71"/>
  <c r="BJ104"/>
  <c r="AR104"/>
  <c r="BL104"/>
  <c r="AT104"/>
  <c r="BL168"/>
  <c r="BJ168"/>
  <c r="AT168"/>
  <c r="AR168"/>
  <c r="BL77"/>
  <c r="AT77"/>
  <c r="BJ77"/>
  <c r="AR77"/>
  <c r="BJ78"/>
  <c r="AR78"/>
  <c r="BL78"/>
  <c r="AT78"/>
  <c r="BL105"/>
  <c r="AT105"/>
  <c r="BJ105"/>
  <c r="AR105"/>
  <c r="BJ62"/>
  <c r="AR62"/>
  <c r="BL62"/>
  <c r="AT62"/>
  <c r="BK118"/>
  <c r="AS118"/>
  <c r="BL109"/>
  <c r="AT109"/>
  <c r="BJ109"/>
  <c r="AR109"/>
  <c r="BJ108"/>
  <c r="AR108"/>
  <c r="BL108"/>
  <c r="AT108"/>
  <c r="BJ60"/>
  <c r="AR60"/>
  <c r="BL60"/>
  <c r="AT60"/>
  <c r="BL53"/>
  <c r="AT53"/>
  <c r="AR53"/>
  <c r="BJ53"/>
  <c r="BL113"/>
  <c r="AT113"/>
  <c r="BJ113"/>
  <c r="AR113"/>
  <c r="BM115"/>
  <c r="BM113"/>
  <c r="BM109"/>
  <c r="BM105"/>
  <c r="BH103"/>
  <c r="BM103"/>
  <c r="AP97"/>
  <c r="AP77"/>
  <c r="AP75"/>
  <c r="BM71"/>
  <c r="BM53"/>
  <c r="AQ46"/>
  <c r="BH45"/>
  <c r="AT45"/>
  <c r="AP45"/>
  <c r="BK44"/>
  <c r="AS44"/>
  <c r="AU42"/>
  <c r="BJ41"/>
  <c r="AR41"/>
  <c r="BI40"/>
  <c r="AQ40"/>
  <c r="BI38"/>
  <c r="AU38"/>
  <c r="AQ38"/>
  <c r="BJ37"/>
  <c r="AR37"/>
  <c r="BI36"/>
  <c r="AQ36"/>
  <c r="BJ35"/>
  <c r="AR35"/>
  <c r="BI34"/>
  <c r="AU34"/>
  <c r="AQ34"/>
  <c r="AU32"/>
  <c r="BJ31"/>
  <c r="AR31"/>
  <c r="BI30"/>
  <c r="AQ30"/>
  <c r="BJ29"/>
  <c r="AR29"/>
  <c r="BI28"/>
  <c r="BH27"/>
  <c r="AT27"/>
  <c r="AP27"/>
  <c r="BH25"/>
  <c r="AT25"/>
  <c r="AP25"/>
  <c r="BK24"/>
  <c r="AS24"/>
  <c r="BH23"/>
  <c r="AT23"/>
  <c r="AP23"/>
  <c r="BK22"/>
  <c r="BH21"/>
  <c r="AT21"/>
  <c r="AP21"/>
  <c r="BH19"/>
  <c r="AP19"/>
  <c r="BI14"/>
  <c r="AU14"/>
  <c r="BH13"/>
  <c r="AT13"/>
  <c r="AP13"/>
  <c r="BI10"/>
  <c r="AU10"/>
  <c r="BH9"/>
  <c r="AP9"/>
  <c r="BK8"/>
  <c r="BG8"/>
  <c r="AS8"/>
  <c r="AO8"/>
  <c r="BJ7"/>
  <c r="AR7"/>
  <c r="BI6"/>
  <c r="AQ6"/>
  <c r="BH5"/>
  <c r="AT5"/>
  <c r="AP5"/>
  <c r="BK37"/>
  <c r="BG37"/>
  <c r="AS37"/>
  <c r="AO37"/>
  <c r="AQ35"/>
  <c r="BG33"/>
  <c r="AO33"/>
  <c r="BK31"/>
  <c r="AS31"/>
  <c r="BM25"/>
  <c r="BI25"/>
  <c r="AU25"/>
  <c r="AQ25"/>
  <c r="BK23"/>
  <c r="BG23"/>
  <c r="AS23"/>
  <c r="AO23"/>
  <c r="BM21"/>
  <c r="BI21"/>
  <c r="AU21"/>
  <c r="AQ21"/>
  <c r="BI17"/>
  <c r="AQ17"/>
  <c r="BK13"/>
  <c r="BG13"/>
  <c r="AS13"/>
  <c r="AO13"/>
  <c r="BI11"/>
  <c r="AQ11"/>
  <c r="BI9"/>
  <c r="AQ9"/>
  <c r="AP168"/>
  <c r="BG131"/>
  <c r="AP116"/>
  <c r="AP114"/>
  <c r="BH112"/>
  <c r="BH110"/>
  <c r="BM110"/>
  <c r="BH106"/>
  <c r="AP104"/>
  <c r="BH96"/>
  <c r="AP90"/>
  <c r="AP80"/>
  <c r="AP78"/>
  <c r="BM62"/>
  <c r="BM45"/>
  <c r="BI45"/>
  <c r="AU45"/>
  <c r="AQ45"/>
  <c r="BK41"/>
  <c r="AS41"/>
  <c r="BK35"/>
  <c r="BG35"/>
  <c r="AU35"/>
  <c r="AO35"/>
  <c r="BK29"/>
  <c r="BG29"/>
  <c r="AS29"/>
  <c r="AO29"/>
  <c r="BM27"/>
  <c r="BI27"/>
  <c r="AU27"/>
  <c r="AQ27"/>
  <c r="BI19"/>
  <c r="AQ19"/>
  <c r="BM7"/>
  <c r="AU7"/>
  <c r="BM5"/>
  <c r="BI5"/>
  <c r="AU5"/>
  <c r="AQ5"/>
  <c r="BH115"/>
  <c r="BH111"/>
  <c r="BH113"/>
  <c r="BH77"/>
  <c r="BL27"/>
  <c r="BL23"/>
  <c r="BH52"/>
  <c r="AP53"/>
  <c r="AP8"/>
  <c r="BH71"/>
  <c r="BH90"/>
  <c r="BH85"/>
  <c r="BH97"/>
  <c r="BL25"/>
  <c r="BL21"/>
  <c r="BM10"/>
  <c r="BM8"/>
  <c r="BL7"/>
  <c r="BH108"/>
  <c r="AP60"/>
  <c r="AO129"/>
  <c r="AP62"/>
  <c r="AP61"/>
  <c r="BH6"/>
  <c r="AP6"/>
  <c r="M118"/>
  <c r="BG127"/>
  <c r="Y11" s="1"/>
  <c r="AO127"/>
  <c r="M120"/>
  <c r="BH81"/>
  <c r="AP81"/>
  <c r="M168"/>
  <c r="BH24"/>
  <c r="AP24"/>
  <c r="M176"/>
  <c r="BH26"/>
  <c r="AP26"/>
  <c r="BH46"/>
  <c r="AP46"/>
  <c r="BH57"/>
  <c r="AP57"/>
  <c r="BH107"/>
  <c r="AP107"/>
  <c r="BH65"/>
  <c r="AP65"/>
  <c r="BH70"/>
  <c r="AP70"/>
  <c r="BH84"/>
  <c r="AP84"/>
  <c r="AP48"/>
  <c r="BH48"/>
  <c r="M141"/>
  <c r="BH98"/>
  <c r="AP98"/>
  <c r="M159"/>
  <c r="BH14"/>
  <c r="AP14"/>
  <c r="M161"/>
  <c r="BH10"/>
  <c r="AP10"/>
  <c r="M163"/>
  <c r="BG128"/>
  <c r="AO128"/>
  <c r="BH28"/>
  <c r="AP28"/>
  <c r="BK124"/>
  <c r="AS124"/>
  <c r="BL38"/>
  <c r="AT38"/>
  <c r="BJ38"/>
  <c r="AR38"/>
  <c r="BL42"/>
  <c r="AT42"/>
  <c r="BJ42"/>
  <c r="AR42"/>
  <c r="BL14"/>
  <c r="AT14"/>
  <c r="BJ14"/>
  <c r="AR14"/>
  <c r="BL55"/>
  <c r="AT55"/>
  <c r="BJ55"/>
  <c r="AR55"/>
  <c r="BJ114"/>
  <c r="AR114"/>
  <c r="BL114"/>
  <c r="AT114"/>
  <c r="BJ68"/>
  <c r="AR68"/>
  <c r="BL68"/>
  <c r="AT68"/>
  <c r="BK121"/>
  <c r="AS121"/>
  <c r="BL107"/>
  <c r="AT107"/>
  <c r="BJ107"/>
  <c r="AR107"/>
  <c r="BJ32"/>
  <c r="AT32"/>
  <c r="BL32"/>
  <c r="AR32"/>
  <c r="BK128"/>
  <c r="AS128"/>
  <c r="BK129"/>
  <c r="AS129"/>
  <c r="BK131"/>
  <c r="AS131"/>
  <c r="BL22"/>
  <c r="AT22"/>
  <c r="BJ22"/>
  <c r="AR22"/>
  <c r="BJ6"/>
  <c r="AT6"/>
  <c r="BL6"/>
  <c r="AR6"/>
  <c r="BK132"/>
  <c r="AS132"/>
  <c r="BL99"/>
  <c r="AT99"/>
  <c r="BJ99"/>
  <c r="AR99"/>
  <c r="BK122"/>
  <c r="AS122"/>
  <c r="BL34"/>
  <c r="AT34"/>
  <c r="BJ34"/>
  <c r="AR34"/>
  <c r="BJ70"/>
  <c r="AR70"/>
  <c r="BL70"/>
  <c r="AT70"/>
  <c r="BK117"/>
  <c r="AT117"/>
  <c r="AR117"/>
  <c r="V14"/>
  <c r="V12"/>
  <c r="V10"/>
  <c r="V8"/>
  <c r="V6"/>
  <c r="V17"/>
  <c r="V11"/>
  <c r="V9"/>
  <c r="V15"/>
  <c r="V16" s="1"/>
  <c r="V13"/>
  <c r="V7"/>
  <c r="AP115"/>
  <c r="AP113"/>
  <c r="AP111"/>
  <c r="AP109"/>
  <c r="BM107"/>
  <c r="AP105"/>
  <c r="AP103"/>
  <c r="AP99"/>
  <c r="BM97"/>
  <c r="AP85"/>
  <c r="BM77"/>
  <c r="AP55"/>
  <c r="BJ45"/>
  <c r="AR45"/>
  <c r="AU44"/>
  <c r="BH43"/>
  <c r="AP43"/>
  <c r="BK42"/>
  <c r="AS42"/>
  <c r="BH41"/>
  <c r="AT41"/>
  <c r="AP41"/>
  <c r="BH39"/>
  <c r="AP39"/>
  <c r="BK38"/>
  <c r="BG38"/>
  <c r="AS38"/>
  <c r="AO38"/>
  <c r="BH37"/>
  <c r="AT37"/>
  <c r="AP37"/>
  <c r="BG36"/>
  <c r="AO36"/>
  <c r="BH35"/>
  <c r="AT35"/>
  <c r="AP35"/>
  <c r="BK34"/>
  <c r="AS34"/>
  <c r="BH33"/>
  <c r="AP33"/>
  <c r="BK32"/>
  <c r="AS32"/>
  <c r="BH31"/>
  <c r="AT31"/>
  <c r="AP31"/>
  <c r="BG30"/>
  <c r="AO30"/>
  <c r="BH29"/>
  <c r="AT29"/>
  <c r="AP29"/>
  <c r="BJ27"/>
  <c r="AR27"/>
  <c r="BI26"/>
  <c r="AQ26"/>
  <c r="BJ25"/>
  <c r="AR25"/>
  <c r="BI24"/>
  <c r="AU24"/>
  <c r="AQ24"/>
  <c r="BJ23"/>
  <c r="AR23"/>
  <c r="AU22"/>
  <c r="BJ21"/>
  <c r="AR21"/>
  <c r="BI18"/>
  <c r="AQ18"/>
  <c r="BH17"/>
  <c r="AP17"/>
  <c r="BK14"/>
  <c r="BG14"/>
  <c r="AS14"/>
  <c r="AO14"/>
  <c r="BJ13"/>
  <c r="AR13"/>
  <c r="BI12"/>
  <c r="AQ12"/>
  <c r="BK10"/>
  <c r="BG10"/>
  <c r="AS10"/>
  <c r="AO10"/>
  <c r="BI8"/>
  <c r="AU8"/>
  <c r="AQ8"/>
  <c r="AT7"/>
  <c r="BK6"/>
  <c r="BG6"/>
  <c r="AS6"/>
  <c r="AO6"/>
  <c r="BJ5"/>
  <c r="AR5"/>
  <c r="BM37"/>
  <c r="BI37"/>
  <c r="AU37"/>
  <c r="AQ37"/>
  <c r="BI33"/>
  <c r="AQ33"/>
  <c r="BM31"/>
  <c r="BI31"/>
  <c r="AU31"/>
  <c r="AQ31"/>
  <c r="BK25"/>
  <c r="BG25"/>
  <c r="AS25"/>
  <c r="AO25"/>
  <c r="BM23"/>
  <c r="BI23"/>
  <c r="AU23"/>
  <c r="AQ23"/>
  <c r="BK21"/>
  <c r="AS21"/>
  <c r="BG17"/>
  <c r="AO17"/>
  <c r="BM13"/>
  <c r="BI13"/>
  <c r="AU13"/>
  <c r="AQ13"/>
  <c r="BG9"/>
  <c r="AO9"/>
  <c r="BH168"/>
  <c r="AO131"/>
  <c r="BH116"/>
  <c r="BM116"/>
  <c r="BM114"/>
  <c r="AP112"/>
  <c r="AP110"/>
  <c r="BM108"/>
  <c r="AP106"/>
  <c r="BM104"/>
  <c r="AP96"/>
  <c r="BH80"/>
  <c r="BH78"/>
  <c r="BM78"/>
  <c r="BM68"/>
  <c r="BM60"/>
  <c r="BI47"/>
  <c r="AQ47"/>
  <c r="BK45"/>
  <c r="BG45"/>
  <c r="AS45"/>
  <c r="AO45"/>
  <c r="BI43"/>
  <c r="AQ43"/>
  <c r="BM41"/>
  <c r="BI41"/>
  <c r="AU41"/>
  <c r="AQ41"/>
  <c r="BI39"/>
  <c r="AQ39"/>
  <c r="BM35"/>
  <c r="BI35"/>
  <c r="AS35"/>
  <c r="BM29"/>
  <c r="BI29"/>
  <c r="AU29"/>
  <c r="AQ29"/>
  <c r="BK27"/>
  <c r="BG27"/>
  <c r="AS27"/>
  <c r="AO27"/>
  <c r="BG19"/>
  <c r="AO19"/>
  <c r="BK7"/>
  <c r="AS7"/>
  <c r="BK5"/>
  <c r="BG5"/>
  <c r="AS5"/>
  <c r="AO5"/>
  <c r="AP47"/>
  <c r="BH47"/>
  <c r="BH104"/>
  <c r="BH99"/>
  <c r="BM44"/>
  <c r="BL35"/>
  <c r="BL31"/>
  <c r="BM24"/>
  <c r="BH75"/>
  <c r="AP52"/>
  <c r="BH53"/>
  <c r="BH8"/>
  <c r="AP71"/>
  <c r="BH105"/>
  <c r="BH114"/>
  <c r="AP117"/>
  <c r="BL45"/>
  <c r="BL41"/>
  <c r="BL37"/>
  <c r="BL29"/>
  <c r="BM22"/>
  <c r="BH109"/>
  <c r="BL13"/>
  <c r="BM6"/>
  <c r="BL5"/>
  <c r="BH55"/>
  <c r="AP108"/>
  <c r="BH60"/>
  <c r="BG129"/>
  <c r="BH62"/>
  <c r="BH61"/>
  <c r="AW6"/>
  <c r="AW22"/>
  <c r="BC54"/>
  <c r="BA63"/>
  <c r="BA71"/>
  <c r="BA79"/>
  <c r="BA87"/>
  <c r="BA95"/>
  <c r="BA103"/>
  <c r="BA111"/>
  <c r="AX122"/>
  <c r="BC18"/>
  <c r="AW34"/>
  <c r="AY42"/>
  <c r="AW53"/>
  <c r="AY51"/>
  <c r="AY55"/>
  <c r="AY59"/>
  <c r="AY61"/>
  <c r="AY63"/>
  <c r="AY65"/>
  <c r="AY67"/>
  <c r="AY69"/>
  <c r="AY71"/>
  <c r="AY73"/>
  <c r="AY75"/>
  <c r="AY77"/>
  <c r="AY79"/>
  <c r="AY81"/>
  <c r="AY83"/>
  <c r="AY85"/>
  <c r="AY87"/>
  <c r="AY89"/>
  <c r="AY91"/>
  <c r="AY93"/>
  <c r="AY95"/>
  <c r="AY97"/>
  <c r="AY99"/>
  <c r="AY101"/>
  <c r="AY103"/>
  <c r="AY105"/>
  <c r="AY107"/>
  <c r="AY109"/>
  <c r="AY111"/>
  <c r="AY113"/>
  <c r="AY115"/>
  <c r="BB117"/>
  <c r="BB121"/>
  <c r="AX124"/>
  <c r="AX126"/>
  <c r="AX128"/>
  <c r="AX130"/>
  <c r="AX132"/>
  <c r="AW168"/>
  <c r="BB172" l="1"/>
  <c r="BA172"/>
  <c r="AZ172"/>
  <c r="BD172"/>
  <c r="AY172"/>
  <c r="AW172"/>
  <c r="AX172"/>
  <c r="BC172"/>
  <c r="AW21"/>
  <c r="BD20"/>
  <c r="AY171"/>
  <c r="BA171"/>
  <c r="AZ171"/>
  <c r="BC171"/>
  <c r="BB171"/>
  <c r="BD171"/>
  <c r="AW171"/>
  <c r="AX171"/>
  <c r="AW38"/>
  <c r="BA99"/>
  <c r="AW12"/>
  <c r="AX27"/>
  <c r="BC31"/>
  <c r="AY57"/>
  <c r="AY53"/>
  <c r="AY49"/>
  <c r="AW49"/>
  <c r="AY26"/>
  <c r="BC14"/>
  <c r="BA115"/>
  <c r="BA107"/>
  <c r="BA91"/>
  <c r="BA83"/>
  <c r="BA75"/>
  <c r="BA67"/>
  <c r="BA59"/>
  <c r="BC32"/>
  <c r="BB19"/>
  <c r="AX15"/>
  <c r="BB17"/>
  <c r="AX25"/>
  <c r="AW27"/>
  <c r="BC29"/>
  <c r="BB46"/>
  <c r="BD44"/>
  <c r="AW45"/>
  <c r="AX42"/>
  <c r="BA36"/>
  <c r="AW25"/>
  <c r="BB9"/>
  <c r="AX11"/>
  <c r="BD37"/>
  <c r="AW5"/>
  <c r="BB6"/>
  <c r="AY7"/>
  <c r="AY11"/>
  <c r="AW13"/>
  <c r="BB14"/>
  <c r="AY18"/>
  <c r="BC26"/>
  <c r="AY41"/>
  <c r="AX133"/>
  <c r="AX131"/>
  <c r="AX129"/>
  <c r="AX127"/>
  <c r="AX125"/>
  <c r="AX123"/>
  <c r="BB119"/>
  <c r="AW116"/>
  <c r="AW114"/>
  <c r="AW112"/>
  <c r="AW110"/>
  <c r="AW108"/>
  <c r="AW106"/>
  <c r="AW104"/>
  <c r="AW102"/>
  <c r="AW100"/>
  <c r="AW98"/>
  <c r="AW96"/>
  <c r="AW94"/>
  <c r="AW92"/>
  <c r="AW90"/>
  <c r="AW88"/>
  <c r="AW86"/>
  <c r="AW84"/>
  <c r="AW82"/>
  <c r="AW80"/>
  <c r="AW78"/>
  <c r="AW76"/>
  <c r="AW74"/>
  <c r="AW72"/>
  <c r="AW70"/>
  <c r="AW68"/>
  <c r="AW66"/>
  <c r="AW64"/>
  <c r="AW62"/>
  <c r="AW60"/>
  <c r="AW58"/>
  <c r="AW56"/>
  <c r="AW54"/>
  <c r="AW52"/>
  <c r="AW50"/>
  <c r="AW48"/>
  <c r="AW51"/>
  <c r="AW46"/>
  <c r="AW40"/>
  <c r="AW36"/>
  <c r="AY30"/>
  <c r="AY24"/>
  <c r="BC16"/>
  <c r="BA8"/>
  <c r="AX118"/>
  <c r="BA113"/>
  <c r="BA109"/>
  <c r="BA105"/>
  <c r="BA101"/>
  <c r="BA97"/>
  <c r="BA93"/>
  <c r="BA89"/>
  <c r="BA85"/>
  <c r="BA81"/>
  <c r="BA77"/>
  <c r="BA73"/>
  <c r="BA69"/>
  <c r="BA65"/>
  <c r="BA61"/>
  <c r="BA57"/>
  <c r="BC44"/>
  <c r="BA28"/>
  <c r="AW20"/>
  <c r="AW10"/>
  <c r="AY47"/>
  <c r="AX5"/>
  <c r="BB7"/>
  <c r="AZ29"/>
  <c r="BD35"/>
  <c r="AZ39"/>
  <c r="BD41"/>
  <c r="AZ43"/>
  <c r="BB45"/>
  <c r="AZ47"/>
  <c r="AZ13"/>
  <c r="BB21"/>
  <c r="AZ23"/>
  <c r="AZ31"/>
  <c r="BD33"/>
  <c r="AZ35"/>
  <c r="AZ8"/>
  <c r="BA9"/>
  <c r="BC15"/>
  <c r="BC17"/>
  <c r="BA19"/>
  <c r="AZ22"/>
  <c r="BA23"/>
  <c r="AZ24"/>
  <c r="AZ26"/>
  <c r="BC33"/>
  <c r="AX36"/>
  <c r="BC37"/>
  <c r="AX38"/>
  <c r="BC39"/>
  <c r="AX40"/>
  <c r="AY56"/>
  <c r="AY52"/>
  <c r="AY50"/>
  <c r="BA46"/>
  <c r="AY44"/>
  <c r="BA40"/>
  <c r="BA38"/>
  <c r="BA34"/>
  <c r="BC30"/>
  <c r="BC24"/>
  <c r="BC22"/>
  <c r="AY16"/>
  <c r="AY14"/>
  <c r="BC6"/>
  <c r="AX120"/>
  <c r="BC116"/>
  <c r="BC114"/>
  <c r="BC112"/>
  <c r="BC110"/>
  <c r="BC108"/>
  <c r="BC106"/>
  <c r="BC104"/>
  <c r="BC102"/>
  <c r="BC100"/>
  <c r="BC98"/>
  <c r="BC96"/>
  <c r="BC94"/>
  <c r="BC92"/>
  <c r="BC90"/>
  <c r="BC88"/>
  <c r="BC86"/>
  <c r="BC84"/>
  <c r="BC82"/>
  <c r="BC80"/>
  <c r="BC78"/>
  <c r="BC76"/>
  <c r="BC74"/>
  <c r="BC72"/>
  <c r="BC70"/>
  <c r="BC68"/>
  <c r="BC66"/>
  <c r="BC64"/>
  <c r="BC62"/>
  <c r="BC60"/>
  <c r="BC58"/>
  <c r="BA55"/>
  <c r="BC48"/>
  <c r="BA42"/>
  <c r="AW32"/>
  <c r="AW28"/>
  <c r="BA20"/>
  <c r="BA12"/>
  <c r="BA10"/>
  <c r="AY8"/>
  <c r="BC47"/>
  <c r="BB5"/>
  <c r="AX7"/>
  <c r="AX19"/>
  <c r="BB27"/>
  <c r="BD29"/>
  <c r="AX35"/>
  <c r="BD39"/>
  <c r="AZ41"/>
  <c r="BD43"/>
  <c r="AX45"/>
  <c r="AX9"/>
  <c r="BB11"/>
  <c r="BD13"/>
  <c r="BB15"/>
  <c r="AX17"/>
  <c r="AX21"/>
  <c r="BD23"/>
  <c r="BB25"/>
  <c r="BD31"/>
  <c r="AZ33"/>
  <c r="AZ37"/>
  <c r="BA5"/>
  <c r="AX6"/>
  <c r="BC7"/>
  <c r="BD8"/>
  <c r="AW9"/>
  <c r="BB10"/>
  <c r="BC11"/>
  <c r="BD12"/>
  <c r="BA13"/>
  <c r="AX14"/>
  <c r="AY15"/>
  <c r="BB16"/>
  <c r="AY17"/>
  <c r="BD18"/>
  <c r="AW19"/>
  <c r="AZ20"/>
  <c r="BA21"/>
  <c r="BD22"/>
  <c r="AW23"/>
  <c r="BD24"/>
  <c r="BA25"/>
  <c r="BD26"/>
  <c r="BA27"/>
  <c r="BB28"/>
  <c r="BB32"/>
  <c r="BB34"/>
  <c r="AY35"/>
  <c r="AG28"/>
  <c r="U43" s="1"/>
  <c r="Y28"/>
  <c r="AY43"/>
  <c r="Y21"/>
  <c r="Y24" s="1"/>
  <c r="AW169"/>
  <c r="AW170"/>
  <c r="AY169"/>
  <c r="AZ170"/>
  <c r="AZ169"/>
  <c r="AX170"/>
  <c r="AX169"/>
  <c r="BA169"/>
  <c r="BC170"/>
  <c r="BA170"/>
  <c r="BC169"/>
  <c r="BD170"/>
  <c r="BD169"/>
  <c r="BB170"/>
  <c r="BB169"/>
  <c r="AY170"/>
  <c r="Y26"/>
  <c r="AX32"/>
  <c r="AX34"/>
  <c r="AY37"/>
  <c r="BB40"/>
  <c r="AX47"/>
  <c r="AX30"/>
  <c r="U45"/>
  <c r="U46" s="1"/>
  <c r="AG14"/>
  <c r="U14"/>
  <c r="AC21"/>
  <c r="Y25"/>
  <c r="U42"/>
  <c r="U9"/>
  <c r="U41"/>
  <c r="Z14"/>
  <c r="Z12"/>
  <c r="Z10"/>
  <c r="Z8"/>
  <c r="Z6"/>
  <c r="Z17"/>
  <c r="Z15"/>
  <c r="Z16" s="1"/>
  <c r="Z13"/>
  <c r="Z11"/>
  <c r="Z9"/>
  <c r="Z7"/>
  <c r="AH14"/>
  <c r="AH12"/>
  <c r="AH10"/>
  <c r="AH8"/>
  <c r="AH6"/>
  <c r="AH17"/>
  <c r="AH15"/>
  <c r="AH13"/>
  <c r="AH11"/>
  <c r="AH9"/>
  <c r="AH7"/>
  <c r="AD14"/>
  <c r="AD12"/>
  <c r="AD10"/>
  <c r="AD8"/>
  <c r="AD6"/>
  <c r="AD15"/>
  <c r="AD16" s="1"/>
  <c r="AD13"/>
  <c r="AD17"/>
  <c r="AD11"/>
  <c r="AD9"/>
  <c r="AD7"/>
  <c r="X11"/>
  <c r="Y6"/>
  <c r="Y9" s="1"/>
  <c r="U21"/>
  <c r="AY29"/>
  <c r="BB30"/>
  <c r="AY31"/>
  <c r="AY33"/>
  <c r="BC35"/>
  <c r="BB36"/>
  <c r="BB38"/>
  <c r="AY39"/>
  <c r="BC41"/>
  <c r="BB42"/>
  <c r="BC43"/>
  <c r="BA45"/>
  <c r="AX46"/>
  <c r="AG23"/>
  <c r="U38" s="1"/>
  <c r="Y27"/>
  <c r="Y12"/>
  <c r="Y14" s="1"/>
  <c r="BC168"/>
  <c r="BB133"/>
  <c r="BB131"/>
  <c r="BB129"/>
  <c r="BB127"/>
  <c r="BB125"/>
  <c r="BB123"/>
  <c r="BB120"/>
  <c r="BA116"/>
  <c r="BA114"/>
  <c r="BA112"/>
  <c r="BA110"/>
  <c r="BA108"/>
  <c r="BA106"/>
  <c r="BA104"/>
  <c r="BA102"/>
  <c r="BA100"/>
  <c r="BA98"/>
  <c r="BA96"/>
  <c r="BA94"/>
  <c r="BA92"/>
  <c r="BA90"/>
  <c r="BA88"/>
  <c r="BA86"/>
  <c r="BA84"/>
  <c r="BA82"/>
  <c r="BA80"/>
  <c r="BA78"/>
  <c r="BA76"/>
  <c r="BA74"/>
  <c r="BA72"/>
  <c r="BA70"/>
  <c r="BA68"/>
  <c r="BA66"/>
  <c r="BA64"/>
  <c r="BA62"/>
  <c r="BA60"/>
  <c r="BA58"/>
  <c r="BA56"/>
  <c r="BA54"/>
  <c r="BA52"/>
  <c r="BA50"/>
  <c r="BA48"/>
  <c r="BA53"/>
  <c r="BA51"/>
  <c r="BA49"/>
  <c r="AY46"/>
  <c r="BC42"/>
  <c r="AY40"/>
  <c r="AY38"/>
  <c r="AY36"/>
  <c r="AY34"/>
  <c r="BA30"/>
  <c r="BA26"/>
  <c r="BA24"/>
  <c r="AY22"/>
  <c r="AW18"/>
  <c r="AW16"/>
  <c r="AW14"/>
  <c r="AY6"/>
  <c r="AX119"/>
  <c r="AY116"/>
  <c r="AY114"/>
  <c r="AY112"/>
  <c r="AY110"/>
  <c r="AY108"/>
  <c r="AY106"/>
  <c r="AY104"/>
  <c r="AY102"/>
  <c r="AY100"/>
  <c r="AY98"/>
  <c r="AY96"/>
  <c r="AY94"/>
  <c r="AY92"/>
  <c r="AY90"/>
  <c r="AY88"/>
  <c r="AY86"/>
  <c r="AY84"/>
  <c r="AY82"/>
  <c r="AY80"/>
  <c r="AY78"/>
  <c r="AY76"/>
  <c r="AY74"/>
  <c r="AY72"/>
  <c r="AY70"/>
  <c r="AY68"/>
  <c r="AY66"/>
  <c r="AY64"/>
  <c r="AY62"/>
  <c r="AY60"/>
  <c r="AY58"/>
  <c r="AW55"/>
  <c r="AY48"/>
  <c r="AW42"/>
  <c r="BC28"/>
  <c r="BA22"/>
  <c r="AY20"/>
  <c r="AY12"/>
  <c r="AY10"/>
  <c r="BA6"/>
  <c r="BA47"/>
  <c r="AZ5"/>
  <c r="AG6"/>
  <c r="BD7"/>
  <c r="BD19"/>
  <c r="AZ27"/>
  <c r="AX29"/>
  <c r="BB35"/>
  <c r="BB39"/>
  <c r="AX41"/>
  <c r="BB43"/>
  <c r="BD45"/>
  <c r="BD9"/>
  <c r="BD11"/>
  <c r="AX13"/>
  <c r="AZ15"/>
  <c r="BD17"/>
  <c r="AZ21"/>
  <c r="AX23"/>
  <c r="AZ25"/>
  <c r="AX31"/>
  <c r="AX33"/>
  <c r="AX37"/>
  <c r="AY5"/>
  <c r="AC6"/>
  <c r="AZ6"/>
  <c r="AW7"/>
  <c r="BB8"/>
  <c r="AY9"/>
  <c r="AZ10"/>
  <c r="BA11"/>
  <c r="BB12"/>
  <c r="BC13"/>
  <c r="BD14"/>
  <c r="AW15"/>
  <c r="AZ16"/>
  <c r="AW17"/>
  <c r="AX18"/>
  <c r="BC19"/>
  <c r="AX20"/>
  <c r="AY21"/>
  <c r="BB22"/>
  <c r="AY23"/>
  <c r="AX24"/>
  <c r="BC25"/>
  <c r="AX26"/>
  <c r="AY27"/>
  <c r="BD28"/>
  <c r="BA29"/>
  <c r="BD30"/>
  <c r="BA31"/>
  <c r="BD32"/>
  <c r="BA33"/>
  <c r="BD34"/>
  <c r="BA35"/>
  <c r="BD36"/>
  <c r="BA37"/>
  <c r="AZ38"/>
  <c r="BA39"/>
  <c r="AZ40"/>
  <c r="AW41"/>
  <c r="AZ42"/>
  <c r="AW43"/>
  <c r="BB44"/>
  <c r="AY45"/>
  <c r="BD46"/>
  <c r="AG22"/>
  <c r="U37" s="1"/>
  <c r="U25"/>
  <c r="U29" s="1"/>
  <c r="AC25"/>
  <c r="AC29" s="1"/>
  <c r="U22"/>
  <c r="AX28"/>
  <c r="AZ46"/>
  <c r="BA168"/>
  <c r="AZ12"/>
  <c r="Z32"/>
  <c r="Z30"/>
  <c r="Z31" s="1"/>
  <c r="Z28"/>
  <c r="Z26"/>
  <c r="Z24"/>
  <c r="Z22"/>
  <c r="Z23"/>
  <c r="Z21"/>
  <c r="Z29"/>
  <c r="Z27"/>
  <c r="Z25"/>
  <c r="V32"/>
  <c r="V30"/>
  <c r="V31" s="1"/>
  <c r="V28"/>
  <c r="V26"/>
  <c r="V24"/>
  <c r="V22"/>
  <c r="V25"/>
  <c r="V23"/>
  <c r="V21"/>
  <c r="V29"/>
  <c r="V27"/>
  <c r="BA117"/>
  <c r="AW117"/>
  <c r="BA118"/>
  <c r="AW118"/>
  <c r="BA119"/>
  <c r="AW119"/>
  <c r="BA120"/>
  <c r="AW120"/>
  <c r="BA121"/>
  <c r="AW121"/>
  <c r="BA122"/>
  <c r="AW122"/>
  <c r="BA123"/>
  <c r="AW123"/>
  <c r="BA124"/>
  <c r="AW124"/>
  <c r="BA125"/>
  <c r="AW125"/>
  <c r="BA126"/>
  <c r="AW126"/>
  <c r="BA127"/>
  <c r="AW127"/>
  <c r="BA128"/>
  <c r="AW128"/>
  <c r="BA129"/>
  <c r="AW129"/>
  <c r="BA130"/>
  <c r="AW130"/>
  <c r="BA131"/>
  <c r="AW131"/>
  <c r="BA132"/>
  <c r="AW132"/>
  <c r="BA133"/>
  <c r="AW133"/>
  <c r="AZ48"/>
  <c r="BD48"/>
  <c r="AX49"/>
  <c r="BB49"/>
  <c r="AZ50"/>
  <c r="BD50"/>
  <c r="AX51"/>
  <c r="BB51"/>
  <c r="AZ52"/>
  <c r="BD52"/>
  <c r="AX53"/>
  <c r="BB53"/>
  <c r="AZ54"/>
  <c r="BD54"/>
  <c r="AX55"/>
  <c r="BB55"/>
  <c r="AZ56"/>
  <c r="BD56"/>
  <c r="AX57"/>
  <c r="BB57"/>
  <c r="AZ58"/>
  <c r="BD58"/>
  <c r="AX59"/>
  <c r="BB59"/>
  <c r="AZ60"/>
  <c r="BD60"/>
  <c r="AX61"/>
  <c r="BB61"/>
  <c r="AZ62"/>
  <c r="BD62"/>
  <c r="AX63"/>
  <c r="BB63"/>
  <c r="AZ64"/>
  <c r="BD64"/>
  <c r="AX65"/>
  <c r="BB65"/>
  <c r="AZ66"/>
  <c r="BD66"/>
  <c r="AX67"/>
  <c r="BB67"/>
  <c r="AZ68"/>
  <c r="BD68"/>
  <c r="AX69"/>
  <c r="BB69"/>
  <c r="AZ70"/>
  <c r="BD70"/>
  <c r="AX71"/>
  <c r="BB71"/>
  <c r="AZ72"/>
  <c r="BD72"/>
  <c r="AX73"/>
  <c r="BB73"/>
  <c r="AZ74"/>
  <c r="BD74"/>
  <c r="AX75"/>
  <c r="BB75"/>
  <c r="AZ76"/>
  <c r="BD76"/>
  <c r="AX77"/>
  <c r="BB77"/>
  <c r="AZ78"/>
  <c r="BD78"/>
  <c r="AX79"/>
  <c r="BB79"/>
  <c r="AZ80"/>
  <c r="BD80"/>
  <c r="AX81"/>
  <c r="BB81"/>
  <c r="AZ82"/>
  <c r="BD82"/>
  <c r="AX83"/>
  <c r="BB83"/>
  <c r="AZ84"/>
  <c r="BD84"/>
  <c r="AX85"/>
  <c r="BB85"/>
  <c r="AZ86"/>
  <c r="BD86"/>
  <c r="AX87"/>
  <c r="BB87"/>
  <c r="AZ88"/>
  <c r="BD88"/>
  <c r="AX89"/>
  <c r="BB89"/>
  <c r="AZ90"/>
  <c r="BD90"/>
  <c r="AX91"/>
  <c r="BB91"/>
  <c r="AZ92"/>
  <c r="BD92"/>
  <c r="AX93"/>
  <c r="BB93"/>
  <c r="AZ94"/>
  <c r="BD94"/>
  <c r="AX95"/>
  <c r="BB95"/>
  <c r="AZ96"/>
  <c r="BD96"/>
  <c r="AX97"/>
  <c r="BB97"/>
  <c r="AZ98"/>
  <c r="BD98"/>
  <c r="AX99"/>
  <c r="BB99"/>
  <c r="AZ100"/>
  <c r="BD100"/>
  <c r="AX101"/>
  <c r="BB101"/>
  <c r="AZ102"/>
  <c r="BD102"/>
  <c r="AX103"/>
  <c r="BB103"/>
  <c r="AZ104"/>
  <c r="BD104"/>
  <c r="AX105"/>
  <c r="BB105"/>
  <c r="AZ106"/>
  <c r="BD106"/>
  <c r="AX107"/>
  <c r="BB107"/>
  <c r="AZ108"/>
  <c r="BD108"/>
  <c r="AX109"/>
  <c r="BB109"/>
  <c r="AZ110"/>
  <c r="BD110"/>
  <c r="AX111"/>
  <c r="BB111"/>
  <c r="AZ112"/>
  <c r="BD112"/>
  <c r="AX113"/>
  <c r="BB113"/>
  <c r="AZ114"/>
  <c r="BD114"/>
  <c r="AX115"/>
  <c r="BB115"/>
  <c r="AZ116"/>
  <c r="BD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W134"/>
  <c r="BA134"/>
  <c r="AW135"/>
  <c r="BA135"/>
  <c r="AW136"/>
  <c r="BA136"/>
  <c r="AW137"/>
  <c r="BA137"/>
  <c r="AW138"/>
  <c r="BA138"/>
  <c r="AW139"/>
  <c r="BB139"/>
  <c r="AX140"/>
  <c r="BB141"/>
  <c r="AX142"/>
  <c r="BB143"/>
  <c r="AX144"/>
  <c r="BB145"/>
  <c r="AX146"/>
  <c r="BB147"/>
  <c r="AX148"/>
  <c r="BB149"/>
  <c r="AX150"/>
  <c r="BB151"/>
  <c r="AX152"/>
  <c r="BB153"/>
  <c r="AX154"/>
  <c r="BB155"/>
  <c r="AX156"/>
  <c r="BB157"/>
  <c r="AX158"/>
  <c r="BB159"/>
  <c r="AX160"/>
  <c r="BB161"/>
  <c r="AX162"/>
  <c r="BB163"/>
  <c r="AX164"/>
  <c r="BB165"/>
  <c r="AX166"/>
  <c r="BB167"/>
  <c r="BC139"/>
  <c r="BC140"/>
  <c r="AY140"/>
  <c r="BC141"/>
  <c r="AY141"/>
  <c r="BC142"/>
  <c r="AY142"/>
  <c r="BC143"/>
  <c r="AY143"/>
  <c r="BC144"/>
  <c r="AY144"/>
  <c r="BC145"/>
  <c r="AY145"/>
  <c r="BC146"/>
  <c r="AY146"/>
  <c r="BC147"/>
  <c r="AY147"/>
  <c r="BC148"/>
  <c r="AY148"/>
  <c r="BC149"/>
  <c r="AY149"/>
  <c r="BC150"/>
  <c r="AY150"/>
  <c r="BC151"/>
  <c r="AY151"/>
  <c r="BC152"/>
  <c r="AY152"/>
  <c r="BC153"/>
  <c r="AY153"/>
  <c r="BC154"/>
  <c r="AY154"/>
  <c r="BC155"/>
  <c r="AY155"/>
  <c r="BC156"/>
  <c r="AY156"/>
  <c r="BC157"/>
  <c r="AY157"/>
  <c r="BC158"/>
  <c r="AY158"/>
  <c r="BC159"/>
  <c r="AY159"/>
  <c r="BC160"/>
  <c r="AY160"/>
  <c r="BC161"/>
  <c r="AY161"/>
  <c r="BC162"/>
  <c r="AY162"/>
  <c r="BC163"/>
  <c r="AY163"/>
  <c r="BC164"/>
  <c r="AY164"/>
  <c r="BC165"/>
  <c r="AY165"/>
  <c r="BC166"/>
  <c r="AY166"/>
  <c r="BC167"/>
  <c r="AY167"/>
  <c r="AX134"/>
  <c r="BB134"/>
  <c r="AZ135"/>
  <c r="BD135"/>
  <c r="AX136"/>
  <c r="BB136"/>
  <c r="AZ137"/>
  <c r="BD137"/>
  <c r="AX138"/>
  <c r="BB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X168"/>
  <c r="BB168"/>
  <c r="BD145"/>
  <c r="BD147"/>
  <c r="BD148"/>
  <c r="BD152"/>
  <c r="BD154"/>
  <c r="BD156"/>
  <c r="BD158"/>
  <c r="BD160"/>
  <c r="BD162"/>
  <c r="BD164"/>
  <c r="BD167"/>
  <c r="BC117"/>
  <c r="AY117"/>
  <c r="BC118"/>
  <c r="AY118"/>
  <c r="BC119"/>
  <c r="AY119"/>
  <c r="BC120"/>
  <c r="AY120"/>
  <c r="BC121"/>
  <c r="AY121"/>
  <c r="BC122"/>
  <c r="AY122"/>
  <c r="BC123"/>
  <c r="AY123"/>
  <c r="BC124"/>
  <c r="AY124"/>
  <c r="BC125"/>
  <c r="AY125"/>
  <c r="BC126"/>
  <c r="AY126"/>
  <c r="BC127"/>
  <c r="AY127"/>
  <c r="BC128"/>
  <c r="AY128"/>
  <c r="BC129"/>
  <c r="AY129"/>
  <c r="BC130"/>
  <c r="AY130"/>
  <c r="BC131"/>
  <c r="AY131"/>
  <c r="BC132"/>
  <c r="AY132"/>
  <c r="BC133"/>
  <c r="AY133"/>
  <c r="AX48"/>
  <c r="BB48"/>
  <c r="AZ49"/>
  <c r="BD49"/>
  <c r="AX50"/>
  <c r="BB50"/>
  <c r="AZ51"/>
  <c r="BD51"/>
  <c r="AX52"/>
  <c r="BB52"/>
  <c r="AZ53"/>
  <c r="BD53"/>
  <c r="AX54"/>
  <c r="BB54"/>
  <c r="AZ55"/>
  <c r="BD55"/>
  <c r="AX56"/>
  <c r="BB56"/>
  <c r="AZ57"/>
  <c r="BD57"/>
  <c r="AX58"/>
  <c r="BB58"/>
  <c r="AZ59"/>
  <c r="BD59"/>
  <c r="AX60"/>
  <c r="BB60"/>
  <c r="AZ61"/>
  <c r="BD61"/>
  <c r="AX62"/>
  <c r="BB62"/>
  <c r="AZ63"/>
  <c r="BD63"/>
  <c r="AX64"/>
  <c r="BB64"/>
  <c r="AZ65"/>
  <c r="BD65"/>
  <c r="AX66"/>
  <c r="BB66"/>
  <c r="AZ67"/>
  <c r="BD67"/>
  <c r="AX68"/>
  <c r="BB68"/>
  <c r="AZ69"/>
  <c r="BD69"/>
  <c r="AX70"/>
  <c r="BB70"/>
  <c r="AZ71"/>
  <c r="BD71"/>
  <c r="AX72"/>
  <c r="BB72"/>
  <c r="AZ73"/>
  <c r="BD73"/>
  <c r="AX74"/>
  <c r="BB74"/>
  <c r="AZ75"/>
  <c r="BD75"/>
  <c r="AX76"/>
  <c r="BB76"/>
  <c r="AZ77"/>
  <c r="BD77"/>
  <c r="AX78"/>
  <c r="BB78"/>
  <c r="AZ79"/>
  <c r="BD79"/>
  <c r="AX80"/>
  <c r="BB80"/>
  <c r="AZ81"/>
  <c r="BD81"/>
  <c r="AX82"/>
  <c r="BB82"/>
  <c r="AZ83"/>
  <c r="BD83"/>
  <c r="AX84"/>
  <c r="BB84"/>
  <c r="AZ85"/>
  <c r="BD85"/>
  <c r="AX86"/>
  <c r="BB86"/>
  <c r="AZ87"/>
  <c r="BD87"/>
  <c r="AX88"/>
  <c r="BB88"/>
  <c r="AZ89"/>
  <c r="BD89"/>
  <c r="AX90"/>
  <c r="BB90"/>
  <c r="AZ91"/>
  <c r="BD91"/>
  <c r="AX92"/>
  <c r="BB92"/>
  <c r="AZ93"/>
  <c r="BD93"/>
  <c r="AX94"/>
  <c r="BB94"/>
  <c r="AZ95"/>
  <c r="BD95"/>
  <c r="AX96"/>
  <c r="BB96"/>
  <c r="AZ97"/>
  <c r="BD97"/>
  <c r="AX98"/>
  <c r="BB98"/>
  <c r="AZ99"/>
  <c r="BD99"/>
  <c r="AX100"/>
  <c r="BB100"/>
  <c r="AZ101"/>
  <c r="BD101"/>
  <c r="AX102"/>
  <c r="BB102"/>
  <c r="AZ103"/>
  <c r="BD103"/>
  <c r="AX104"/>
  <c r="BB104"/>
  <c r="AZ105"/>
  <c r="BD105"/>
  <c r="AX106"/>
  <c r="BB106"/>
  <c r="AZ107"/>
  <c r="BD107"/>
  <c r="AX108"/>
  <c r="BB108"/>
  <c r="AZ109"/>
  <c r="BD109"/>
  <c r="AX110"/>
  <c r="BB110"/>
  <c r="AZ111"/>
  <c r="BD111"/>
  <c r="AX112"/>
  <c r="BB112"/>
  <c r="AZ113"/>
  <c r="BD113"/>
  <c r="AX114"/>
  <c r="BB114"/>
  <c r="AZ115"/>
  <c r="BD115"/>
  <c r="AX116"/>
  <c r="BB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AY134"/>
  <c r="BC134"/>
  <c r="AY135"/>
  <c r="BC135"/>
  <c r="AY136"/>
  <c r="BC136"/>
  <c r="AY137"/>
  <c r="BC137"/>
  <c r="AY138"/>
  <c r="BC138"/>
  <c r="AY139"/>
  <c r="BB140"/>
  <c r="AX141"/>
  <c r="BB142"/>
  <c r="AX143"/>
  <c r="BB144"/>
  <c r="AX145"/>
  <c r="BB146"/>
  <c r="AX147"/>
  <c r="BB148"/>
  <c r="AX149"/>
  <c r="BB150"/>
  <c r="AX151"/>
  <c r="BB152"/>
  <c r="AX153"/>
  <c r="BB154"/>
  <c r="AX155"/>
  <c r="BB156"/>
  <c r="AX157"/>
  <c r="BB158"/>
  <c r="AX159"/>
  <c r="BB160"/>
  <c r="AX161"/>
  <c r="BB162"/>
  <c r="AX163"/>
  <c r="BB164"/>
  <c r="AX165"/>
  <c r="BB166"/>
  <c r="AX167"/>
  <c r="BA139"/>
  <c r="BA140"/>
  <c r="AW140"/>
  <c r="BA141"/>
  <c r="AW141"/>
  <c r="BA142"/>
  <c r="AW142"/>
  <c r="BA143"/>
  <c r="AW143"/>
  <c r="BA144"/>
  <c r="AW144"/>
  <c r="BA145"/>
  <c r="AW145"/>
  <c r="BA146"/>
  <c r="AW146"/>
  <c r="BA147"/>
  <c r="AW147"/>
  <c r="BA148"/>
  <c r="AW148"/>
  <c r="BA149"/>
  <c r="AW149"/>
  <c r="BA150"/>
  <c r="AW150"/>
  <c r="BA151"/>
  <c r="AW151"/>
  <c r="BA152"/>
  <c r="AW152"/>
  <c r="BA153"/>
  <c r="AW153"/>
  <c r="BA154"/>
  <c r="AW154"/>
  <c r="BA155"/>
  <c r="AW155"/>
  <c r="BA156"/>
  <c r="AW156"/>
  <c r="BA157"/>
  <c r="AW157"/>
  <c r="BA158"/>
  <c r="AW158"/>
  <c r="BA159"/>
  <c r="AW159"/>
  <c r="BA160"/>
  <c r="AW160"/>
  <c r="BA161"/>
  <c r="AW161"/>
  <c r="BA162"/>
  <c r="AW162"/>
  <c r="BA163"/>
  <c r="AW163"/>
  <c r="BA164"/>
  <c r="AW164"/>
  <c r="BA165"/>
  <c r="AW165"/>
  <c r="BA166"/>
  <c r="AW166"/>
  <c r="BA167"/>
  <c r="AW167"/>
  <c r="AZ134"/>
  <c r="BD134"/>
  <c r="AX135"/>
  <c r="BB135"/>
  <c r="AZ136"/>
  <c r="BD136"/>
  <c r="AX137"/>
  <c r="BB137"/>
  <c r="AZ138"/>
  <c r="BD138"/>
  <c r="AX139"/>
  <c r="BD139"/>
  <c r="BD140"/>
  <c r="BD141"/>
  <c r="BD142"/>
  <c r="BD143"/>
  <c r="BD144"/>
  <c r="BD146"/>
  <c r="BD149"/>
  <c r="BD150"/>
  <c r="BD151"/>
  <c r="BD153"/>
  <c r="BD155"/>
  <c r="BD157"/>
  <c r="BD159"/>
  <c r="BD161"/>
  <c r="BD163"/>
  <c r="BD165"/>
  <c r="BD166"/>
  <c r="AZ168"/>
  <c r="BD168"/>
  <c r="AH32"/>
  <c r="AH30"/>
  <c r="AH31" s="1"/>
  <c r="AH28"/>
  <c r="AH26"/>
  <c r="AH24"/>
  <c r="AH22"/>
  <c r="AH23"/>
  <c r="AH21"/>
  <c r="AH29"/>
  <c r="AH27"/>
  <c r="AH25"/>
  <c r="AD32"/>
  <c r="AD30"/>
  <c r="AD31" s="1"/>
  <c r="AD28"/>
  <c r="AD26"/>
  <c r="AD24"/>
  <c r="AD22"/>
  <c r="AD29"/>
  <c r="AD25"/>
  <c r="AD23"/>
  <c r="AD21"/>
  <c r="AD27"/>
  <c r="X12"/>
  <c r="AB10"/>
  <c r="AY168"/>
  <c r="BB132"/>
  <c r="BB130"/>
  <c r="BB128"/>
  <c r="BB126"/>
  <c r="BB124"/>
  <c r="BB122"/>
  <c r="BB118"/>
  <c r="BC115"/>
  <c r="BC113"/>
  <c r="BC111"/>
  <c r="BC109"/>
  <c r="BC107"/>
  <c r="BC105"/>
  <c r="BC103"/>
  <c r="BC101"/>
  <c r="BC99"/>
  <c r="BC97"/>
  <c r="BC95"/>
  <c r="BC93"/>
  <c r="BC91"/>
  <c r="BC89"/>
  <c r="BC87"/>
  <c r="BC85"/>
  <c r="BC83"/>
  <c r="BC81"/>
  <c r="BC79"/>
  <c r="BC77"/>
  <c r="BC75"/>
  <c r="BC73"/>
  <c r="BC71"/>
  <c r="BC69"/>
  <c r="BC67"/>
  <c r="BC65"/>
  <c r="BC63"/>
  <c r="BC61"/>
  <c r="BC59"/>
  <c r="BC57"/>
  <c r="BC55"/>
  <c r="BC53"/>
  <c r="BC51"/>
  <c r="BC49"/>
  <c r="BC56"/>
  <c r="BC52"/>
  <c r="BC50"/>
  <c r="BC46"/>
  <c r="BA44"/>
  <c r="BC40"/>
  <c r="BC38"/>
  <c r="BC36"/>
  <c r="BC34"/>
  <c r="AY32"/>
  <c r="AW30"/>
  <c r="AW26"/>
  <c r="AW24"/>
  <c r="BA18"/>
  <c r="BA16"/>
  <c r="BA14"/>
  <c r="AW8"/>
  <c r="AX121"/>
  <c r="AX117"/>
  <c r="AW115"/>
  <c r="AW113"/>
  <c r="AW111"/>
  <c r="AW109"/>
  <c r="AW107"/>
  <c r="AW105"/>
  <c r="AW103"/>
  <c r="AW101"/>
  <c r="AW99"/>
  <c r="AW97"/>
  <c r="AW95"/>
  <c r="AW93"/>
  <c r="AW91"/>
  <c r="AW89"/>
  <c r="AW87"/>
  <c r="AW85"/>
  <c r="AW83"/>
  <c r="AW81"/>
  <c r="AW79"/>
  <c r="AW77"/>
  <c r="AW75"/>
  <c r="AW73"/>
  <c r="AW71"/>
  <c r="AW69"/>
  <c r="AW67"/>
  <c r="AW65"/>
  <c r="AW63"/>
  <c r="AW61"/>
  <c r="AW59"/>
  <c r="AW57"/>
  <c r="AY54"/>
  <c r="AB7" s="1"/>
  <c r="AW44"/>
  <c r="BA32"/>
  <c r="AY28"/>
  <c r="BC20"/>
  <c r="BC12"/>
  <c r="BC10"/>
  <c r="BC8"/>
  <c r="AC7"/>
  <c r="AC10"/>
  <c r="AC14" s="1"/>
  <c r="AW47"/>
  <c r="BD5"/>
  <c r="AG21"/>
  <c r="AG24" s="1"/>
  <c r="AZ7"/>
  <c r="AZ19"/>
  <c r="BD27"/>
  <c r="BB29"/>
  <c r="AX39"/>
  <c r="BB41"/>
  <c r="AX43"/>
  <c r="AZ45"/>
  <c r="BD47"/>
  <c r="AZ9"/>
  <c r="AZ11"/>
  <c r="BB13"/>
  <c r="BD15"/>
  <c r="AZ17"/>
  <c r="BD21"/>
  <c r="BB23"/>
  <c r="BD25"/>
  <c r="BB31"/>
  <c r="BB33"/>
  <c r="BB37"/>
  <c r="BC5"/>
  <c r="BD6"/>
  <c r="BA7"/>
  <c r="AX8"/>
  <c r="BC9"/>
  <c r="BD10"/>
  <c r="AW11"/>
  <c r="AX12"/>
  <c r="AY13"/>
  <c r="AZ14"/>
  <c r="BA15"/>
  <c r="BD16"/>
  <c r="BA17"/>
  <c r="BB18"/>
  <c r="AY19"/>
  <c r="BB20"/>
  <c r="BC21"/>
  <c r="AX22"/>
  <c r="BC23"/>
  <c r="BB24"/>
  <c r="AY25"/>
  <c r="BB26"/>
  <c r="BC27"/>
  <c r="AZ28"/>
  <c r="AW29"/>
  <c r="AZ30"/>
  <c r="AW31"/>
  <c r="AZ32"/>
  <c r="AW33"/>
  <c r="AZ34"/>
  <c r="AW35"/>
  <c r="AZ36"/>
  <c r="AW37"/>
  <c r="BD38"/>
  <c r="AW39"/>
  <c r="BD40"/>
  <c r="BA41"/>
  <c r="BD42"/>
  <c r="BA43"/>
  <c r="AX44"/>
  <c r="BC45"/>
  <c r="BB47"/>
  <c r="AG25"/>
  <c r="AC22"/>
  <c r="U23"/>
  <c r="AC23"/>
  <c r="AC8"/>
  <c r="AZ18"/>
  <c r="AZ44"/>
  <c r="AX10"/>
  <c r="AX16"/>
  <c r="Y29" l="1"/>
  <c r="Y32" s="1"/>
  <c r="Y17"/>
  <c r="T23"/>
  <c r="U17"/>
  <c r="AC24"/>
  <c r="AC32" s="1"/>
  <c r="S27"/>
  <c r="T8"/>
  <c r="T10"/>
  <c r="AB23"/>
  <c r="S13"/>
  <c r="W15"/>
  <c r="W16" s="1"/>
  <c r="W27"/>
  <c r="T7"/>
  <c r="T25"/>
  <c r="AA15"/>
  <c r="AA16" s="1"/>
  <c r="AA13"/>
  <c r="AA11"/>
  <c r="AA7"/>
  <c r="AA10"/>
  <c r="AA8"/>
  <c r="AA6"/>
  <c r="AA12"/>
  <c r="AB6"/>
  <c r="AE15"/>
  <c r="AE13"/>
  <c r="AE11"/>
  <c r="AE7"/>
  <c r="AE12"/>
  <c r="AE10"/>
  <c r="AE8"/>
  <c r="AE6"/>
  <c r="AF6"/>
  <c r="AB22"/>
  <c r="AB25"/>
  <c r="X27"/>
  <c r="AF30"/>
  <c r="AF31" s="1"/>
  <c r="X28"/>
  <c r="T15"/>
  <c r="T16" s="1"/>
  <c r="X30"/>
  <c r="X31" s="1"/>
  <c r="AB28"/>
  <c r="AF26"/>
  <c r="AF10"/>
  <c r="X8"/>
  <c r="AF7"/>
  <c r="AB27"/>
  <c r="AB26"/>
  <c r="AF13"/>
  <c r="AB30"/>
  <c r="AB31" s="1"/>
  <c r="T28"/>
  <c r="AF11"/>
  <c r="X10"/>
  <c r="AF8"/>
  <c r="X7"/>
  <c r="T27"/>
  <c r="T26"/>
  <c r="S28"/>
  <c r="S26"/>
  <c r="S21"/>
  <c r="S25"/>
  <c r="W28"/>
  <c r="W26"/>
  <c r="W21"/>
  <c r="W25"/>
  <c r="AB8"/>
  <c r="T22"/>
  <c r="U24"/>
  <c r="U32" s="1"/>
  <c r="V39"/>
  <c r="V43"/>
  <c r="V47"/>
  <c r="V38"/>
  <c r="V42"/>
  <c r="T6"/>
  <c r="S8"/>
  <c r="S12"/>
  <c r="S11"/>
  <c r="S15"/>
  <c r="S16" s="1"/>
  <c r="W6"/>
  <c r="W10"/>
  <c r="W7"/>
  <c r="W13"/>
  <c r="AG29"/>
  <c r="AG32" s="1"/>
  <c r="U40"/>
  <c r="U44" s="1"/>
  <c r="AA27"/>
  <c r="AA25"/>
  <c r="AA23"/>
  <c r="AA21"/>
  <c r="AA30"/>
  <c r="AA31" s="1"/>
  <c r="AA28"/>
  <c r="AA22"/>
  <c r="AA26"/>
  <c r="AB21"/>
  <c r="AB24" s="1"/>
  <c r="AE27"/>
  <c r="AE25"/>
  <c r="AE23"/>
  <c r="AE21"/>
  <c r="AE30"/>
  <c r="AE31" s="1"/>
  <c r="AE28"/>
  <c r="AE22"/>
  <c r="AE26"/>
  <c r="AF21"/>
  <c r="AG9"/>
  <c r="AG17" s="1"/>
  <c r="U36"/>
  <c r="U39" s="1"/>
  <c r="AH16"/>
  <c r="V46" s="1"/>
  <c r="V45"/>
  <c r="X13"/>
  <c r="T30"/>
  <c r="T31" s="1"/>
  <c r="AB13"/>
  <c r="AF27"/>
  <c r="AF25"/>
  <c r="X23"/>
  <c r="AF22"/>
  <c r="AB12"/>
  <c r="AB11"/>
  <c r="AF15"/>
  <c r="AF28"/>
  <c r="AB15"/>
  <c r="AB16" s="1"/>
  <c r="X15"/>
  <c r="X16" s="1"/>
  <c r="T13"/>
  <c r="AF12"/>
  <c r="X25"/>
  <c r="AF23"/>
  <c r="X22"/>
  <c r="T12"/>
  <c r="T11"/>
  <c r="T21"/>
  <c r="S22"/>
  <c r="S30"/>
  <c r="S31" s="1"/>
  <c r="S23"/>
  <c r="X21"/>
  <c r="W22"/>
  <c r="W30"/>
  <c r="W31" s="1"/>
  <c r="W23"/>
  <c r="AC9"/>
  <c r="AC17" s="1"/>
  <c r="X26"/>
  <c r="V37"/>
  <c r="V41"/>
  <c r="V36"/>
  <c r="V40"/>
  <c r="V44"/>
  <c r="S6"/>
  <c r="S10"/>
  <c r="S7"/>
  <c r="X6"/>
  <c r="X9" s="1"/>
  <c r="W8"/>
  <c r="W12"/>
  <c r="W11"/>
  <c r="T9" l="1"/>
  <c r="T41"/>
  <c r="T29"/>
  <c r="T14"/>
  <c r="AB14"/>
  <c r="AE24"/>
  <c r="T38"/>
  <c r="T37"/>
  <c r="S38"/>
  <c r="S42"/>
  <c r="AF16"/>
  <c r="T45"/>
  <c r="T46" s="1"/>
  <c r="T40"/>
  <c r="AF14"/>
  <c r="AE9"/>
  <c r="S36"/>
  <c r="S40"/>
  <c r="AE14"/>
  <c r="W9"/>
  <c r="W24"/>
  <c r="S24"/>
  <c r="AB29"/>
  <c r="AB32" s="1"/>
  <c r="S41"/>
  <c r="S14"/>
  <c r="X24"/>
  <c r="T24"/>
  <c r="T42"/>
  <c r="AF29"/>
  <c r="AF24"/>
  <c r="AA24"/>
  <c r="AA29"/>
  <c r="U47"/>
  <c r="W14"/>
  <c r="W29"/>
  <c r="S29"/>
  <c r="X14"/>
  <c r="X17" s="1"/>
  <c r="T43"/>
  <c r="S37"/>
  <c r="S43"/>
  <c r="AB9"/>
  <c r="AA9"/>
  <c r="AA14"/>
  <c r="T36"/>
  <c r="AF9"/>
  <c r="S45"/>
  <c r="S46" s="1"/>
  <c r="AE16"/>
  <c r="S9"/>
  <c r="X29"/>
  <c r="AE29"/>
  <c r="T32" l="1"/>
  <c r="T17"/>
  <c r="AB17"/>
  <c r="S17"/>
  <c r="S32"/>
  <c r="W17"/>
  <c r="AF32"/>
  <c r="AE32"/>
  <c r="X32"/>
  <c r="AE17"/>
  <c r="AA17"/>
  <c r="AA32"/>
  <c r="T39"/>
  <c r="W32"/>
  <c r="S44"/>
  <c r="T44"/>
  <c r="AF17"/>
  <c r="S39"/>
  <c r="T47" l="1"/>
  <c r="S47"/>
</calcChain>
</file>

<file path=xl/sharedStrings.xml><?xml version="1.0" encoding="utf-8"?>
<sst xmlns="http://schemas.openxmlformats.org/spreadsheetml/2006/main" count="1711" uniqueCount="211">
  <si>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</si>
  <si>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</si>
  <si>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</si>
  <si>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</si>
  <si>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</si>
  <si>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</si>
  <si>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</si>
  <si>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</si>
  <si>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</si>
  <si>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</si>
  <si>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</si>
  <si>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</si>
  <si>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</si>
  <si>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</si>
  <si>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</si>
  <si>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</si>
  <si>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</si>
  <si>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</si>
  <si>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</si>
  <si>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</si>
  <si>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</si>
  <si>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</si>
  <si>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</si>
  <si>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</si>
  <si>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</si>
  <si>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</si>
  <si>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</si>
  <si>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</si>
  <si>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</si>
  <si>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</si>
  <si>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</si>
  <si>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LD0124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</si>
  <si>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</si>
  <si>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</si>
  <si>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</si>
  <si>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</si>
  <si>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</si>
  <si>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</si>
  <si>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</si>
  <si>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</si>
  <si>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</si>
  <si>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</si>
  <si>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</si>
  <si>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</si>
  <si>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</si>
  <si>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</si>
  <si>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</si>
  <si>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</si>
  <si>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PPDT251</t>
  </si>
  <si>
    <t>LD0076</t>
  </si>
  <si>
    <t>SADT134</t>
  </si>
  <si>
    <t>LD0117</t>
  </si>
  <si>
    <t>SADT109</t>
  </si>
  <si>
    <t>SADT133</t>
  </si>
  <si>
    <t>PPDT250</t>
  </si>
  <si>
    <t>LD0130</t>
  </si>
  <si>
    <t>LD0085</t>
  </si>
  <si>
    <t>LD0114</t>
  </si>
  <si>
    <t>LD0128</t>
  </si>
  <si>
    <t>SADT112</t>
  </si>
  <si>
    <t>SADT138</t>
  </si>
  <si>
    <t>LD0143</t>
  </si>
  <si>
    <t>SADT131</t>
  </si>
  <si>
    <t>SADT231</t>
  </si>
  <si>
    <t>SADT132</t>
  </si>
  <si>
    <t>LD0148</t>
  </si>
  <si>
    <t>LD0075</t>
  </si>
  <si>
    <t>PPDT253</t>
  </si>
  <si>
    <t>SADT113</t>
  </si>
  <si>
    <t>LD0102</t>
  </si>
  <si>
    <t>SADT102</t>
  </si>
  <si>
    <t>LD0057</t>
  </si>
  <si>
    <t>LD0071</t>
  </si>
  <si>
    <t>SADT228</t>
  </si>
  <si>
    <t>SADT101</t>
  </si>
  <si>
    <t>LD0160</t>
  </si>
  <si>
    <t>LD0078</t>
  </si>
  <si>
    <t>LD0086</t>
  </si>
  <si>
    <t>LD0127</t>
  </si>
  <si>
    <t>SADT117</t>
  </si>
  <si>
    <t>LD0126</t>
  </si>
  <si>
    <t>SADT103</t>
  </si>
  <si>
    <t>LD0112</t>
  </si>
  <si>
    <t>LD0116</t>
  </si>
  <si>
    <t>LD0111</t>
  </si>
  <si>
    <t>PPDT243</t>
  </si>
  <si>
    <t>SADT135</t>
  </si>
  <si>
    <t>SADT120</t>
  </si>
  <si>
    <t>PPDT249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</si>
  <si>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</si>
  <si>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</si>
  <si>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</si>
  <si>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</si>
  <si>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</si>
  <si>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</si>
  <si>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</si>
  <si>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</si>
  <si>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</si>
  <si>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</si>
  <si>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</si>
  <si>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</si>
  <si>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LD0146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</si>
  <si>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</si>
  <si>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</si>
  <si>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</si>
  <si>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</si>
  <si>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</si>
  <si>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</si>
  <si>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</si>
  <si>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</si>
  <si>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</si>
  <si>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</si>
  <si>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</si>
  <si>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</si>
  <si>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</si>
  <si>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</si>
  <si>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</si>
  <si>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</si>
  <si>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</si>
  <si>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LD0055</t>
  </si>
  <si>
    <t>LD0131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</si>
  <si>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</si>
  <si>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</si>
  <si>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</si>
  <si>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</si>
  <si>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</si>
  <si>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</si>
  <si>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</si>
  <si>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</si>
  <si>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</si>
  <si>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</si>
  <si>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</si>
  <si>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</si>
  <si>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LD0147</t>
  </si>
  <si>
    <t>LD0095</t>
  </si>
  <si>
    <t>LD0083</t>
  </si>
  <si>
    <t>SADT107</t>
  </si>
  <si>
    <t>LD0015</t>
  </si>
  <si>
    <t>LD0110</t>
  </si>
  <si>
    <t>LD0129</t>
  </si>
  <si>
    <t>LD0156</t>
  </si>
  <si>
    <t>SADT119</t>
  </si>
  <si>
    <t>PPDT211</t>
  </si>
  <si>
    <t>LD0099</t>
  </si>
  <si>
    <t>PPDT236</t>
  </si>
  <si>
    <t>LD0151</t>
  </si>
  <si>
    <t>PPDT255</t>
  </si>
  <si>
    <t>LD0073</t>
  </si>
  <si>
    <t>SADT125</t>
  </si>
  <si>
    <t>SADT106</t>
  </si>
  <si>
    <t>SADT118</t>
  </si>
  <si>
    <t>PPDT254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</si>
  <si>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</si>
  <si>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</si>
  <si>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</si>
  <si>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</si>
  <si>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</si>
  <si>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</si>
  <si>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</si>
  <si>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</si>
  <si>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</si>
  <si>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</si>
  <si>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LD0132</t>
  </si>
  <si>
    <t>SADT126</t>
  </si>
  <si>
    <t>SADT104</t>
  </si>
  <si>
    <t>SADT110</t>
  </si>
  <si>
    <t>SADT111</t>
  </si>
  <si>
    <t>PPDT210</t>
  </si>
  <si>
    <t>PPDT212</t>
  </si>
  <si>
    <t>PPDT234</t>
  </si>
  <si>
    <t>PPDT240</t>
  </si>
  <si>
    <t>PPDT244</t>
  </si>
  <si>
    <t>PPDT247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</si>
  <si>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</si>
  <si>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</si>
  <si>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</si>
  <si>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</si>
  <si>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</si>
  <si>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</si>
  <si>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</si>
  <si>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</si>
  <si>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LD0125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</si>
  <si>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</si>
  <si>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</si>
  <si>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</si>
  <si>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</si>
  <si>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</si>
  <si>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</si>
  <si>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</si>
  <si>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</si>
  <si>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</si>
  <si>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</si>
  <si>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</si>
  <si>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</si>
  <si>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</si>
  <si>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Insiden</t>
  </si>
  <si>
    <t>NETTO</t>
  </si>
  <si>
    <t>RITASE</t>
  </si>
  <si>
    <t>UNIT</t>
  </si>
  <si>
    <t>CC</t>
  </si>
  <si>
    <t>`</t>
  </si>
  <si>
    <t>LD0197</t>
  </si>
  <si>
    <t>LD0199</t>
  </si>
  <si>
    <t>LD0200</t>
  </si>
  <si>
    <t>LD0201</t>
  </si>
  <si>
    <t xml:space="preserve"> </t>
  </si>
  <si>
    <t>LD0066</t>
  </si>
  <si>
    <t>LD0063</t>
  </si>
  <si>
    <t>NO</t>
  </si>
  <si>
    <t>LD0062</t>
  </si>
  <si>
    <t>LD0096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</si>
</sst>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[$-409]d\-mmm;@"/>
    <numFmt numFmtId="166" formatCode="_-* #,##0.0_-;\-* #,##0.0_-;_-* &quot;-&quot;??_-;_-@_-"/>
    <numFmt numFmtId="167" formatCode="_-* #,##0_-;\-* #,##0_-;_-* &quot;-&quot;??_-;_-@_-"/>
    <numFmt numFmtId="168" formatCode="h:mm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4" fontId="0" fillId="0" borderId="0" xfId="0" applyNumberFormat="1"/>
    <xf numFmtId="164" fontId="13" fillId="34" borderId="10" xfId="1" applyFont="1" applyFill="1" applyBorder="1" applyAlignment="1">
      <alignment horizontal="center" vertical="center"/>
    </xf>
    <xf numFmtId="164" fontId="16" fillId="35" borderId="10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6" fontId="0" fillId="0" borderId="10" xfId="1" applyNumberFormat="1" applyFont="1" applyBorder="1" applyAlignment="1">
      <alignment horizontal="center" vertical="center"/>
    </xf>
    <xf numFmtId="166" fontId="13" fillId="34" borderId="10" xfId="1" applyNumberFormat="1" applyFont="1" applyFill="1" applyBorder="1" applyAlignment="1">
      <alignment horizontal="center" vertical="center"/>
    </xf>
    <xf numFmtId="166" fontId="16" fillId="35" borderId="10" xfId="1" applyNumberFormat="1" applyFont="1" applyFill="1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165" fontId="13" fillId="37" borderId="0" xfId="0" applyNumberFormat="1" applyFont="1" applyFill="1" applyAlignment="1">
      <alignment horizontal="center" vertical="center"/>
    </xf>
    <xf numFmtId="168" fontId="13" fillId="37" borderId="0" xfId="0" applyNumberFormat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65" fontId="13" fillId="34" borderId="0" xfId="0" applyNumberFormat="1" applyFont="1" applyFill="1" applyAlignment="1">
      <alignment horizontal="center" vertical="center"/>
    </xf>
    <xf numFmtId="165" fontId="0" fillId="38" borderId="0" xfId="0" applyNumberFormat="1" applyFill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13" fillId="37" borderId="0" xfId="1" applyNumberFormat="1" applyFont="1" applyFill="1" applyAlignment="1">
      <alignment horizontal="center" vertical="center"/>
    </xf>
    <xf numFmtId="167" fontId="0" fillId="38" borderId="0" xfId="1" applyNumberFormat="1" applyFont="1" applyFill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0" fontId="0" fillId="38" borderId="10" xfId="0" applyFill="1" applyBorder="1"/>
    <xf numFmtId="0" fontId="0" fillId="41" borderId="10" xfId="0" applyFill="1" applyBorder="1"/>
    <xf numFmtId="0" fontId="0" fillId="42" borderId="10" xfId="0" applyFill="1" applyBorder="1"/>
    <xf numFmtId="167" fontId="0" fillId="39" borderId="0" xfId="1" applyNumberFormat="1" applyFont="1" applyFill="1" applyAlignment="1">
      <alignment horizontal="center" vertical="center"/>
    </xf>
    <xf numFmtId="167" fontId="0" fillId="41" borderId="10" xfId="1" applyNumberFormat="1" applyFont="1" applyFill="1" applyBorder="1" applyAlignment="1">
      <alignment horizontal="center" vertical="center"/>
    </xf>
    <xf numFmtId="166" fontId="0" fillId="41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13" fillId="34" borderId="10" xfId="1" applyNumberFormat="1" applyFont="1" applyFill="1" applyBorder="1" applyAlignment="1">
      <alignment horizontal="center" vertical="center"/>
    </xf>
    <xf numFmtId="164" fontId="16" fillId="35" borderId="10" xfId="1" applyNumberFormat="1" applyFont="1" applyFill="1" applyBorder="1" applyAlignment="1">
      <alignment horizontal="center" vertical="center"/>
    </xf>
    <xf numFmtId="164" fontId="0" fillId="41" borderId="10" xfId="1" applyNumberFormat="1" applyFont="1" applyFill="1" applyBorder="1" applyAlignment="1">
      <alignment horizontal="center" vertical="center"/>
    </xf>
    <xf numFmtId="0" fontId="0" fillId="43" borderId="10" xfId="0" applyFill="1" applyBorder="1"/>
    <xf numFmtId="0" fontId="0" fillId="39" borderId="0" xfId="0" applyFill="1"/>
    <xf numFmtId="168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 applyAlignment="1">
      <alignment horizontal="center" vertical="center"/>
    </xf>
    <xf numFmtId="0" fontId="17" fillId="37" borderId="0" xfId="0" applyFont="1" applyFill="1"/>
    <xf numFmtId="0" fontId="0" fillId="44" borderId="0" xfId="0" applyFill="1" applyAlignment="1">
      <alignment horizontal="center" vertical="center"/>
    </xf>
    <xf numFmtId="0" fontId="19" fillId="44" borderId="0" xfId="0" applyFont="1" applyFill="1" applyAlignment="1">
      <alignment horizontal="center" vertical="center"/>
    </xf>
    <xf numFmtId="165" fontId="0" fillId="44" borderId="0" xfId="0" applyNumberFormat="1" applyFill="1" applyAlignment="1">
      <alignment horizontal="center" vertical="center"/>
    </xf>
    <xf numFmtId="168" fontId="0" fillId="44" borderId="0" xfId="0" applyNumberFormat="1" applyFill="1" applyAlignment="1">
      <alignment horizontal="center" vertical="center"/>
    </xf>
    <xf numFmtId="167" fontId="0" fillId="44" borderId="0" xfId="1" applyNumberFormat="1" applyFont="1" applyFill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6699FF"/>
      <color rgb="FFFF3300"/>
      <color rgb="FF0066FF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STATUS UNIT"/>
      <sheetName val="RM Cos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  <sheetName val="Asumsi"/>
      <sheetName val="DATA_B"/>
      <sheetName val="TARIF"/>
      <sheetName val="IBS 2012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  <sheetName val="HCGS De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5:G173"/>
  <sheetViews>
    <sheetView showGridLines="0" zoomScale="93" zoomScaleNormal="93" zoomScaleSheetLayoutView="85" workbookViewId="0">
      <pane xSplit="1" ySplit="6" topLeftCell="B157" activePane="bottomRight" state="frozen"/>
      <selection pane="topRight" activeCell="E1" sqref="E1"/>
      <selection pane="bottomLeft" activeCell="A7" sqref="A7"/>
      <selection pane="bottomRight" activeCell="D173" sqref="D173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7" width="2" style="1" customWidth="1"/>
    <col min="8" max="16384" width="9.140625" style="1"/>
  </cols>
  <sheetData>
    <row r="5" spans="2:7" ht="24.75" customHeight="1">
      <c r="B5" s="29" t="s">
        <v>156</v>
      </c>
      <c r="C5" s="29" t="s">
        <v>157</v>
      </c>
      <c r="D5" s="29" t="s">
        <v>1</v>
      </c>
      <c r="E5" s="29" t="s">
        <v>18</v>
      </c>
      <c r="F5" s="29" t="s">
        <v>158</v>
      </c>
      <c r="G5" s="30"/>
    </row>
    <row r="6" spans="2:7">
      <c r="B6" s="2">
        <v>1</v>
      </c>
      <c r="C6" s="2" t="s">
        <v>99</v>
      </c>
      <c r="D6" s="2" t="s">
        <v>7</v>
      </c>
      <c r="E6" s="2" t="s">
        <v>27</v>
      </c>
      <c r="F6" s="8" t="s">
        <v>6</v>
      </c>
    </row>
    <row r="7" spans="2:7" s="30" customFormat="1">
      <c r="B7" s="2">
        <f>+B6+1</f>
        <v>2</v>
      </c>
      <c r="C7" s="2" t="s">
        <v>143</v>
      </c>
      <c r="D7" s="2" t="s">
        <v>7</v>
      </c>
      <c r="E7" s="2" t="s">
        <v>27</v>
      </c>
      <c r="F7" s="8" t="s">
        <v>6</v>
      </c>
      <c r="G7" s="1"/>
    </row>
    <row r="8" spans="2:7">
      <c r="B8" s="2">
        <f t="shared" ref="B8:B71" si="0">+B7+1</f>
        <v>3</v>
      </c>
      <c r="C8" s="2" t="s">
        <v>39</v>
      </c>
      <c r="D8" s="2" t="s">
        <v>7</v>
      </c>
      <c r="E8" s="2" t="s">
        <v>27</v>
      </c>
      <c r="F8" s="8" t="s">
        <v>6</v>
      </c>
    </row>
    <row r="9" spans="2:7">
      <c r="B9" s="2">
        <f t="shared" si="0"/>
        <v>4</v>
      </c>
      <c r="C9" s="2" t="s">
        <v>69</v>
      </c>
      <c r="D9" s="2" t="s">
        <v>7</v>
      </c>
      <c r="E9" s="2" t="s">
        <v>27</v>
      </c>
      <c r="F9" s="8" t="s">
        <v>6</v>
      </c>
    </row>
    <row r="10" spans="2:7">
      <c r="B10" s="2">
        <f t="shared" si="0"/>
        <v>5</v>
      </c>
      <c r="C10" s="2" t="s">
        <v>33</v>
      </c>
      <c r="D10" s="2" t="s">
        <v>7</v>
      </c>
      <c r="E10" s="2" t="s">
        <v>27</v>
      </c>
      <c r="F10" s="8" t="s">
        <v>6</v>
      </c>
    </row>
    <row r="11" spans="2:7" ht="15" customHeight="1">
      <c r="B11" s="2">
        <f t="shared" si="0"/>
        <v>6</v>
      </c>
      <c r="C11" s="2" t="s">
        <v>35</v>
      </c>
      <c r="D11" s="2" t="s">
        <v>7</v>
      </c>
      <c r="E11" s="2" t="s">
        <v>27</v>
      </c>
      <c r="F11" s="8" t="s">
        <v>6</v>
      </c>
    </row>
    <row r="12" spans="2:7">
      <c r="B12" s="2">
        <f t="shared" si="0"/>
        <v>7</v>
      </c>
      <c r="C12" s="2" t="s">
        <v>97</v>
      </c>
      <c r="D12" s="2" t="s">
        <v>7</v>
      </c>
      <c r="E12" s="2" t="s">
        <v>27</v>
      </c>
      <c r="F12" s="8" t="s">
        <v>6</v>
      </c>
    </row>
    <row r="13" spans="2:7">
      <c r="B13" s="2">
        <f t="shared" si="0"/>
        <v>8</v>
      </c>
      <c r="C13" s="2" t="s">
        <v>129</v>
      </c>
      <c r="D13" s="2" t="s">
        <v>7</v>
      </c>
      <c r="E13" s="2" t="s">
        <v>27</v>
      </c>
      <c r="F13" s="8" t="s">
        <v>6</v>
      </c>
    </row>
    <row r="14" spans="2:7" ht="15" customHeight="1">
      <c r="B14" s="2">
        <f t="shared" si="0"/>
        <v>9</v>
      </c>
      <c r="C14" s="2" t="s">
        <v>123</v>
      </c>
      <c r="D14" s="2" t="s">
        <v>7</v>
      </c>
      <c r="E14" s="2" t="s">
        <v>27</v>
      </c>
      <c r="F14" s="8" t="s">
        <v>6</v>
      </c>
    </row>
    <row r="15" spans="2:7">
      <c r="B15" s="2">
        <f t="shared" si="0"/>
        <v>10</v>
      </c>
      <c r="C15" s="2" t="s">
        <v>32</v>
      </c>
      <c r="D15" s="2" t="s">
        <v>7</v>
      </c>
      <c r="E15" s="2" t="s">
        <v>27</v>
      </c>
      <c r="F15" s="8" t="s">
        <v>6</v>
      </c>
    </row>
    <row r="16" spans="2:7">
      <c r="B16" s="2">
        <f t="shared" si="0"/>
        <v>11</v>
      </c>
      <c r="C16" s="2" t="s">
        <v>138</v>
      </c>
      <c r="D16" s="2" t="s">
        <v>7</v>
      </c>
      <c r="E16" s="2" t="s">
        <v>27</v>
      </c>
      <c r="F16" s="8" t="s">
        <v>6</v>
      </c>
    </row>
    <row r="17" spans="2:6">
      <c r="B17" s="2">
        <f t="shared" si="0"/>
        <v>12</v>
      </c>
      <c r="C17" s="2" t="s">
        <v>84</v>
      </c>
      <c r="D17" s="2" t="s">
        <v>7</v>
      </c>
      <c r="E17" s="2" t="s">
        <v>27</v>
      </c>
      <c r="F17" s="8" t="s">
        <v>6</v>
      </c>
    </row>
    <row r="18" spans="2:6" ht="15" customHeight="1">
      <c r="B18" s="2">
        <f t="shared" si="0"/>
        <v>13</v>
      </c>
      <c r="C18" s="2" t="s">
        <v>82</v>
      </c>
      <c r="D18" s="2" t="s">
        <v>7</v>
      </c>
      <c r="E18" s="2" t="s">
        <v>27</v>
      </c>
      <c r="F18" s="8" t="s">
        <v>6</v>
      </c>
    </row>
    <row r="19" spans="2:6">
      <c r="B19" s="2">
        <f t="shared" si="0"/>
        <v>14</v>
      </c>
      <c r="C19" s="2" t="s">
        <v>36</v>
      </c>
      <c r="D19" s="2" t="s">
        <v>7</v>
      </c>
      <c r="E19" s="2" t="s">
        <v>27</v>
      </c>
      <c r="F19" s="8" t="s">
        <v>6</v>
      </c>
    </row>
    <row r="20" spans="2:6">
      <c r="B20" s="2">
        <f t="shared" si="0"/>
        <v>15</v>
      </c>
      <c r="C20" s="2" t="s">
        <v>57</v>
      </c>
      <c r="D20" s="2" t="s">
        <v>7</v>
      </c>
      <c r="E20" s="2" t="s">
        <v>27</v>
      </c>
      <c r="F20" s="8" t="s">
        <v>6</v>
      </c>
    </row>
    <row r="21" spans="2:6">
      <c r="B21" s="2">
        <f t="shared" si="0"/>
        <v>16</v>
      </c>
      <c r="C21" s="2" t="s">
        <v>105</v>
      </c>
      <c r="D21" s="2" t="s">
        <v>7</v>
      </c>
      <c r="E21" s="2" t="s">
        <v>27</v>
      </c>
      <c r="F21" s="8" t="s">
        <v>6</v>
      </c>
    </row>
    <row r="22" spans="2:6">
      <c r="B22" s="2">
        <f t="shared" si="0"/>
        <v>17</v>
      </c>
      <c r="C22" s="2" t="s">
        <v>46</v>
      </c>
      <c r="D22" s="2" t="s">
        <v>7</v>
      </c>
      <c r="E22" s="2" t="s">
        <v>27</v>
      </c>
      <c r="F22" s="8" t="s">
        <v>6</v>
      </c>
    </row>
    <row r="23" spans="2:6">
      <c r="B23" s="2">
        <f t="shared" si="0"/>
        <v>18</v>
      </c>
      <c r="C23" s="2" t="s">
        <v>126</v>
      </c>
      <c r="D23" s="2" t="s">
        <v>7</v>
      </c>
      <c r="E23" s="2" t="s">
        <v>27</v>
      </c>
      <c r="F23" s="8" t="s">
        <v>6</v>
      </c>
    </row>
    <row r="24" spans="2:6">
      <c r="B24" s="2">
        <f t="shared" si="0"/>
        <v>19</v>
      </c>
      <c r="C24" s="2" t="s">
        <v>109</v>
      </c>
      <c r="D24" s="2" t="s">
        <v>7</v>
      </c>
      <c r="E24" s="2" t="s">
        <v>27</v>
      </c>
      <c r="F24" s="8" t="s">
        <v>6</v>
      </c>
    </row>
    <row r="25" spans="2:6">
      <c r="B25" s="2">
        <f t="shared" si="0"/>
        <v>20</v>
      </c>
      <c r="C25" s="2" t="s">
        <v>93</v>
      </c>
      <c r="D25" s="2" t="s">
        <v>7</v>
      </c>
      <c r="E25" s="2" t="s">
        <v>27</v>
      </c>
      <c r="F25" s="8" t="s">
        <v>6</v>
      </c>
    </row>
    <row r="26" spans="2:6">
      <c r="B26" s="2">
        <f t="shared" si="0"/>
        <v>21</v>
      </c>
      <c r="C26" s="2" t="s">
        <v>98</v>
      </c>
      <c r="D26" s="2" t="s">
        <v>7</v>
      </c>
      <c r="E26" s="2" t="s">
        <v>27</v>
      </c>
      <c r="F26" s="8" t="s">
        <v>6</v>
      </c>
    </row>
    <row r="27" spans="2:6" ht="15" customHeight="1">
      <c r="B27" s="2">
        <f t="shared" si="0"/>
        <v>22</v>
      </c>
      <c r="C27" s="2" t="s">
        <v>30</v>
      </c>
      <c r="D27" s="2" t="s">
        <v>7</v>
      </c>
      <c r="E27" s="2" t="s">
        <v>27</v>
      </c>
      <c r="F27" s="8" t="s">
        <v>6</v>
      </c>
    </row>
    <row r="28" spans="2:6" ht="15" customHeight="1">
      <c r="B28" s="2">
        <f t="shared" si="0"/>
        <v>23</v>
      </c>
      <c r="C28" s="2" t="s">
        <v>110</v>
      </c>
      <c r="D28" s="2" t="s">
        <v>7</v>
      </c>
      <c r="E28" s="2" t="s">
        <v>27</v>
      </c>
      <c r="F28" s="8" t="s">
        <v>6</v>
      </c>
    </row>
    <row r="29" spans="2:6" ht="15" customHeight="1">
      <c r="B29" s="2">
        <f t="shared" si="0"/>
        <v>24</v>
      </c>
      <c r="C29" s="2" t="s">
        <v>121</v>
      </c>
      <c r="D29" s="2" t="s">
        <v>7</v>
      </c>
      <c r="E29" s="2" t="s">
        <v>27</v>
      </c>
      <c r="F29" s="8" t="s">
        <v>6</v>
      </c>
    </row>
    <row r="30" spans="2:6" ht="15" customHeight="1">
      <c r="B30" s="2">
        <f t="shared" si="0"/>
        <v>25</v>
      </c>
      <c r="C30" s="2" t="s">
        <v>38</v>
      </c>
      <c r="D30" s="2" t="s">
        <v>7</v>
      </c>
      <c r="E30" s="2" t="s">
        <v>27</v>
      </c>
      <c r="F30" s="8" t="s">
        <v>6</v>
      </c>
    </row>
    <row r="31" spans="2:6">
      <c r="B31" s="2">
        <f t="shared" si="0"/>
        <v>26</v>
      </c>
      <c r="C31" s="2" t="s">
        <v>113</v>
      </c>
      <c r="D31" s="2" t="s">
        <v>7</v>
      </c>
      <c r="E31" s="2" t="s">
        <v>27</v>
      </c>
      <c r="F31" s="8" t="s">
        <v>6</v>
      </c>
    </row>
    <row r="32" spans="2:6">
      <c r="B32" s="2">
        <f t="shared" si="0"/>
        <v>27</v>
      </c>
      <c r="C32" s="2" t="s">
        <v>140</v>
      </c>
      <c r="D32" s="2" t="s">
        <v>7</v>
      </c>
      <c r="E32" s="2" t="s">
        <v>27</v>
      </c>
      <c r="F32" s="8" t="s">
        <v>6</v>
      </c>
    </row>
    <row r="33" spans="2:6" ht="15" customHeight="1">
      <c r="B33" s="2">
        <f t="shared" si="0"/>
        <v>28</v>
      </c>
      <c r="C33" s="2" t="s">
        <v>155</v>
      </c>
      <c r="D33" s="2" t="s">
        <v>7</v>
      </c>
      <c r="E33" s="2" t="s">
        <v>27</v>
      </c>
      <c r="F33" s="8" t="s">
        <v>6</v>
      </c>
    </row>
    <row r="34" spans="2:6" ht="15" customHeight="1">
      <c r="B34" s="2">
        <f t="shared" si="0"/>
        <v>29</v>
      </c>
      <c r="C34" s="2" t="s">
        <v>154</v>
      </c>
      <c r="D34" s="2" t="s">
        <v>7</v>
      </c>
      <c r="E34" s="2" t="s">
        <v>27</v>
      </c>
      <c r="F34" s="8" t="s">
        <v>6</v>
      </c>
    </row>
    <row r="35" spans="2:6">
      <c r="B35" s="2">
        <f t="shared" si="0"/>
        <v>30</v>
      </c>
      <c r="C35" s="2" t="s">
        <v>118</v>
      </c>
      <c r="D35" s="2" t="s">
        <v>7</v>
      </c>
      <c r="E35" s="2" t="s">
        <v>27</v>
      </c>
      <c r="F35" s="8" t="s">
        <v>6</v>
      </c>
    </row>
    <row r="36" spans="2:6">
      <c r="B36" s="2">
        <f t="shared" si="0"/>
        <v>31</v>
      </c>
      <c r="C36" s="2" t="s">
        <v>75</v>
      </c>
      <c r="D36" s="2" t="s">
        <v>7</v>
      </c>
      <c r="E36" s="2" t="s">
        <v>27</v>
      </c>
      <c r="F36" s="8" t="s">
        <v>6</v>
      </c>
    </row>
    <row r="37" spans="2:6">
      <c r="B37" s="2">
        <f t="shared" si="0"/>
        <v>32</v>
      </c>
      <c r="C37" s="2" t="s">
        <v>94</v>
      </c>
      <c r="D37" s="2" t="s">
        <v>7</v>
      </c>
      <c r="E37" s="2" t="s">
        <v>27</v>
      </c>
      <c r="F37" s="8" t="s">
        <v>6</v>
      </c>
    </row>
    <row r="38" spans="2:6">
      <c r="B38" s="2">
        <f t="shared" si="0"/>
        <v>33</v>
      </c>
      <c r="C38" s="2" t="s">
        <v>111</v>
      </c>
      <c r="D38" s="2" t="s">
        <v>7</v>
      </c>
      <c r="E38" s="2" t="s">
        <v>27</v>
      </c>
      <c r="F38" s="8" t="s">
        <v>6</v>
      </c>
    </row>
    <row r="39" spans="2:6" ht="15" customHeight="1">
      <c r="B39" s="2">
        <f t="shared" si="0"/>
        <v>34</v>
      </c>
      <c r="C39" s="2" t="s">
        <v>117</v>
      </c>
      <c r="D39" s="2" t="s">
        <v>7</v>
      </c>
      <c r="E39" s="2" t="s">
        <v>27</v>
      </c>
      <c r="F39" s="8" t="s">
        <v>6</v>
      </c>
    </row>
    <row r="40" spans="2:6">
      <c r="B40" s="2">
        <f t="shared" si="0"/>
        <v>35</v>
      </c>
      <c r="C40" s="2" t="s">
        <v>28</v>
      </c>
      <c r="D40" s="2" t="s">
        <v>7</v>
      </c>
      <c r="E40" s="2" t="s">
        <v>27</v>
      </c>
      <c r="F40" s="8" t="s">
        <v>6</v>
      </c>
    </row>
    <row r="41" spans="2:6">
      <c r="B41" s="2">
        <f t="shared" si="0"/>
        <v>36</v>
      </c>
      <c r="C41" s="2" t="s">
        <v>44</v>
      </c>
      <c r="D41" s="2" t="s">
        <v>7</v>
      </c>
      <c r="E41" s="2" t="s">
        <v>27</v>
      </c>
      <c r="F41" s="8" t="s">
        <v>6</v>
      </c>
    </row>
    <row r="42" spans="2:6" ht="15" customHeight="1">
      <c r="B42" s="2">
        <f t="shared" si="0"/>
        <v>37</v>
      </c>
      <c r="C42" s="2" t="s">
        <v>184</v>
      </c>
      <c r="D42" s="2" t="s">
        <v>7</v>
      </c>
      <c r="E42" s="2" t="s">
        <v>27</v>
      </c>
      <c r="F42" s="8" t="s">
        <v>6</v>
      </c>
    </row>
    <row r="43" spans="2:6" ht="14.25" customHeight="1">
      <c r="B43" s="2">
        <f t="shared" si="0"/>
        <v>38</v>
      </c>
      <c r="C43" s="2" t="s">
        <v>185</v>
      </c>
      <c r="D43" s="2" t="s">
        <v>7</v>
      </c>
      <c r="E43" s="2" t="s">
        <v>27</v>
      </c>
      <c r="F43" s="8" t="s">
        <v>6</v>
      </c>
    </row>
    <row r="44" spans="2:6" ht="15" customHeight="1">
      <c r="B44" s="2">
        <f t="shared" si="0"/>
        <v>39</v>
      </c>
      <c r="C44" s="2" t="s">
        <v>190</v>
      </c>
      <c r="D44" s="2" t="s">
        <v>7</v>
      </c>
      <c r="E44" s="2" t="s">
        <v>27</v>
      </c>
      <c r="F44" s="8" t="s">
        <v>6</v>
      </c>
    </row>
    <row r="45" spans="2:6" ht="15" customHeight="1">
      <c r="B45" s="2">
        <f t="shared" si="0"/>
        <v>40</v>
      </c>
      <c r="C45" s="9" t="s">
        <v>191</v>
      </c>
      <c r="D45" s="9" t="s">
        <v>7</v>
      </c>
      <c r="E45" s="2" t="s">
        <v>27</v>
      </c>
      <c r="F45" s="9" t="s">
        <v>6</v>
      </c>
    </row>
    <row r="46" spans="2:6" ht="15" customHeight="1">
      <c r="B46" s="2">
        <f t="shared" si="0"/>
        <v>41</v>
      </c>
      <c r="C46" s="9" t="s">
        <v>186</v>
      </c>
      <c r="D46" s="9" t="s">
        <v>7</v>
      </c>
      <c r="E46" s="2" t="s">
        <v>27</v>
      </c>
      <c r="F46" s="9" t="s">
        <v>6</v>
      </c>
    </row>
    <row r="47" spans="2:6">
      <c r="B47" s="2">
        <f t="shared" si="0"/>
        <v>42</v>
      </c>
      <c r="C47" s="9" t="s">
        <v>192</v>
      </c>
      <c r="D47" s="9" t="s">
        <v>7</v>
      </c>
      <c r="E47" s="2" t="s">
        <v>27</v>
      </c>
      <c r="F47" s="9" t="s">
        <v>6</v>
      </c>
    </row>
    <row r="48" spans="2:6">
      <c r="B48" s="2">
        <f t="shared" si="0"/>
        <v>43</v>
      </c>
      <c r="C48" s="9" t="s">
        <v>193</v>
      </c>
      <c r="D48" s="9" t="s">
        <v>7</v>
      </c>
      <c r="E48" s="2" t="s">
        <v>27</v>
      </c>
      <c r="F48" s="9" t="s">
        <v>6</v>
      </c>
    </row>
    <row r="49" spans="2:6" ht="15" customHeight="1">
      <c r="B49" s="2">
        <f t="shared" si="0"/>
        <v>44</v>
      </c>
      <c r="C49" s="9" t="s">
        <v>194</v>
      </c>
      <c r="D49" s="9" t="s">
        <v>7</v>
      </c>
      <c r="E49" s="2" t="s">
        <v>27</v>
      </c>
      <c r="F49" s="9" t="s">
        <v>6</v>
      </c>
    </row>
    <row r="50" spans="2:6" ht="15" customHeight="1">
      <c r="B50" s="2">
        <f t="shared" si="0"/>
        <v>45</v>
      </c>
      <c r="C50" s="9" t="s">
        <v>179</v>
      </c>
      <c r="D50" s="9" t="s">
        <v>8</v>
      </c>
      <c r="E50" s="2" t="s">
        <v>27</v>
      </c>
      <c r="F50" s="9" t="s">
        <v>6</v>
      </c>
    </row>
    <row r="51" spans="2:6">
      <c r="B51" s="2">
        <f t="shared" si="0"/>
        <v>46</v>
      </c>
      <c r="C51" s="9" t="s">
        <v>137</v>
      </c>
      <c r="D51" s="9" t="s">
        <v>8</v>
      </c>
      <c r="E51" s="2" t="s">
        <v>27</v>
      </c>
      <c r="F51" s="9" t="s">
        <v>6</v>
      </c>
    </row>
    <row r="52" spans="2:6" ht="15" customHeight="1">
      <c r="B52" s="2">
        <f t="shared" si="0"/>
        <v>47</v>
      </c>
      <c r="C52" s="9" t="s">
        <v>100</v>
      </c>
      <c r="D52" s="9" t="s">
        <v>8</v>
      </c>
      <c r="E52" s="2" t="s">
        <v>27</v>
      </c>
      <c r="F52" s="9" t="s">
        <v>6</v>
      </c>
    </row>
    <row r="53" spans="2:6" ht="15" customHeight="1">
      <c r="B53" s="2">
        <f t="shared" si="0"/>
        <v>48</v>
      </c>
      <c r="C53" s="9" t="s">
        <v>104</v>
      </c>
      <c r="D53" s="9" t="s">
        <v>8</v>
      </c>
      <c r="E53" s="2" t="s">
        <v>27</v>
      </c>
      <c r="F53" s="9" t="s">
        <v>6</v>
      </c>
    </row>
    <row r="54" spans="2:6">
      <c r="B54" s="2">
        <f t="shared" si="0"/>
        <v>49</v>
      </c>
      <c r="C54" s="9" t="s">
        <v>96</v>
      </c>
      <c r="D54" s="9" t="s">
        <v>8</v>
      </c>
      <c r="E54" s="2" t="s">
        <v>27</v>
      </c>
      <c r="F54" s="9" t="s">
        <v>6</v>
      </c>
    </row>
    <row r="55" spans="2:6">
      <c r="B55" s="2">
        <f t="shared" si="0"/>
        <v>50</v>
      </c>
      <c r="C55" s="9" t="s">
        <v>119</v>
      </c>
      <c r="D55" s="9" t="s">
        <v>8</v>
      </c>
      <c r="E55" s="2" t="s">
        <v>27</v>
      </c>
      <c r="F55" s="9" t="s">
        <v>6</v>
      </c>
    </row>
    <row r="56" spans="2:6">
      <c r="B56" s="2">
        <f t="shared" si="0"/>
        <v>51</v>
      </c>
      <c r="C56" s="9" t="s">
        <v>71</v>
      </c>
      <c r="D56" s="9" t="s">
        <v>8</v>
      </c>
      <c r="E56" s="2" t="s">
        <v>27</v>
      </c>
      <c r="F56" s="9" t="s">
        <v>6</v>
      </c>
    </row>
    <row r="57" spans="2:6" ht="15" customHeight="1">
      <c r="B57" s="2">
        <f t="shared" si="0"/>
        <v>52</v>
      </c>
      <c r="C57" s="9" t="s">
        <v>47</v>
      </c>
      <c r="D57" s="9" t="s">
        <v>8</v>
      </c>
      <c r="E57" s="2" t="s">
        <v>27</v>
      </c>
      <c r="F57" s="9" t="s">
        <v>6</v>
      </c>
    </row>
    <row r="58" spans="2:6">
      <c r="B58" s="2">
        <f t="shared" si="0"/>
        <v>53</v>
      </c>
      <c r="C58" s="9" t="s">
        <v>90</v>
      </c>
      <c r="D58" s="9" t="s">
        <v>8</v>
      </c>
      <c r="E58" s="2" t="s">
        <v>27</v>
      </c>
      <c r="F58" s="9" t="s">
        <v>6</v>
      </c>
    </row>
    <row r="59" spans="2:6">
      <c r="B59" s="2">
        <f t="shared" si="0"/>
        <v>54</v>
      </c>
      <c r="C59" s="9" t="s">
        <v>72</v>
      </c>
      <c r="D59" s="9" t="s">
        <v>8</v>
      </c>
      <c r="E59" s="2" t="s">
        <v>27</v>
      </c>
      <c r="F59" s="9" t="s">
        <v>6</v>
      </c>
    </row>
    <row r="60" spans="2:6">
      <c r="B60" s="2">
        <f t="shared" si="0"/>
        <v>55</v>
      </c>
      <c r="C60" s="2" t="s">
        <v>159</v>
      </c>
      <c r="D60" s="2" t="s">
        <v>8</v>
      </c>
      <c r="E60" s="2" t="s">
        <v>27</v>
      </c>
      <c r="F60" s="9" t="s">
        <v>6</v>
      </c>
    </row>
    <row r="61" spans="2:6">
      <c r="B61" s="2">
        <f t="shared" si="0"/>
        <v>56</v>
      </c>
      <c r="C61" s="2" t="s">
        <v>112</v>
      </c>
      <c r="D61" s="2" t="s">
        <v>8</v>
      </c>
      <c r="E61" s="2" t="s">
        <v>27</v>
      </c>
      <c r="F61" s="9" t="s">
        <v>6</v>
      </c>
    </row>
    <row r="62" spans="2:6">
      <c r="B62" s="2">
        <f t="shared" si="0"/>
        <v>57</v>
      </c>
      <c r="C62" s="2" t="s">
        <v>134</v>
      </c>
      <c r="D62" s="2" t="s">
        <v>8</v>
      </c>
      <c r="E62" s="2" t="s">
        <v>27</v>
      </c>
      <c r="F62" s="9" t="s">
        <v>6</v>
      </c>
    </row>
    <row r="63" spans="2:6">
      <c r="B63" s="2">
        <f t="shared" si="0"/>
        <v>58</v>
      </c>
      <c r="C63" s="2" t="s">
        <v>61</v>
      </c>
      <c r="D63" s="2" t="s">
        <v>8</v>
      </c>
      <c r="E63" s="2" t="s">
        <v>27</v>
      </c>
      <c r="F63" s="9" t="s">
        <v>6</v>
      </c>
    </row>
    <row r="64" spans="2:6">
      <c r="B64" s="2">
        <f t="shared" si="0"/>
        <v>59</v>
      </c>
      <c r="C64" s="2" t="s">
        <v>89</v>
      </c>
      <c r="D64" s="2" t="s">
        <v>8</v>
      </c>
      <c r="E64" s="2" t="s">
        <v>27</v>
      </c>
      <c r="F64" s="9" t="s">
        <v>6</v>
      </c>
    </row>
    <row r="65" spans="2:6">
      <c r="B65" s="2">
        <f t="shared" si="0"/>
        <v>60</v>
      </c>
      <c r="C65" s="2" t="s">
        <v>153</v>
      </c>
      <c r="D65" s="2" t="s">
        <v>8</v>
      </c>
      <c r="E65" s="2" t="s">
        <v>27</v>
      </c>
      <c r="F65" s="9" t="s">
        <v>6</v>
      </c>
    </row>
    <row r="66" spans="2:6">
      <c r="B66" s="2">
        <f t="shared" si="0"/>
        <v>61</v>
      </c>
      <c r="C66" s="2" t="s">
        <v>101</v>
      </c>
      <c r="D66" s="2" t="s">
        <v>8</v>
      </c>
      <c r="E66" s="2" t="s">
        <v>27</v>
      </c>
      <c r="F66" s="9" t="s">
        <v>6</v>
      </c>
    </row>
    <row r="67" spans="2:6">
      <c r="B67" s="2">
        <f t="shared" si="0"/>
        <v>62</v>
      </c>
      <c r="C67" s="2" t="s">
        <v>133</v>
      </c>
      <c r="D67" s="2" t="s">
        <v>8</v>
      </c>
      <c r="E67" s="2" t="s">
        <v>27</v>
      </c>
      <c r="F67" s="9" t="s">
        <v>6</v>
      </c>
    </row>
    <row r="68" spans="2:6">
      <c r="B68" s="2">
        <f t="shared" si="0"/>
        <v>63</v>
      </c>
      <c r="C68" s="2" t="s">
        <v>65</v>
      </c>
      <c r="D68" s="2" t="s">
        <v>8</v>
      </c>
      <c r="E68" s="2" t="s">
        <v>27</v>
      </c>
      <c r="F68" s="9" t="s">
        <v>6</v>
      </c>
    </row>
    <row r="69" spans="2:6">
      <c r="B69" s="2">
        <f t="shared" si="0"/>
        <v>64</v>
      </c>
      <c r="C69" s="2" t="s">
        <v>130</v>
      </c>
      <c r="D69" s="2" t="s">
        <v>8</v>
      </c>
      <c r="E69" s="2" t="s">
        <v>27</v>
      </c>
      <c r="F69" s="9" t="s">
        <v>6</v>
      </c>
    </row>
    <row r="70" spans="2:6">
      <c r="B70" s="2">
        <f t="shared" si="0"/>
        <v>65</v>
      </c>
      <c r="C70" s="2" t="s">
        <v>145</v>
      </c>
      <c r="D70" s="2" t="s">
        <v>8</v>
      </c>
      <c r="E70" s="2" t="s">
        <v>27</v>
      </c>
      <c r="F70" s="9" t="s">
        <v>6</v>
      </c>
    </row>
    <row r="71" spans="2:6">
      <c r="B71" s="2">
        <f t="shared" si="0"/>
        <v>66</v>
      </c>
      <c r="C71" s="2" t="s">
        <v>37</v>
      </c>
      <c r="D71" s="2" t="s">
        <v>8</v>
      </c>
      <c r="E71" s="2" t="s">
        <v>27</v>
      </c>
      <c r="F71" s="9" t="s">
        <v>6</v>
      </c>
    </row>
    <row r="72" spans="2:6">
      <c r="B72" s="2">
        <f t="shared" ref="B72:B135" si="1">+B71+1</f>
        <v>67</v>
      </c>
      <c r="C72" s="2" t="s">
        <v>127</v>
      </c>
      <c r="D72" s="2" t="s">
        <v>8</v>
      </c>
      <c r="E72" s="2" t="s">
        <v>27</v>
      </c>
      <c r="F72" s="9" t="s">
        <v>6</v>
      </c>
    </row>
    <row r="73" spans="2:6">
      <c r="B73" s="2">
        <f t="shared" si="1"/>
        <v>68</v>
      </c>
      <c r="C73" s="2" t="s">
        <v>29</v>
      </c>
      <c r="D73" s="2" t="s">
        <v>9</v>
      </c>
      <c r="E73" s="2" t="s">
        <v>27</v>
      </c>
      <c r="F73" s="9" t="s">
        <v>6</v>
      </c>
    </row>
    <row r="74" spans="2:6">
      <c r="B74" s="2">
        <f t="shared" si="1"/>
        <v>69</v>
      </c>
      <c r="C74" s="2" t="s">
        <v>147</v>
      </c>
      <c r="D74" s="2" t="s">
        <v>9</v>
      </c>
      <c r="E74" s="2" t="s">
        <v>27</v>
      </c>
      <c r="F74" s="9" t="s">
        <v>6</v>
      </c>
    </row>
    <row r="75" spans="2:6">
      <c r="B75" s="2">
        <f t="shared" si="1"/>
        <v>70</v>
      </c>
      <c r="C75" s="2" t="s">
        <v>34</v>
      </c>
      <c r="D75" s="2" t="s">
        <v>9</v>
      </c>
      <c r="E75" s="2" t="s">
        <v>27</v>
      </c>
      <c r="F75" s="9" t="s">
        <v>6</v>
      </c>
    </row>
    <row r="76" spans="2:6">
      <c r="B76" s="2">
        <f t="shared" si="1"/>
        <v>71</v>
      </c>
      <c r="C76" s="2" t="s">
        <v>66</v>
      </c>
      <c r="D76" s="2" t="s">
        <v>9</v>
      </c>
      <c r="E76" s="2" t="s">
        <v>27</v>
      </c>
      <c r="F76" s="9" t="s">
        <v>6</v>
      </c>
    </row>
    <row r="77" spans="2:6" ht="15" customHeight="1">
      <c r="B77" s="2">
        <f t="shared" si="1"/>
        <v>72</v>
      </c>
      <c r="C77" s="2" t="s">
        <v>49</v>
      </c>
      <c r="D77" s="2" t="s">
        <v>9</v>
      </c>
      <c r="E77" s="2" t="s">
        <v>27</v>
      </c>
      <c r="F77" s="9" t="s">
        <v>6</v>
      </c>
    </row>
    <row r="78" spans="2:6">
      <c r="B78" s="2">
        <f t="shared" si="1"/>
        <v>73</v>
      </c>
      <c r="C78" s="2" t="s">
        <v>160</v>
      </c>
      <c r="D78" s="2" t="s">
        <v>9</v>
      </c>
      <c r="E78" s="2" t="s">
        <v>27</v>
      </c>
      <c r="F78" s="9" t="s">
        <v>6</v>
      </c>
    </row>
    <row r="79" spans="2:6">
      <c r="B79" s="2">
        <f t="shared" si="1"/>
        <v>74</v>
      </c>
      <c r="C79" s="2" t="s">
        <v>76</v>
      </c>
      <c r="D79" s="2" t="s">
        <v>9</v>
      </c>
      <c r="E79" s="2" t="s">
        <v>27</v>
      </c>
      <c r="F79" s="9" t="s">
        <v>6</v>
      </c>
    </row>
    <row r="80" spans="2:6" ht="15" customHeight="1">
      <c r="B80" s="2">
        <f t="shared" si="1"/>
        <v>75</v>
      </c>
      <c r="C80" s="2" t="s">
        <v>26</v>
      </c>
      <c r="D80" s="2" t="s">
        <v>9</v>
      </c>
      <c r="E80" s="2" t="s">
        <v>27</v>
      </c>
      <c r="F80" s="9" t="s">
        <v>6</v>
      </c>
    </row>
    <row r="81" spans="2:6">
      <c r="B81" s="2">
        <f t="shared" si="1"/>
        <v>76</v>
      </c>
      <c r="C81" s="9" t="s">
        <v>45</v>
      </c>
      <c r="D81" s="9" t="s">
        <v>9</v>
      </c>
      <c r="E81" s="2" t="s">
        <v>27</v>
      </c>
      <c r="F81" s="9" t="s">
        <v>6</v>
      </c>
    </row>
    <row r="82" spans="2:6">
      <c r="B82" s="2">
        <f t="shared" si="1"/>
        <v>77</v>
      </c>
      <c r="C82" s="9" t="s">
        <v>41</v>
      </c>
      <c r="D82" s="9" t="s">
        <v>9</v>
      </c>
      <c r="E82" s="2" t="s">
        <v>27</v>
      </c>
      <c r="F82" s="9" t="s">
        <v>6</v>
      </c>
    </row>
    <row r="83" spans="2:6">
      <c r="B83" s="2">
        <f t="shared" si="1"/>
        <v>78</v>
      </c>
      <c r="C83" s="9" t="s">
        <v>161</v>
      </c>
      <c r="D83" s="9" t="s">
        <v>9</v>
      </c>
      <c r="E83" s="2" t="s">
        <v>27</v>
      </c>
      <c r="F83" s="9" t="s">
        <v>6</v>
      </c>
    </row>
    <row r="84" spans="2:6">
      <c r="B84" s="2">
        <f t="shared" si="1"/>
        <v>79</v>
      </c>
      <c r="C84" s="9" t="s">
        <v>135</v>
      </c>
      <c r="D84" s="9" t="s">
        <v>9</v>
      </c>
      <c r="E84" s="2" t="s">
        <v>27</v>
      </c>
      <c r="F84" s="9" t="s">
        <v>6</v>
      </c>
    </row>
    <row r="85" spans="2:6">
      <c r="B85" s="2">
        <f t="shared" si="1"/>
        <v>80</v>
      </c>
      <c r="C85" s="9" t="s">
        <v>152</v>
      </c>
      <c r="D85" s="9" t="s">
        <v>9</v>
      </c>
      <c r="E85" s="2" t="s">
        <v>27</v>
      </c>
      <c r="F85" s="9" t="s">
        <v>6</v>
      </c>
    </row>
    <row r="86" spans="2:6" ht="15" customHeight="1">
      <c r="B86" s="2">
        <f t="shared" si="1"/>
        <v>81</v>
      </c>
      <c r="C86" s="9" t="s">
        <v>56</v>
      </c>
      <c r="D86" s="9" t="s">
        <v>9</v>
      </c>
      <c r="E86" s="2" t="s">
        <v>27</v>
      </c>
      <c r="F86" s="9" t="s">
        <v>6</v>
      </c>
    </row>
    <row r="87" spans="2:6">
      <c r="B87" s="2">
        <f t="shared" si="1"/>
        <v>82</v>
      </c>
      <c r="C87" s="9" t="s">
        <v>77</v>
      </c>
      <c r="D87" s="9" t="s">
        <v>9</v>
      </c>
      <c r="E87" s="2" t="s">
        <v>27</v>
      </c>
      <c r="F87" s="9" t="s">
        <v>6</v>
      </c>
    </row>
    <row r="88" spans="2:6">
      <c r="B88" s="2">
        <f t="shared" si="1"/>
        <v>83</v>
      </c>
      <c r="C88" s="9" t="s">
        <v>40</v>
      </c>
      <c r="D88" s="9" t="s">
        <v>9</v>
      </c>
      <c r="E88" s="2" t="s">
        <v>27</v>
      </c>
      <c r="F88" s="9" t="s">
        <v>6</v>
      </c>
    </row>
    <row r="89" spans="2:6">
      <c r="B89" s="2">
        <f t="shared" si="1"/>
        <v>84</v>
      </c>
      <c r="C89" s="9" t="s">
        <v>131</v>
      </c>
      <c r="D89" s="9" t="s">
        <v>9</v>
      </c>
      <c r="E89" s="2" t="s">
        <v>27</v>
      </c>
      <c r="F89" s="9" t="s">
        <v>6</v>
      </c>
    </row>
    <row r="90" spans="2:6">
      <c r="B90" s="2">
        <f t="shared" si="1"/>
        <v>85</v>
      </c>
      <c r="C90" s="9" t="s">
        <v>124</v>
      </c>
      <c r="D90" s="9" t="s">
        <v>9</v>
      </c>
      <c r="E90" s="2" t="s">
        <v>27</v>
      </c>
      <c r="F90" s="9" t="s">
        <v>6</v>
      </c>
    </row>
    <row r="91" spans="2:6">
      <c r="B91" s="2">
        <f t="shared" si="1"/>
        <v>86</v>
      </c>
      <c r="C91" s="9" t="s">
        <v>83</v>
      </c>
      <c r="D91" s="9" t="s">
        <v>9</v>
      </c>
      <c r="E91" s="2" t="s">
        <v>27</v>
      </c>
      <c r="F91" s="9" t="s">
        <v>6</v>
      </c>
    </row>
    <row r="92" spans="2:6">
      <c r="B92" s="2">
        <f t="shared" si="1"/>
        <v>87</v>
      </c>
      <c r="C92" s="9" t="s">
        <v>51</v>
      </c>
      <c r="D92" s="9" t="s">
        <v>9</v>
      </c>
      <c r="E92" s="2" t="s">
        <v>27</v>
      </c>
      <c r="F92" s="9" t="s">
        <v>6</v>
      </c>
    </row>
    <row r="93" spans="2:6">
      <c r="B93" s="2">
        <f t="shared" si="1"/>
        <v>88</v>
      </c>
      <c r="C93" s="9" t="s">
        <v>125</v>
      </c>
      <c r="D93" s="9" t="s">
        <v>9</v>
      </c>
      <c r="E93" s="2" t="s">
        <v>27</v>
      </c>
      <c r="F93" s="9" t="s">
        <v>6</v>
      </c>
    </row>
    <row r="94" spans="2:6">
      <c r="B94" s="2">
        <f t="shared" si="1"/>
        <v>89</v>
      </c>
      <c r="C94" s="9" t="s">
        <v>31</v>
      </c>
      <c r="D94" s="9" t="s">
        <v>9</v>
      </c>
      <c r="E94" s="2" t="s">
        <v>27</v>
      </c>
      <c r="F94" s="9" t="s">
        <v>6</v>
      </c>
    </row>
    <row r="95" spans="2:6">
      <c r="B95" s="2">
        <f t="shared" si="1"/>
        <v>90</v>
      </c>
      <c r="C95" s="9" t="s">
        <v>181</v>
      </c>
      <c r="D95" s="9" t="s">
        <v>9</v>
      </c>
      <c r="E95" s="2" t="s">
        <v>195</v>
      </c>
      <c r="F95" s="9" t="s">
        <v>6</v>
      </c>
    </row>
    <row r="96" spans="2:6">
      <c r="B96" s="2">
        <f t="shared" si="1"/>
        <v>91</v>
      </c>
      <c r="C96" s="9" t="s">
        <v>80</v>
      </c>
      <c r="D96" s="9" t="s">
        <v>9</v>
      </c>
      <c r="E96" s="2" t="s">
        <v>27</v>
      </c>
      <c r="F96" s="9" t="s">
        <v>6</v>
      </c>
    </row>
    <row r="97" spans="2:6">
      <c r="B97" s="2">
        <f t="shared" si="1"/>
        <v>92</v>
      </c>
      <c r="C97" s="9" t="s">
        <v>78</v>
      </c>
      <c r="D97" s="9" t="s">
        <v>9</v>
      </c>
      <c r="E97" s="2" t="s">
        <v>27</v>
      </c>
      <c r="F97" s="9" t="s">
        <v>6</v>
      </c>
    </row>
    <row r="98" spans="2:6">
      <c r="B98" s="2">
        <f t="shared" si="1"/>
        <v>93</v>
      </c>
      <c r="C98" s="9" t="s">
        <v>58</v>
      </c>
      <c r="D98" s="9" t="s">
        <v>9</v>
      </c>
      <c r="E98" s="2" t="s">
        <v>27</v>
      </c>
      <c r="F98" s="9" t="s">
        <v>6</v>
      </c>
    </row>
    <row r="99" spans="2:6">
      <c r="B99" s="2">
        <f t="shared" si="1"/>
        <v>94</v>
      </c>
      <c r="C99" s="9" t="s">
        <v>139</v>
      </c>
      <c r="D99" s="9" t="s">
        <v>9</v>
      </c>
      <c r="E99" s="2" t="s">
        <v>27</v>
      </c>
      <c r="F99" s="9" t="s">
        <v>6</v>
      </c>
    </row>
    <row r="100" spans="2:6">
      <c r="B100" s="2">
        <f t="shared" si="1"/>
        <v>95</v>
      </c>
      <c r="C100" s="9" t="s">
        <v>55</v>
      </c>
      <c r="D100" s="9" t="s">
        <v>9</v>
      </c>
      <c r="E100" s="2" t="s">
        <v>27</v>
      </c>
      <c r="F100" s="9" t="s">
        <v>6</v>
      </c>
    </row>
    <row r="101" spans="2:6">
      <c r="B101" s="2">
        <f t="shared" si="1"/>
        <v>96</v>
      </c>
      <c r="C101" s="9" t="s">
        <v>120</v>
      </c>
      <c r="D101" s="9" t="s">
        <v>9</v>
      </c>
      <c r="E101" s="2" t="s">
        <v>27</v>
      </c>
      <c r="F101" s="9" t="s">
        <v>6</v>
      </c>
    </row>
    <row r="102" spans="2:6">
      <c r="B102" s="2">
        <f t="shared" si="1"/>
        <v>97</v>
      </c>
      <c r="C102" s="9" t="s">
        <v>162</v>
      </c>
      <c r="D102" s="9" t="s">
        <v>9</v>
      </c>
      <c r="E102" s="2" t="s">
        <v>27</v>
      </c>
      <c r="F102" s="9" t="s">
        <v>6</v>
      </c>
    </row>
    <row r="103" spans="2:6">
      <c r="B103" s="2">
        <f t="shared" si="1"/>
        <v>98</v>
      </c>
      <c r="C103" s="9" t="s">
        <v>180</v>
      </c>
      <c r="D103" s="9" t="s">
        <v>9</v>
      </c>
      <c r="E103" s="2" t="s">
        <v>195</v>
      </c>
      <c r="F103" s="9" t="s">
        <v>6</v>
      </c>
    </row>
    <row r="104" spans="2:6">
      <c r="B104" s="2">
        <f t="shared" si="1"/>
        <v>99</v>
      </c>
      <c r="C104" s="9" t="s">
        <v>42</v>
      </c>
      <c r="D104" s="9" t="s">
        <v>9</v>
      </c>
      <c r="E104" s="2" t="s">
        <v>27</v>
      </c>
      <c r="F104" s="9" t="s">
        <v>6</v>
      </c>
    </row>
    <row r="105" spans="2:6">
      <c r="B105" s="2">
        <f t="shared" si="1"/>
        <v>100</v>
      </c>
      <c r="C105" s="9" t="s">
        <v>108</v>
      </c>
      <c r="D105" s="9" t="s">
        <v>9</v>
      </c>
      <c r="E105" s="2" t="s">
        <v>27</v>
      </c>
      <c r="F105" s="9" t="s">
        <v>6</v>
      </c>
    </row>
    <row r="106" spans="2:6">
      <c r="B106" s="2">
        <f t="shared" si="1"/>
        <v>101</v>
      </c>
      <c r="C106" s="9" t="s">
        <v>95</v>
      </c>
      <c r="D106" s="9" t="s">
        <v>9</v>
      </c>
      <c r="E106" s="2" t="s">
        <v>27</v>
      </c>
      <c r="F106" s="9" t="s">
        <v>6</v>
      </c>
    </row>
    <row r="107" spans="2:6">
      <c r="B107" s="2">
        <f t="shared" si="1"/>
        <v>102</v>
      </c>
      <c r="C107" s="9" t="s">
        <v>43</v>
      </c>
      <c r="D107" s="9" t="s">
        <v>9</v>
      </c>
      <c r="E107" s="2" t="s">
        <v>27</v>
      </c>
      <c r="F107" s="9" t="s">
        <v>6</v>
      </c>
    </row>
    <row r="108" spans="2:6">
      <c r="B108" s="2">
        <f t="shared" si="1"/>
        <v>103</v>
      </c>
      <c r="C108" s="9" t="s">
        <v>176</v>
      </c>
      <c r="D108" s="9" t="s">
        <v>9</v>
      </c>
      <c r="E108" s="2" t="s">
        <v>27</v>
      </c>
      <c r="F108" s="9" t="s">
        <v>6</v>
      </c>
    </row>
    <row r="109" spans="2:6">
      <c r="B109" s="2">
        <f t="shared" si="1"/>
        <v>104</v>
      </c>
      <c r="C109" s="9" t="s">
        <v>177</v>
      </c>
      <c r="D109" s="9" t="s">
        <v>9</v>
      </c>
      <c r="E109" s="2" t="s">
        <v>27</v>
      </c>
      <c r="F109" s="9" t="s">
        <v>6</v>
      </c>
    </row>
    <row r="110" spans="2:6">
      <c r="B110" s="2">
        <f t="shared" si="1"/>
        <v>105</v>
      </c>
      <c r="C110" s="9" t="s">
        <v>178</v>
      </c>
      <c r="D110" s="9" t="s">
        <v>9</v>
      </c>
      <c r="E110" s="2" t="s">
        <v>27</v>
      </c>
      <c r="F110" s="9" t="s">
        <v>6</v>
      </c>
    </row>
    <row r="111" spans="2:6">
      <c r="B111" s="2">
        <f t="shared" si="1"/>
        <v>106</v>
      </c>
      <c r="C111" s="9" t="s">
        <v>188</v>
      </c>
      <c r="D111" s="9" t="s">
        <v>9</v>
      </c>
      <c r="E111" s="2" t="s">
        <v>27</v>
      </c>
      <c r="F111" s="9" t="s">
        <v>6</v>
      </c>
    </row>
    <row r="112" spans="2:6">
      <c r="B112" s="2">
        <f t="shared" si="1"/>
        <v>107</v>
      </c>
      <c r="C112" s="9" t="s">
        <v>189</v>
      </c>
      <c r="D112" s="9" t="s">
        <v>9</v>
      </c>
      <c r="E112" s="2" t="s">
        <v>27</v>
      </c>
      <c r="F112" s="9" t="s">
        <v>6</v>
      </c>
    </row>
    <row r="113" spans="2:6">
      <c r="B113" s="2">
        <f t="shared" si="1"/>
        <v>108</v>
      </c>
      <c r="C113" s="9" t="s">
        <v>187</v>
      </c>
      <c r="D113" s="9" t="s">
        <v>9</v>
      </c>
      <c r="E113" s="2" t="s">
        <v>27</v>
      </c>
      <c r="F113" s="9" t="s">
        <v>6</v>
      </c>
    </row>
    <row r="114" spans="2:6">
      <c r="B114" s="2">
        <f t="shared" si="1"/>
        <v>109</v>
      </c>
      <c r="C114" s="9" t="s">
        <v>62</v>
      </c>
      <c r="D114" s="9" t="s">
        <v>7</v>
      </c>
      <c r="E114" s="2" t="s">
        <v>183</v>
      </c>
      <c r="F114" s="9" t="s">
        <v>11</v>
      </c>
    </row>
    <row r="115" spans="2:6">
      <c r="B115" s="2">
        <f t="shared" si="1"/>
        <v>110</v>
      </c>
      <c r="C115" s="9" t="s">
        <v>64</v>
      </c>
      <c r="D115" s="9" t="s">
        <v>7</v>
      </c>
      <c r="E115" s="2" t="s">
        <v>183</v>
      </c>
      <c r="F115" s="9" t="s">
        <v>11</v>
      </c>
    </row>
    <row r="116" spans="2:6">
      <c r="B116" s="2">
        <f t="shared" si="1"/>
        <v>111</v>
      </c>
      <c r="C116" s="9" t="s">
        <v>53</v>
      </c>
      <c r="D116" s="9" t="s">
        <v>7</v>
      </c>
      <c r="E116" s="2" t="s">
        <v>183</v>
      </c>
      <c r="F116" s="9" t="s">
        <v>11</v>
      </c>
    </row>
    <row r="117" spans="2:6">
      <c r="B117" s="2">
        <f t="shared" si="1"/>
        <v>112</v>
      </c>
      <c r="C117" s="9" t="s">
        <v>50</v>
      </c>
      <c r="D117" s="9" t="s">
        <v>7</v>
      </c>
      <c r="E117" s="2" t="s">
        <v>183</v>
      </c>
      <c r="F117" s="9" t="s">
        <v>11</v>
      </c>
    </row>
    <row r="118" spans="2:6">
      <c r="B118" s="2">
        <f t="shared" si="1"/>
        <v>113</v>
      </c>
      <c r="C118" s="9" t="s">
        <v>86</v>
      </c>
      <c r="D118" s="9" t="s">
        <v>7</v>
      </c>
      <c r="E118" s="2" t="s">
        <v>183</v>
      </c>
      <c r="F118" s="9" t="s">
        <v>11</v>
      </c>
    </row>
    <row r="119" spans="2:6">
      <c r="B119" s="2">
        <f t="shared" si="1"/>
        <v>114</v>
      </c>
      <c r="C119" s="9" t="s">
        <v>114</v>
      </c>
      <c r="D119" s="9" t="s">
        <v>7</v>
      </c>
      <c r="E119" s="2" t="s">
        <v>183</v>
      </c>
      <c r="F119" s="9" t="s">
        <v>11</v>
      </c>
    </row>
    <row r="120" spans="2:6">
      <c r="B120" s="2">
        <f t="shared" si="1"/>
        <v>115</v>
      </c>
      <c r="C120" s="9" t="s">
        <v>128</v>
      </c>
      <c r="D120" s="9" t="s">
        <v>7</v>
      </c>
      <c r="E120" s="2" t="s">
        <v>183</v>
      </c>
      <c r="F120" s="9" t="s">
        <v>11</v>
      </c>
    </row>
    <row r="121" spans="2:6">
      <c r="B121" s="2">
        <f t="shared" si="1"/>
        <v>116</v>
      </c>
      <c r="C121" s="9" t="s">
        <v>60</v>
      </c>
      <c r="D121" s="9" t="s">
        <v>7</v>
      </c>
      <c r="E121" s="2" t="s">
        <v>183</v>
      </c>
      <c r="F121" s="9" t="s">
        <v>11</v>
      </c>
    </row>
    <row r="122" spans="2:6">
      <c r="B122" s="2">
        <f t="shared" si="1"/>
        <v>117</v>
      </c>
      <c r="C122" s="9" t="s">
        <v>115</v>
      </c>
      <c r="D122" s="9" t="s">
        <v>7</v>
      </c>
      <c r="E122" s="2" t="s">
        <v>183</v>
      </c>
      <c r="F122" s="9" t="s">
        <v>11</v>
      </c>
    </row>
    <row r="123" spans="2:6">
      <c r="B123" s="2">
        <f t="shared" si="1"/>
        <v>118</v>
      </c>
      <c r="C123" s="9" t="s">
        <v>132</v>
      </c>
      <c r="D123" s="9" t="s">
        <v>7</v>
      </c>
      <c r="E123" s="2" t="s">
        <v>183</v>
      </c>
      <c r="F123" s="9" t="s">
        <v>11</v>
      </c>
    </row>
    <row r="124" spans="2:6">
      <c r="B124" s="2">
        <f t="shared" si="1"/>
        <v>119</v>
      </c>
      <c r="C124" s="9" t="s">
        <v>102</v>
      </c>
      <c r="D124" s="9" t="s">
        <v>8</v>
      </c>
      <c r="E124" s="2" t="s">
        <v>183</v>
      </c>
      <c r="F124" s="9" t="s">
        <v>11</v>
      </c>
    </row>
    <row r="125" spans="2:6">
      <c r="B125" s="2">
        <f t="shared" si="1"/>
        <v>120</v>
      </c>
      <c r="C125" s="9" t="s">
        <v>91</v>
      </c>
      <c r="D125" s="9" t="s">
        <v>8</v>
      </c>
      <c r="E125" s="2" t="s">
        <v>183</v>
      </c>
      <c r="F125" s="9" t="s">
        <v>11</v>
      </c>
    </row>
    <row r="126" spans="2:6">
      <c r="B126" s="2">
        <f t="shared" si="1"/>
        <v>121</v>
      </c>
      <c r="C126" s="9" t="s">
        <v>73</v>
      </c>
      <c r="D126" s="9" t="s">
        <v>8</v>
      </c>
      <c r="E126" s="2" t="s">
        <v>183</v>
      </c>
      <c r="F126" s="9" t="s">
        <v>11</v>
      </c>
    </row>
    <row r="127" spans="2:6">
      <c r="B127" s="2">
        <f t="shared" si="1"/>
        <v>122</v>
      </c>
      <c r="C127" s="9" t="s">
        <v>116</v>
      </c>
      <c r="D127" s="9" t="s">
        <v>8</v>
      </c>
      <c r="E127" s="2" t="s">
        <v>183</v>
      </c>
      <c r="F127" s="9" t="s">
        <v>11</v>
      </c>
    </row>
    <row r="128" spans="2:6">
      <c r="B128" s="2">
        <f t="shared" si="1"/>
        <v>123</v>
      </c>
      <c r="C128" s="9" t="s">
        <v>63</v>
      </c>
      <c r="D128" s="9" t="s">
        <v>8</v>
      </c>
      <c r="E128" s="2" t="s">
        <v>183</v>
      </c>
      <c r="F128" s="9" t="s">
        <v>11</v>
      </c>
    </row>
    <row r="129" spans="2:6">
      <c r="B129" s="2">
        <f t="shared" si="1"/>
        <v>124</v>
      </c>
      <c r="C129" s="9" t="s">
        <v>122</v>
      </c>
      <c r="D129" s="9" t="s">
        <v>9</v>
      </c>
      <c r="E129" s="2" t="s">
        <v>183</v>
      </c>
      <c r="F129" s="9" t="s">
        <v>11</v>
      </c>
    </row>
    <row r="130" spans="2:6">
      <c r="B130" s="2">
        <f t="shared" si="1"/>
        <v>125</v>
      </c>
      <c r="C130" s="9" t="s">
        <v>79</v>
      </c>
      <c r="D130" s="9" t="s">
        <v>9</v>
      </c>
      <c r="E130" s="2" t="s">
        <v>183</v>
      </c>
      <c r="F130" s="9" t="s">
        <v>11</v>
      </c>
    </row>
    <row r="131" spans="2:6">
      <c r="B131" s="2">
        <f t="shared" si="1"/>
        <v>126</v>
      </c>
      <c r="C131" s="9" t="s">
        <v>150</v>
      </c>
      <c r="D131" s="9" t="s">
        <v>9</v>
      </c>
      <c r="E131" s="2" t="s">
        <v>183</v>
      </c>
      <c r="F131" s="9" t="s">
        <v>11</v>
      </c>
    </row>
    <row r="132" spans="2:6">
      <c r="B132" s="2">
        <f t="shared" si="1"/>
        <v>127</v>
      </c>
      <c r="C132" s="9" t="s">
        <v>141</v>
      </c>
      <c r="D132" s="9" t="s">
        <v>9</v>
      </c>
      <c r="E132" s="2" t="s">
        <v>183</v>
      </c>
      <c r="F132" s="9" t="s">
        <v>11</v>
      </c>
    </row>
    <row r="133" spans="2:6">
      <c r="B133" s="2">
        <f t="shared" si="1"/>
        <v>128</v>
      </c>
      <c r="C133" s="9" t="s">
        <v>87</v>
      </c>
      <c r="D133" s="9" t="s">
        <v>9</v>
      </c>
      <c r="E133" s="2" t="s">
        <v>183</v>
      </c>
      <c r="F133" s="9" t="s">
        <v>11</v>
      </c>
    </row>
    <row r="134" spans="2:6">
      <c r="B134" s="2">
        <f t="shared" si="1"/>
        <v>129</v>
      </c>
      <c r="C134" s="9" t="s">
        <v>148</v>
      </c>
      <c r="D134" s="9" t="s">
        <v>9</v>
      </c>
      <c r="E134" s="2" t="s">
        <v>183</v>
      </c>
      <c r="F134" s="9" t="s">
        <v>11</v>
      </c>
    </row>
    <row r="135" spans="2:6">
      <c r="B135" s="2">
        <f t="shared" si="1"/>
        <v>130</v>
      </c>
      <c r="C135" s="9" t="s">
        <v>163</v>
      </c>
      <c r="D135" s="9" t="s">
        <v>9</v>
      </c>
      <c r="E135" s="2" t="s">
        <v>183</v>
      </c>
      <c r="F135" s="9" t="s">
        <v>11</v>
      </c>
    </row>
    <row r="136" spans="2:6">
      <c r="B136" s="2">
        <f t="shared" ref="B136:B173" si="2">+B135+1</f>
        <v>131</v>
      </c>
      <c r="C136" s="9" t="s">
        <v>74</v>
      </c>
      <c r="D136" s="9" t="s">
        <v>13</v>
      </c>
      <c r="E136" s="2" t="s">
        <v>183</v>
      </c>
      <c r="F136" s="9" t="s">
        <v>11</v>
      </c>
    </row>
    <row r="137" spans="2:6">
      <c r="B137" s="2">
        <f t="shared" si="2"/>
        <v>132</v>
      </c>
      <c r="C137" s="9" t="s">
        <v>70</v>
      </c>
      <c r="D137" s="9" t="s">
        <v>13</v>
      </c>
      <c r="E137" s="2" t="s">
        <v>183</v>
      </c>
      <c r="F137" s="9" t="s">
        <v>11</v>
      </c>
    </row>
    <row r="138" spans="2:6">
      <c r="B138" s="2">
        <f t="shared" si="2"/>
        <v>133</v>
      </c>
      <c r="C138" s="9" t="s">
        <v>81</v>
      </c>
      <c r="D138" s="9" t="s">
        <v>13</v>
      </c>
      <c r="E138" s="2" t="s">
        <v>183</v>
      </c>
      <c r="F138" s="9" t="s">
        <v>11</v>
      </c>
    </row>
    <row r="139" spans="2:6">
      <c r="B139" s="2">
        <f t="shared" si="2"/>
        <v>134</v>
      </c>
      <c r="C139" s="9" t="s">
        <v>164</v>
      </c>
      <c r="D139" s="9" t="s">
        <v>13</v>
      </c>
      <c r="E139" s="2" t="s">
        <v>183</v>
      </c>
      <c r="F139" s="9" t="s">
        <v>11</v>
      </c>
    </row>
    <row r="140" spans="2:6">
      <c r="B140" s="2">
        <f t="shared" si="2"/>
        <v>135</v>
      </c>
      <c r="C140" s="9" t="s">
        <v>103</v>
      </c>
      <c r="D140" s="9" t="s">
        <v>13</v>
      </c>
      <c r="E140" s="2" t="s">
        <v>183</v>
      </c>
      <c r="F140" s="9" t="s">
        <v>11</v>
      </c>
    </row>
    <row r="141" spans="2:6">
      <c r="B141" s="2">
        <f t="shared" si="2"/>
        <v>136</v>
      </c>
      <c r="C141" s="9" t="s">
        <v>149</v>
      </c>
      <c r="D141" s="9" t="s">
        <v>13</v>
      </c>
      <c r="E141" s="2" t="s">
        <v>183</v>
      </c>
      <c r="F141" s="9" t="s">
        <v>11</v>
      </c>
    </row>
    <row r="142" spans="2:6">
      <c r="B142" s="2">
        <f t="shared" si="2"/>
        <v>137</v>
      </c>
      <c r="C142" s="9" t="s">
        <v>136</v>
      </c>
      <c r="D142" s="9" t="s">
        <v>13</v>
      </c>
      <c r="E142" s="2" t="s">
        <v>183</v>
      </c>
      <c r="F142" s="9" t="s">
        <v>11</v>
      </c>
    </row>
    <row r="143" spans="2:6">
      <c r="B143" s="2">
        <f t="shared" si="2"/>
        <v>138</v>
      </c>
      <c r="C143" s="9" t="s">
        <v>92</v>
      </c>
      <c r="D143" s="9" t="s">
        <v>13</v>
      </c>
      <c r="E143" s="2" t="s">
        <v>183</v>
      </c>
      <c r="F143" s="9" t="s">
        <v>11</v>
      </c>
    </row>
    <row r="144" spans="2:6">
      <c r="B144" s="2">
        <f t="shared" si="2"/>
        <v>139</v>
      </c>
      <c r="C144" s="9" t="s">
        <v>52</v>
      </c>
      <c r="D144" s="9" t="s">
        <v>13</v>
      </c>
      <c r="E144" s="2" t="s">
        <v>183</v>
      </c>
      <c r="F144" s="9" t="s">
        <v>11</v>
      </c>
    </row>
    <row r="145" spans="2:6">
      <c r="B145" s="2">
        <f t="shared" si="2"/>
        <v>140</v>
      </c>
      <c r="C145" s="9" t="s">
        <v>165</v>
      </c>
      <c r="D145" s="9" t="s">
        <v>13</v>
      </c>
      <c r="E145" s="2" t="s">
        <v>183</v>
      </c>
      <c r="F145" s="9" t="s">
        <v>11</v>
      </c>
    </row>
    <row r="146" spans="2:6">
      <c r="B146" s="2">
        <f t="shared" si="2"/>
        <v>141</v>
      </c>
      <c r="C146" s="9" t="s">
        <v>166</v>
      </c>
      <c r="D146" s="9" t="s">
        <v>13</v>
      </c>
      <c r="E146" s="2" t="s">
        <v>183</v>
      </c>
      <c r="F146" s="9" t="s">
        <v>11</v>
      </c>
    </row>
    <row r="147" spans="2:6">
      <c r="B147" s="2">
        <f t="shared" si="2"/>
        <v>142</v>
      </c>
      <c r="C147" s="9" t="s">
        <v>59</v>
      </c>
      <c r="D147" s="9" t="s">
        <v>13</v>
      </c>
      <c r="E147" s="2" t="s">
        <v>183</v>
      </c>
      <c r="F147" s="9" t="s">
        <v>11</v>
      </c>
    </row>
    <row r="148" spans="2:6">
      <c r="B148" s="2">
        <f t="shared" si="2"/>
        <v>143</v>
      </c>
      <c r="C148" s="9" t="s">
        <v>68</v>
      </c>
      <c r="D148" s="9" t="s">
        <v>13</v>
      </c>
      <c r="E148" s="2" t="s">
        <v>183</v>
      </c>
      <c r="F148" s="9" t="s">
        <v>11</v>
      </c>
    </row>
    <row r="149" spans="2:6">
      <c r="B149" s="2">
        <f t="shared" si="2"/>
        <v>144</v>
      </c>
      <c r="C149" s="9" t="s">
        <v>106</v>
      </c>
      <c r="D149" s="9" t="s">
        <v>13</v>
      </c>
      <c r="E149" s="2" t="s">
        <v>183</v>
      </c>
      <c r="F149" s="9" t="s">
        <v>11</v>
      </c>
    </row>
    <row r="150" spans="2:6">
      <c r="B150" s="2">
        <f t="shared" si="2"/>
        <v>145</v>
      </c>
      <c r="C150" s="9" t="s">
        <v>107</v>
      </c>
      <c r="D150" s="9" t="s">
        <v>13</v>
      </c>
      <c r="E150" s="2" t="s">
        <v>183</v>
      </c>
      <c r="F150" s="9" t="s">
        <v>11</v>
      </c>
    </row>
    <row r="151" spans="2:6">
      <c r="B151" s="2">
        <f t="shared" si="2"/>
        <v>146</v>
      </c>
      <c r="C151" s="9" t="s">
        <v>167</v>
      </c>
      <c r="D151" s="9" t="s">
        <v>15</v>
      </c>
      <c r="E151" s="2" t="s">
        <v>183</v>
      </c>
      <c r="F151" s="9" t="s">
        <v>14</v>
      </c>
    </row>
    <row r="152" spans="2:6">
      <c r="B152" s="2">
        <f t="shared" si="2"/>
        <v>147</v>
      </c>
      <c r="C152" s="9" t="s">
        <v>142</v>
      </c>
      <c r="D152" s="9" t="s">
        <v>15</v>
      </c>
      <c r="E152" s="2" t="s">
        <v>183</v>
      </c>
      <c r="F152" s="9" t="s">
        <v>14</v>
      </c>
    </row>
    <row r="153" spans="2:6">
      <c r="B153" s="2">
        <f t="shared" si="2"/>
        <v>148</v>
      </c>
      <c r="C153" s="9" t="s">
        <v>168</v>
      </c>
      <c r="D153" s="9" t="s">
        <v>15</v>
      </c>
      <c r="E153" s="2" t="s">
        <v>183</v>
      </c>
      <c r="F153" s="9" t="s">
        <v>14</v>
      </c>
    </row>
    <row r="154" spans="2:6">
      <c r="B154" s="2">
        <f t="shared" si="2"/>
        <v>149</v>
      </c>
      <c r="C154" s="9" t="s">
        <v>169</v>
      </c>
      <c r="D154" s="9" t="s">
        <v>15</v>
      </c>
      <c r="E154" s="2" t="s">
        <v>183</v>
      </c>
      <c r="F154" s="9" t="s">
        <v>14</v>
      </c>
    </row>
    <row r="155" spans="2:6">
      <c r="B155" s="2">
        <f t="shared" si="2"/>
        <v>150</v>
      </c>
      <c r="C155" s="9" t="s">
        <v>144</v>
      </c>
      <c r="D155" s="9" t="s">
        <v>15</v>
      </c>
      <c r="E155" s="2" t="s">
        <v>183</v>
      </c>
      <c r="F155" s="9" t="s">
        <v>14</v>
      </c>
    </row>
    <row r="156" spans="2:6">
      <c r="B156" s="2">
        <f t="shared" si="2"/>
        <v>151</v>
      </c>
      <c r="C156" s="9" t="s">
        <v>170</v>
      </c>
      <c r="D156" s="9" t="s">
        <v>15</v>
      </c>
      <c r="E156" s="2" t="s">
        <v>183</v>
      </c>
      <c r="F156" s="9" t="s">
        <v>14</v>
      </c>
    </row>
    <row r="157" spans="2:6">
      <c r="B157" s="2">
        <f t="shared" si="2"/>
        <v>152</v>
      </c>
      <c r="C157" s="9" t="s">
        <v>85</v>
      </c>
      <c r="D157" s="9" t="s">
        <v>15</v>
      </c>
      <c r="E157" s="2" t="s">
        <v>183</v>
      </c>
      <c r="F157" s="9" t="s">
        <v>14</v>
      </c>
    </row>
    <row r="158" spans="2:6">
      <c r="B158" s="2">
        <f t="shared" si="2"/>
        <v>153</v>
      </c>
      <c r="C158" s="9" t="s">
        <v>171</v>
      </c>
      <c r="D158" s="9" t="s">
        <v>15</v>
      </c>
      <c r="E158" s="2" t="s">
        <v>183</v>
      </c>
      <c r="F158" s="9" t="s">
        <v>14</v>
      </c>
    </row>
    <row r="159" spans="2:6">
      <c r="B159" s="2">
        <f t="shared" si="2"/>
        <v>154</v>
      </c>
      <c r="C159" s="9" t="s">
        <v>172</v>
      </c>
      <c r="D159" s="9" t="s">
        <v>15</v>
      </c>
      <c r="E159" s="2" t="s">
        <v>183</v>
      </c>
      <c r="F159" s="9" t="s">
        <v>14</v>
      </c>
    </row>
    <row r="160" spans="2:6">
      <c r="B160" s="2">
        <f t="shared" si="2"/>
        <v>155</v>
      </c>
      <c r="C160" s="9" t="s">
        <v>88</v>
      </c>
      <c r="D160" s="9" t="s">
        <v>15</v>
      </c>
      <c r="E160" s="2" t="s">
        <v>183</v>
      </c>
      <c r="F160" s="9" t="s">
        <v>14</v>
      </c>
    </row>
    <row r="161" spans="2:6">
      <c r="B161" s="2">
        <f t="shared" si="2"/>
        <v>156</v>
      </c>
      <c r="C161" s="9" t="s">
        <v>54</v>
      </c>
      <c r="D161" s="9" t="s">
        <v>15</v>
      </c>
      <c r="E161" s="2" t="s">
        <v>183</v>
      </c>
      <c r="F161" s="9" t="s">
        <v>14</v>
      </c>
    </row>
    <row r="162" spans="2:6">
      <c r="B162" s="2">
        <f t="shared" si="2"/>
        <v>157</v>
      </c>
      <c r="C162" s="9" t="s">
        <v>48</v>
      </c>
      <c r="D162" s="9" t="s">
        <v>15</v>
      </c>
      <c r="E162" s="2" t="s">
        <v>183</v>
      </c>
      <c r="F162" s="9" t="s">
        <v>14</v>
      </c>
    </row>
    <row r="163" spans="2:6">
      <c r="B163" s="2">
        <f t="shared" si="2"/>
        <v>158</v>
      </c>
      <c r="C163" s="9" t="s">
        <v>67</v>
      </c>
      <c r="D163" s="9" t="s">
        <v>15</v>
      </c>
      <c r="E163" s="2" t="s">
        <v>183</v>
      </c>
      <c r="F163" s="9" t="s">
        <v>14</v>
      </c>
    </row>
    <row r="164" spans="2:6">
      <c r="B164" s="2">
        <f t="shared" si="2"/>
        <v>159</v>
      </c>
      <c r="C164" s="9" t="s">
        <v>151</v>
      </c>
      <c r="D164" s="9" t="s">
        <v>15</v>
      </c>
      <c r="E164" s="2" t="s">
        <v>183</v>
      </c>
      <c r="F164" s="9" t="s">
        <v>14</v>
      </c>
    </row>
    <row r="165" spans="2:6">
      <c r="B165" s="2">
        <f t="shared" si="2"/>
        <v>160</v>
      </c>
      <c r="C165" s="9" t="s">
        <v>146</v>
      </c>
      <c r="D165" s="9" t="s">
        <v>15</v>
      </c>
      <c r="E165" s="2" t="s">
        <v>183</v>
      </c>
      <c r="F165" s="9" t="s">
        <v>14</v>
      </c>
    </row>
    <row r="166" spans="2:6">
      <c r="B166" s="2">
        <f t="shared" si="2"/>
        <v>161</v>
      </c>
      <c r="C166" s="2" t="s">
        <v>201</v>
      </c>
      <c r="D166" s="2" t="s">
        <v>7</v>
      </c>
      <c r="E166" s="2" t="s">
        <v>27</v>
      </c>
      <c r="F166" s="8" t="s">
        <v>6</v>
      </c>
    </row>
    <row r="167" spans="2:6">
      <c r="B167" s="2">
        <f t="shared" si="2"/>
        <v>162</v>
      </c>
      <c r="C167" s="2" t="s">
        <v>202</v>
      </c>
      <c r="D167" s="2" t="s">
        <v>7</v>
      </c>
      <c r="E167" s="2" t="s">
        <v>27</v>
      </c>
      <c r="F167" s="8" t="s">
        <v>6</v>
      </c>
    </row>
    <row r="168" spans="2:6">
      <c r="B168" s="2">
        <f t="shared" si="2"/>
        <v>163</v>
      </c>
      <c r="C168" s="2" t="s">
        <v>203</v>
      </c>
      <c r="D168" s="2" t="s">
        <v>7</v>
      </c>
      <c r="E168" s="2" t="s">
        <v>27</v>
      </c>
      <c r="F168" s="8" t="s">
        <v>6</v>
      </c>
    </row>
    <row r="169" spans="2:6">
      <c r="B169" s="2">
        <f t="shared" si="2"/>
        <v>164</v>
      </c>
      <c r="C169" s="2" t="s">
        <v>204</v>
      </c>
      <c r="D169" s="2" t="s">
        <v>7</v>
      </c>
      <c r="E169" s="2" t="s">
        <v>27</v>
      </c>
      <c r="F169" s="8" t="s">
        <v>6</v>
      </c>
    </row>
    <row r="170" spans="2:6">
      <c r="B170" s="2">
        <f t="shared" si="2"/>
        <v>165</v>
      </c>
      <c r="C170" s="2" t="s">
        <v>206</v>
      </c>
      <c r="D170" s="2" t="s">
        <v>8</v>
      </c>
      <c r="E170" s="2" t="s">
        <v>27</v>
      </c>
      <c r="F170" s="8" t="s">
        <v>6</v>
      </c>
    </row>
    <row r="171" spans="2:6">
      <c r="B171" s="2">
        <f t="shared" si="2"/>
        <v>166</v>
      </c>
      <c r="C171" s="2" t="s">
        <v>207</v>
      </c>
      <c r="D171" s="2" t="s">
        <v>8</v>
      </c>
      <c r="E171" s="2" t="s">
        <v>27</v>
      </c>
      <c r="F171" s="8" t="s">
        <v>6</v>
      </c>
    </row>
    <row r="172" spans="2:6">
      <c r="B172" s="2">
        <f t="shared" si="2"/>
        <v>167</v>
      </c>
      <c r="C172" s="2" t="s">
        <v>209</v>
      </c>
      <c r="D172" s="2" t="s">
        <v>8</v>
      </c>
      <c r="E172" s="2" t="s">
        <v>27</v>
      </c>
      <c r="F172" s="8" t="s">
        <v>6</v>
      </c>
    </row>
    <row r="173" spans="2:6">
      <c r="B173" s="2">
        <f t="shared" si="2"/>
        <v>168</v>
      </c>
      <c r="C173" s="2" t="s">
        <v>210</v>
      </c>
      <c r="D173" s="2" t="s">
        <v>8</v>
      </c>
      <c r="E173" s="2" t="s">
        <v>27</v>
      </c>
      <c r="F173" s="8" t="s">
        <v>6</v>
      </c>
    </row>
  </sheetData>
  <autoFilter ref="B5:F165"/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BN703"/>
  <sheetViews>
    <sheetView showGridLines="0" tabSelected="1" zoomScale="73" zoomScaleNormal="73" workbookViewId="0">
      <pane xSplit="3" ySplit="5" topLeftCell="I6" activePane="bottomRight" state="frozen"/>
      <selection pane="topRight" activeCell="C1" sqref="C1"/>
      <selection pane="bottomLeft" activeCell="A6" sqref="A6"/>
      <selection pane="bottomRight" activeCell="I373" sqref="I373"/>
    </sheetView>
  </sheetViews>
  <sheetFormatPr defaultRowHeight="15"/>
  <cols>
    <col min="1" max="1" width="8" hidden="1" customWidth="1"/>
    <col min="2" max="2" width="5.42578125" customWidth="1"/>
    <col min="3" max="3" width="11" style="1" customWidth="1"/>
    <col min="4" max="4" width="14.28515625" style="1" hidden="1" customWidth="1"/>
    <col min="5" max="5" width="13.42578125" style="1" hidden="1" customWidth="1"/>
    <col min="6" max="6" width="20.85546875" style="1" hidden="1" customWidth="1"/>
    <col min="7" max="7" width="13" style="7" hidden="1" customWidth="1"/>
    <col min="8" max="8" width="11.42578125" style="1" hidden="1" customWidth="1"/>
    <col min="9" max="9" width="11" style="31" customWidth="1"/>
    <col min="10" max="10" width="12.42578125" style="38" customWidth="1"/>
    <col min="11" max="11" width="10.5703125" style="38" customWidth="1"/>
    <col min="12" max="12" width="12" style="38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hidden="1" customWidth="1"/>
    <col min="20" max="20" width="8.42578125" hidden="1" customWidth="1"/>
    <col min="21" max="21" width="13" hidden="1" customWidth="1"/>
    <col min="22" max="22" width="10.7109375" hidden="1" customWidth="1"/>
    <col min="23" max="23" width="7.7109375" hidden="1" customWidth="1"/>
    <col min="24" max="24" width="8.140625" hidden="1" customWidth="1"/>
    <col min="25" max="25" width="13" hidden="1" customWidth="1"/>
    <col min="26" max="26" width="9.28515625" hidden="1" customWidth="1"/>
    <col min="27" max="28" width="8.140625" hidden="1" customWidth="1"/>
    <col min="29" max="29" width="13" hidden="1" customWidth="1"/>
    <col min="30" max="30" width="9.28515625" hidden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1:66">
      <c r="C2" s="36" t="s">
        <v>182</v>
      </c>
      <c r="D2" s="36">
        <v>43022</v>
      </c>
      <c r="AN2" s="73" t="s">
        <v>173</v>
      </c>
      <c r="AO2" s="73"/>
      <c r="AP2" s="73"/>
      <c r="AQ2" s="73"/>
      <c r="AR2" s="73"/>
      <c r="AS2" s="73"/>
      <c r="AT2" s="73"/>
      <c r="AU2" s="73"/>
      <c r="AW2" s="73" t="s">
        <v>174</v>
      </c>
      <c r="AX2" s="73"/>
      <c r="AY2" s="73"/>
      <c r="AZ2" s="73"/>
      <c r="BA2" s="73"/>
      <c r="BB2" s="73"/>
      <c r="BC2" s="73"/>
      <c r="BD2" s="73"/>
      <c r="BF2" s="73" t="s">
        <v>175</v>
      </c>
      <c r="BG2" s="73"/>
      <c r="BH2" s="73"/>
      <c r="BI2" s="73"/>
      <c r="BJ2" s="73"/>
      <c r="BK2" s="73"/>
      <c r="BL2" s="73"/>
      <c r="BM2" s="73"/>
    </row>
    <row r="3" spans="1:66" s="18" customFormat="1">
      <c r="C3" s="1"/>
      <c r="D3" s="1"/>
      <c r="E3" s="1"/>
      <c r="F3" s="1"/>
      <c r="G3" s="7"/>
      <c r="H3" s="1"/>
      <c r="I3" s="31"/>
      <c r="J3" s="38"/>
      <c r="K3" s="38"/>
      <c r="L3" s="38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1:66" ht="21" customHeight="1">
      <c r="A4" s="61" t="s">
        <v>208</v>
      </c>
      <c r="B4" s="61" t="s">
        <v>208</v>
      </c>
      <c r="C4" s="32" t="s">
        <v>198</v>
      </c>
      <c r="D4" s="32" t="s">
        <v>1</v>
      </c>
      <c r="E4" s="32" t="s">
        <v>17</v>
      </c>
      <c r="F4" s="32" t="s">
        <v>18</v>
      </c>
      <c r="G4" s="33" t="s">
        <v>19</v>
      </c>
      <c r="H4" s="32" t="s">
        <v>20</v>
      </c>
      <c r="I4" s="34" t="s">
        <v>21</v>
      </c>
      <c r="J4" s="39" t="s">
        <v>22</v>
      </c>
      <c r="K4" s="39" t="s">
        <v>23</v>
      </c>
      <c r="L4" s="39" t="s">
        <v>196</v>
      </c>
      <c r="M4" s="32" t="s">
        <v>197</v>
      </c>
      <c r="N4" s="32" t="s">
        <v>24</v>
      </c>
      <c r="O4" s="32" t="s">
        <v>25</v>
      </c>
      <c r="Q4" s="71" t="s">
        <v>0</v>
      </c>
      <c r="R4" s="71" t="s">
        <v>1</v>
      </c>
      <c r="S4" s="72">
        <v>0.375</v>
      </c>
      <c r="T4" s="72"/>
      <c r="U4" s="72"/>
      <c r="V4" s="72"/>
      <c r="W4" s="72">
        <v>0.5</v>
      </c>
      <c r="X4" s="72"/>
      <c r="Y4" s="72"/>
      <c r="Z4" s="72"/>
      <c r="AA4" s="72">
        <v>0.625</v>
      </c>
      <c r="AB4" s="72"/>
      <c r="AC4" s="72"/>
      <c r="AD4" s="72"/>
      <c r="AE4" s="72">
        <v>0.70833333333333337</v>
      </c>
      <c r="AF4" s="72"/>
      <c r="AG4" s="72"/>
      <c r="AH4" s="72"/>
      <c r="AJ4" s="4" t="s">
        <v>156</v>
      </c>
      <c r="AK4" s="4" t="s">
        <v>157</v>
      </c>
      <c r="AL4" s="4" t="s">
        <v>1</v>
      </c>
      <c r="AM4" s="4" t="s">
        <v>158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1:66">
      <c r="B5" s="1">
        <v>1</v>
      </c>
      <c r="C5" s="60" t="s">
        <v>72</v>
      </c>
      <c r="D5" s="35" t="str">
        <f t="shared" ref="D5:D68" si="0">IFERROR(VLOOKUP($C5,Parameter,2,FALSE),"")</f>
        <v>P380</v>
      </c>
      <c r="E5" s="35" t="str">
        <f t="shared" ref="E5:E68" si="1">IFERROR(VLOOKUP($C5,Parameter,4,FALSE),"")</f>
        <v>KPP</v>
      </c>
      <c r="F5" s="35" t="str">
        <f t="shared" ref="F5:F68" si="2">IFERROR(VLOOKUP($C5,Parameter,3,FALSE),"")</f>
        <v>Coal Hauling ABB</v>
      </c>
      <c r="G5" s="37">
        <f t="shared" ref="G5:G68" si="3">IF($C5=0,"",$D$2)</f>
        <v>43022</v>
      </c>
      <c r="H5" s="43">
        <v>1</v>
      </c>
      <c r="I5" s="58">
        <v>0.21180555555555555</v>
      </c>
      <c r="J5" s="48">
        <v>45820</v>
      </c>
      <c r="K5" s="40">
        <f t="shared" ref="K5:K68" si="4">IFERROR(VLOOKUP($C5,$Q$49:$R$300,2,FALSE),0)</f>
        <v>16300</v>
      </c>
      <c r="L5" s="40">
        <f t="shared" ref="L5:L68" si="5">IFERROR(J5-K5,"")</f>
        <v>29520</v>
      </c>
      <c r="M5" s="35">
        <f t="shared" ref="M5:M68" si="6">IF(L5&gt;0,1,"")</f>
        <v>1</v>
      </c>
      <c r="N5" s="1">
        <v>1</v>
      </c>
      <c r="O5" s="1" t="s">
        <v>199</v>
      </c>
      <c r="Q5" s="71"/>
      <c r="R5" s="71"/>
      <c r="S5" s="51" t="s">
        <v>2</v>
      </c>
      <c r="T5" s="51" t="s">
        <v>3</v>
      </c>
      <c r="U5" s="51" t="s">
        <v>4</v>
      </c>
      <c r="V5" s="51" t="s">
        <v>5</v>
      </c>
      <c r="W5" s="51" t="s">
        <v>2</v>
      </c>
      <c r="X5" s="51" t="s">
        <v>3</v>
      </c>
      <c r="Y5" s="51" t="s">
        <v>4</v>
      </c>
      <c r="Z5" s="51" t="s">
        <v>5</v>
      </c>
      <c r="AA5" s="51" t="s">
        <v>2</v>
      </c>
      <c r="AB5" s="51" t="s">
        <v>3</v>
      </c>
      <c r="AC5" s="51" t="s">
        <v>4</v>
      </c>
      <c r="AD5" s="51" t="s">
        <v>5</v>
      </c>
      <c r="AE5" s="51" t="s">
        <v>2</v>
      </c>
      <c r="AF5" s="51" t="s">
        <v>3</v>
      </c>
      <c r="AG5" s="51" t="s">
        <v>4</v>
      </c>
      <c r="AH5" s="51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7">IFERROR(AVERAGEIFS(Netto,Unit,$AK5,Jam,"&gt;="&amp;$AN$3,Jam,"&lt;"&amp;AN$4)/1000,0)</f>
        <v>27.5</v>
      </c>
      <c r="AO5" s="12">
        <f t="shared" si="7"/>
        <v>27.64</v>
      </c>
      <c r="AP5" s="12">
        <f t="shared" si="7"/>
        <v>27.64</v>
      </c>
      <c r="AQ5" s="12">
        <f t="shared" si="7"/>
        <v>27.146666666666668</v>
      </c>
      <c r="AR5" s="12">
        <f t="shared" ref="AR5:AR36" si="8">IFERROR(AVERAGEIFS(Netto,Unit,$AK5,Jam,"&gt;="&amp;$AQ$3,Jam,"&lt;"&amp;AR$4)/1000,0)</f>
        <v>0</v>
      </c>
      <c r="AS5" s="12">
        <f t="shared" ref="AS5:AS36" si="9">IFERROR(AVERAGEIFS(Netto,Unit,$AK5,Jam,"&gt;="&amp;$AQ$3,Jam,"&lt;"&amp;AS$3)/1000,0)</f>
        <v>0</v>
      </c>
      <c r="AT5" s="12">
        <f t="shared" ref="AT5:AT36" si="10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:AU36" si="11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si="12">COUNTIFS(Ritase,"&gt;0",Unit,$AK5,Jam,"&gt;="&amp;$AN$3,Jam,"&lt;"&amp;AW$4)</f>
        <v>1</v>
      </c>
      <c r="AX5" s="12">
        <f t="shared" si="12"/>
        <v>2</v>
      </c>
      <c r="AY5" s="12">
        <f t="shared" si="12"/>
        <v>2</v>
      </c>
      <c r="AZ5" s="12">
        <f t="shared" si="12"/>
        <v>3</v>
      </c>
      <c r="BA5" s="12">
        <f t="shared" ref="BA5:BA36" si="13">COUNTIFS(Ritase,"&gt;0",Unit,$AK5,Jam,"&gt;="&amp;$AQ$3,Jam,"&lt;"&amp;BA$4)</f>
        <v>0</v>
      </c>
      <c r="BB5" s="12">
        <f t="shared" ref="BB5:BB36" si="14">COUNTIFS(Ritase,"&gt;0",Unit,$AK5,Jam,"&gt;="&amp;$AQ$3,Jam,"&lt;"&amp;BB$3)</f>
        <v>0</v>
      </c>
      <c r="BC5" s="12">
        <f t="shared" ref="BC5:BC36" si="15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:BD36" si="16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7">IFERROR(SUMIFS(Netto,Unit,$AK5,Jam,"&gt;="&amp;$AN$3,Jam,"&lt;"&amp;BF$4)/1000,0)</f>
        <v>27.5</v>
      </c>
      <c r="BG5" s="12">
        <f t="shared" si="17"/>
        <v>55.28</v>
      </c>
      <c r="BH5" s="12">
        <f t="shared" si="17"/>
        <v>55.28</v>
      </c>
      <c r="BI5" s="12">
        <f t="shared" si="17"/>
        <v>81.44</v>
      </c>
      <c r="BJ5" s="12">
        <f t="shared" ref="BJ5:BJ36" si="18">IFERROR(SUMIFS(Netto,Unit,$AK5,Jam,"&gt;="&amp;$AQ$3,Jam,"&lt;"&amp;BJ$4)/1000,0)</f>
        <v>0</v>
      </c>
      <c r="BK5" s="12">
        <f t="shared" ref="BK5:BK36" si="19">IFERROR(SUMIFS(Netto,Unit,$AK5,Jam,"&gt;="&amp;$AQ$3,Jam,"&lt;"&amp;BK$3)/1000,0)</f>
        <v>0</v>
      </c>
      <c r="BL5" s="12">
        <f t="shared" ref="BL5:BL36" si="20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:BM36" si="21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1:66">
      <c r="B6" s="1">
        <v>2</v>
      </c>
      <c r="C6" s="60" t="s">
        <v>162</v>
      </c>
      <c r="D6" s="35" t="str">
        <f t="shared" si="0"/>
        <v>P410</v>
      </c>
      <c r="E6" s="35" t="str">
        <f t="shared" si="1"/>
        <v>KPP</v>
      </c>
      <c r="F6" s="35" t="str">
        <f t="shared" si="2"/>
        <v>Coal Hauling ABB</v>
      </c>
      <c r="G6" s="37">
        <f t="shared" si="3"/>
        <v>43022</v>
      </c>
      <c r="H6" s="43">
        <v>1</v>
      </c>
      <c r="I6" s="58">
        <v>0.21249999999999999</v>
      </c>
      <c r="J6" s="48">
        <v>49080</v>
      </c>
      <c r="K6" s="40">
        <f t="shared" si="4"/>
        <v>18540</v>
      </c>
      <c r="L6" s="40">
        <f t="shared" si="5"/>
        <v>30540</v>
      </c>
      <c r="M6" s="35">
        <f t="shared" si="6"/>
        <v>1</v>
      </c>
      <c r="N6" s="1">
        <v>2</v>
      </c>
      <c r="O6" s="1" t="s">
        <v>199</v>
      </c>
      <c r="Q6" s="2" t="s">
        <v>6</v>
      </c>
      <c r="R6" s="2" t="s">
        <v>7</v>
      </c>
      <c r="S6" s="25">
        <f>COUNTIFS($AW$5:$AW$199,"&gt;0",$AL$5:$AL$199,$R6,$AM$5:$AM$199,$Q6)</f>
        <v>34</v>
      </c>
      <c r="T6" s="25">
        <f>SUMIFS($AW$5:$AW$199,$AL$5:$AL$199,$R6,$AM$5:$AM$199,$Q6)</f>
        <v>34</v>
      </c>
      <c r="U6" s="52">
        <f>SUMIFS($BF$5:$BF$199,$AL$5:$AL$199,$R6,$AM$5:$AM$199,$Q6)</f>
        <v>962.2399999999999</v>
      </c>
      <c r="V6" s="22">
        <f>IFERROR(AVERAGEIFS($AN$5:$AN$199,$AN$5:$AN$199,"&gt;0",$AL$5:$AL$199,$R6,$AM$5:$AM$199,$Q6),"")</f>
        <v>28.301176470588231</v>
      </c>
      <c r="W6" s="49">
        <f>COUNTIFS($AX$5:$AX$199,"&gt;0",$AL$5:$AL$199,$R6,$AM$5:$AM$199,$Q6)</f>
        <v>40</v>
      </c>
      <c r="X6" s="49">
        <f>SUMIFS($AX$5:$AX$199,$AL$5:$AL$199,$R6,$AM$5:$AM$199,$Q6)</f>
        <v>62</v>
      </c>
      <c r="Y6" s="55">
        <f>SUMIFS($BG$5:$BG$199,$AL$5:$AL$199,$R6,$AM$5:$AM$199,$Q6)</f>
        <v>1736.3999999999999</v>
      </c>
      <c r="Z6" s="50">
        <f>IFERROR(AVERAGEIFS($AO$5:$AO$199,$AO$5:$AO$199,"&gt;0",$AL$5:$AL$199,$R6,$AM$5:$AM$199,$Q6),"")</f>
        <v>28.062750000000001</v>
      </c>
      <c r="AA6" s="25">
        <f>COUNTIFS($AY$5:$AY$199,"&gt;0",$AL$5:$AL$199,$R6,$AM$5:$AM$199,$Q6)</f>
        <v>42</v>
      </c>
      <c r="AB6" s="25">
        <f>SUMIFS($AY$5:$AY$199,$AL$5:$AL$199,$R6,$AM$5:$AM$199,$Q6)</f>
        <v>87</v>
      </c>
      <c r="AC6" s="52">
        <f>SUMIFS($BH$5:$BH$199,$AL$5:$AL$199,$R6,$AM$5:$AM$199,$Q6)</f>
        <v>2422.86</v>
      </c>
      <c r="AD6" s="22">
        <f>IFERROR(AVERAGEIFS($AP$5:$AP$199,$AP$5:$AP$199,"&gt;0",$AL$5:$AL$199,$R6,$AM$5:$AM$199,$Q6),"")</f>
        <v>27.880952380952387</v>
      </c>
      <c r="AE6" s="49">
        <f>COUNTIFS($AZ$5:$AZ$199,"&gt;0",$AL$5:$AL$199,$R6,$AM$5:$AM$199,$Q6)</f>
        <v>43</v>
      </c>
      <c r="AF6" s="49">
        <f>SUMIFS($AZ$5:$AZ$199,$AL$5:$AL$199,$R6,$AM$5:$AM$199,$Q6)</f>
        <v>101</v>
      </c>
      <c r="AG6" s="55">
        <f>SUMIFS($BI$5:$BI$199,$AL$5:$AL$199,$R6,$AM$5:$AM$199,$Q6)</f>
        <v>2811.8399999999997</v>
      </c>
      <c r="AH6" s="50">
        <f>IFERROR(AVERAGEIFS($AQ$5:$AQ$199,$AQ$5:$AQ$199,"&gt;0",$AL$5:$AL$199,$R6,$AM$5:$AM$199,$Q6),"")</f>
        <v>27.858837209302333</v>
      </c>
      <c r="AJ6" s="2">
        <f t="shared" ref="AJ6:AJ69" si="22">AJ5+1</f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si="7"/>
        <v>29.02</v>
      </c>
      <c r="AO6" s="12">
        <f t="shared" si="7"/>
        <v>29.02</v>
      </c>
      <c r="AP6" s="12">
        <f t="shared" si="7"/>
        <v>27.99</v>
      </c>
      <c r="AQ6" s="12">
        <f t="shared" si="7"/>
        <v>27.99</v>
      </c>
      <c r="AR6" s="12">
        <f t="shared" si="8"/>
        <v>30.24</v>
      </c>
      <c r="AS6" s="12">
        <f t="shared" si="9"/>
        <v>30.24</v>
      </c>
      <c r="AT6" s="12">
        <f t="shared" si="10"/>
        <v>30.24</v>
      </c>
      <c r="AU6" s="12">
        <f t="shared" si="11"/>
        <v>30.24</v>
      </c>
      <c r="AV6" s="13"/>
      <c r="AW6" s="12">
        <f t="shared" si="12"/>
        <v>1</v>
      </c>
      <c r="AX6" s="12">
        <f t="shared" si="12"/>
        <v>1</v>
      </c>
      <c r="AY6" s="12">
        <f t="shared" si="12"/>
        <v>2</v>
      </c>
      <c r="AZ6" s="12">
        <f t="shared" si="12"/>
        <v>2</v>
      </c>
      <c r="BA6" s="12">
        <f t="shared" si="13"/>
        <v>1</v>
      </c>
      <c r="BB6" s="12">
        <f t="shared" si="14"/>
        <v>1</v>
      </c>
      <c r="BC6" s="12">
        <f t="shared" si="15"/>
        <v>1</v>
      </c>
      <c r="BD6" s="12">
        <f t="shared" si="16"/>
        <v>1</v>
      </c>
      <c r="BE6" s="13"/>
      <c r="BF6" s="12">
        <f t="shared" si="17"/>
        <v>29.02</v>
      </c>
      <c r="BG6" s="12">
        <f t="shared" si="17"/>
        <v>29.02</v>
      </c>
      <c r="BH6" s="12">
        <f t="shared" si="17"/>
        <v>55.98</v>
      </c>
      <c r="BI6" s="12">
        <f t="shared" si="17"/>
        <v>55.98</v>
      </c>
      <c r="BJ6" s="12">
        <f t="shared" si="18"/>
        <v>30.24</v>
      </c>
      <c r="BK6" s="12">
        <f t="shared" si="19"/>
        <v>30.24</v>
      </c>
      <c r="BL6" s="12">
        <f t="shared" si="20"/>
        <v>30.24</v>
      </c>
      <c r="BM6" s="12">
        <f t="shared" si="21"/>
        <v>30.24</v>
      </c>
    </row>
    <row r="7" spans="1:66">
      <c r="B7" s="1">
        <v>3</v>
      </c>
      <c r="C7" s="60" t="s">
        <v>34</v>
      </c>
      <c r="D7" s="35" t="str">
        <f t="shared" si="0"/>
        <v>P410</v>
      </c>
      <c r="E7" s="35" t="str">
        <f t="shared" si="1"/>
        <v>KPP</v>
      </c>
      <c r="F7" s="35" t="str">
        <f t="shared" si="2"/>
        <v>Coal Hauling ABB</v>
      </c>
      <c r="G7" s="37">
        <f t="shared" si="3"/>
        <v>43022</v>
      </c>
      <c r="H7" s="43">
        <v>1</v>
      </c>
      <c r="I7" s="58">
        <v>0.21527777777777779</v>
      </c>
      <c r="J7" s="48">
        <v>50940</v>
      </c>
      <c r="K7" s="40">
        <f t="shared" si="4"/>
        <v>18700</v>
      </c>
      <c r="L7" s="40">
        <f t="shared" si="5"/>
        <v>32240</v>
      </c>
      <c r="M7" s="35">
        <f t="shared" si="6"/>
        <v>1</v>
      </c>
      <c r="N7" s="1">
        <v>3</v>
      </c>
      <c r="O7" s="1" t="s">
        <v>199</v>
      </c>
      <c r="Q7" s="2" t="s">
        <v>6</v>
      </c>
      <c r="R7" s="2" t="s">
        <v>8</v>
      </c>
      <c r="S7" s="25">
        <f>COUNTIFS($AW$5:$AW$199,"&gt;0",$AL$5:$AL$199,$R7,$AM$5:$AM$199,$Q7)</f>
        <v>6</v>
      </c>
      <c r="T7" s="25">
        <f>SUMIFS($AW$5:$AW$199,$AL$5:$AL$199,$R7,$AM$5:$AM$199,$Q7)</f>
        <v>6</v>
      </c>
      <c r="U7" s="52">
        <f>SUMIFS($BF$5:$BF$199,$AL$5:$AL$199,$R7,$AM$5:$AM$199,$Q7)</f>
        <v>169.34</v>
      </c>
      <c r="V7" s="22">
        <f>IFERROR(AVERAGEIFS($AN$5:$AN$199,$AN$5:$AN$199,"&gt;0",$AL$5:$AL$199,$R7,$AM$5:$AM$199,$Q7),"")</f>
        <v>28.223333333333333</v>
      </c>
      <c r="W7" s="49">
        <f>COUNTIFS($AX$5:$AX$199,"&gt;0",$AL$5:$AL$199,$R7,$AM$5:$AM$199,$Q7)</f>
        <v>14</v>
      </c>
      <c r="X7" s="49">
        <f>SUMIFS($AX$5:$AX$199,$AL$5:$AL$199,$R7,$AM$5:$AM$199,$Q7)</f>
        <v>14</v>
      </c>
      <c r="Y7" s="55">
        <f>SUMIFS($BG$5:$BG$199,$AL$5:$AL$199,$R7,$AM$5:$AM$199,$Q7)</f>
        <v>390.93999999999994</v>
      </c>
      <c r="Z7" s="50">
        <f>IFERROR(AVERAGEIFS($AO$5:$AO$199,$AO$5:$AO$199,"&gt;0",$AL$5:$AL$199,$R7,$AM$5:$AM$199,$Q7),"")</f>
        <v>27.924285714285709</v>
      </c>
      <c r="AA7" s="25">
        <f>COUNTIFS($AY$5:$AY$199,"&gt;0",$AL$5:$AL$199,$R7,$AM$5:$AM$199,$Q7)</f>
        <v>16</v>
      </c>
      <c r="AB7" s="25">
        <f>SUMIFS($AY$5:$AY$199,$AL$5:$AL$199,$R7,$AM$5:$AM$199,$Q7)</f>
        <v>23</v>
      </c>
      <c r="AC7" s="52">
        <f>SUMIFS($BH$5:$BH$199,$AL$5:$AL$199,$R7,$AM$5:$AM$199,$Q7)</f>
        <v>643.17999999999995</v>
      </c>
      <c r="AD7" s="22">
        <f>IFERROR(AVERAGEIFS($AP$5:$AP$199,$AP$5:$AP$199,"&gt;0",$AL$5:$AL$199,$R7,$AM$5:$AM$199,$Q7),"")</f>
        <v>28.132499999999993</v>
      </c>
      <c r="AE7" s="49">
        <f>COUNTIFS($AZ$5:$AZ$199,"&gt;0",$AL$5:$AL$199,$R7,$AM$5:$AM$199,$Q7)</f>
        <v>16</v>
      </c>
      <c r="AF7" s="49">
        <f>SUMIFS($AZ$5:$AZ$199,$AL$5:$AL$199,$R7,$AM$5:$AM$199,$Q7)</f>
        <v>27</v>
      </c>
      <c r="AG7" s="55">
        <f>SUMIFS($BI$5:$BI$199,$AL$5:$AL$199,$R7,$AM$5:$AM$199,$Q7)</f>
        <v>754.61999999999989</v>
      </c>
      <c r="AH7" s="50">
        <f>IFERROR(AVERAGEIFS($AQ$5:$AQ$199,$AQ$5:$AQ$199,"&gt;0",$AL$5:$AL$199,$R7,$AM$5:$AM$199,$Q7),"")</f>
        <v>28.103124999999995</v>
      </c>
      <c r="AJ7" s="2">
        <f t="shared" si="22"/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si="7"/>
        <v>0</v>
      </c>
      <c r="AO7" s="12">
        <f t="shared" si="7"/>
        <v>28.88</v>
      </c>
      <c r="AP7" s="12">
        <f t="shared" si="7"/>
        <v>27.51</v>
      </c>
      <c r="AQ7" s="12">
        <f t="shared" si="7"/>
        <v>27.51</v>
      </c>
      <c r="AR7" s="12">
        <f t="shared" si="8"/>
        <v>0</v>
      </c>
      <c r="AS7" s="12">
        <f t="shared" si="9"/>
        <v>0</v>
      </c>
      <c r="AT7" s="12">
        <f t="shared" si="10"/>
        <v>0</v>
      </c>
      <c r="AU7" s="12">
        <f t="shared" si="11"/>
        <v>0</v>
      </c>
      <c r="AV7" s="13"/>
      <c r="AW7" s="12">
        <f t="shared" si="12"/>
        <v>0</v>
      </c>
      <c r="AX7" s="12">
        <f t="shared" si="12"/>
        <v>1</v>
      </c>
      <c r="AY7" s="12">
        <f t="shared" si="12"/>
        <v>2</v>
      </c>
      <c r="AZ7" s="12">
        <f t="shared" si="12"/>
        <v>2</v>
      </c>
      <c r="BA7" s="12">
        <f t="shared" si="13"/>
        <v>0</v>
      </c>
      <c r="BB7" s="12">
        <f t="shared" si="14"/>
        <v>0</v>
      </c>
      <c r="BC7" s="12">
        <f t="shared" si="15"/>
        <v>0</v>
      </c>
      <c r="BD7" s="12">
        <f t="shared" si="16"/>
        <v>0</v>
      </c>
      <c r="BE7" s="13"/>
      <c r="BF7" s="12">
        <f t="shared" si="17"/>
        <v>0</v>
      </c>
      <c r="BG7" s="12">
        <f t="shared" si="17"/>
        <v>28.88</v>
      </c>
      <c r="BH7" s="12">
        <f t="shared" si="17"/>
        <v>55.02</v>
      </c>
      <c r="BI7" s="12">
        <f t="shared" si="17"/>
        <v>55.02</v>
      </c>
      <c r="BJ7" s="12">
        <f t="shared" si="18"/>
        <v>0</v>
      </c>
      <c r="BK7" s="12">
        <f t="shared" si="19"/>
        <v>0</v>
      </c>
      <c r="BL7" s="12">
        <f t="shared" si="20"/>
        <v>0</v>
      </c>
      <c r="BM7" s="12">
        <f t="shared" si="21"/>
        <v>0</v>
      </c>
      <c r="BN7" s="14"/>
    </row>
    <row r="8" spans="1:66">
      <c r="B8" s="1">
        <v>4</v>
      </c>
      <c r="C8" s="60" t="s">
        <v>131</v>
      </c>
      <c r="D8" s="35" t="str">
        <f t="shared" si="0"/>
        <v>P410</v>
      </c>
      <c r="E8" s="35" t="str">
        <f t="shared" si="1"/>
        <v>KPP</v>
      </c>
      <c r="F8" s="35" t="str">
        <f t="shared" si="2"/>
        <v>Coal Hauling ABB</v>
      </c>
      <c r="G8" s="37">
        <f t="shared" si="3"/>
        <v>43022</v>
      </c>
      <c r="H8" s="43">
        <v>1</v>
      </c>
      <c r="I8" s="58">
        <v>0.21527777777777779</v>
      </c>
      <c r="J8" s="48">
        <v>48400</v>
      </c>
      <c r="K8" s="40">
        <f t="shared" si="4"/>
        <v>18300</v>
      </c>
      <c r="L8" s="40">
        <f t="shared" si="5"/>
        <v>30100</v>
      </c>
      <c r="M8" s="35">
        <f t="shared" si="6"/>
        <v>1</v>
      </c>
      <c r="N8" s="1">
        <v>4</v>
      </c>
      <c r="O8" s="1" t="s">
        <v>199</v>
      </c>
      <c r="Q8" s="2" t="s">
        <v>6</v>
      </c>
      <c r="R8" s="2" t="s">
        <v>9</v>
      </c>
      <c r="S8" s="25">
        <f>COUNTIFS($AW$5:$AW$199,"&gt;0",$AL$5:$AL$199,$R8,$AM$5:$AM$199,$Q8)</f>
        <v>28</v>
      </c>
      <c r="T8" s="25">
        <f>SUMIFS($AW$5:$AW$199,$AL$5:$AL$199,$R8,$AM$5:$AM$199,$Q8)</f>
        <v>29</v>
      </c>
      <c r="U8" s="52">
        <f>SUMIFS($BF$5:$BF$199,$AL$5:$AL$199,$R8,$AM$5:$AM$199,$Q8)</f>
        <v>917.9</v>
      </c>
      <c r="V8" s="22">
        <f>IFERROR(AVERAGEIFS($AN$5:$AN$199,$AN$5:$AN$199,"&gt;0",$AL$5:$AL$199,$R8,$AM$5:$AM$199,$Q8),"")</f>
        <v>31.647857142857141</v>
      </c>
      <c r="W8" s="49">
        <f>COUNTIFS($AX$5:$AX$199,"&gt;0",$AL$5:$AL$199,$R8,$AM$5:$AM$199,$Q8)</f>
        <v>35</v>
      </c>
      <c r="X8" s="49">
        <f>SUMIFS($AX$5:$AX$199,$AL$5:$AL$199,$R8,$AM$5:$AM$199,$Q8)</f>
        <v>52</v>
      </c>
      <c r="Y8" s="55">
        <f>SUMIFS($BG$5:$BG$199,$AL$5:$AL$199,$R8,$AM$5:$AM$199,$Q8)</f>
        <v>1637.5600000000004</v>
      </c>
      <c r="Z8" s="50">
        <f>IFERROR(AVERAGEIFS($AO$5:$AO$199,$AO$5:$AO$199,"&gt;0",$AL$5:$AL$199,$R8,$AM$5:$AM$199,$Q8),"")</f>
        <v>31.516285714285726</v>
      </c>
      <c r="AA8" s="25">
        <f>COUNTIFS($AY$5:$AY$199,"&gt;0",$AL$5:$AL$199,$R8,$AM$5:$AM$199,$Q8)</f>
        <v>35</v>
      </c>
      <c r="AB8" s="25">
        <f>SUMIFS($AY$5:$AY$199,$AL$5:$AL$199,$R8,$AM$5:$AM$199,$Q8)</f>
        <v>68</v>
      </c>
      <c r="AC8" s="52">
        <f>SUMIFS($BH$5:$BH$199,$AL$5:$AL$199,$R8,$AM$5:$AM$199,$Q8)</f>
        <v>2127.88</v>
      </c>
      <c r="AD8" s="22">
        <f>IFERROR(AVERAGEIFS($AP$5:$AP$199,$AP$5:$AP$199,"&gt;0",$AL$5:$AL$199,$R8,$AM$5:$AM$199,$Q8),"")</f>
        <v>31.32628571428571</v>
      </c>
      <c r="AE8" s="49">
        <f>COUNTIFS($AZ$5:$AZ$199,"&gt;0",$AL$5:$AL$199,$R8,$AM$5:$AM$199,$Q8)</f>
        <v>36</v>
      </c>
      <c r="AF8" s="49">
        <f>SUMIFS($AZ$5:$AZ$199,$AL$5:$AL$199,$R8,$AM$5:$AM$199,$Q8)</f>
        <v>85</v>
      </c>
      <c r="AG8" s="55">
        <f>SUMIFS($BI$5:$BI$199,$AL$5:$AL$199,$R8,$AM$5:$AM$199,$Q8)</f>
        <v>2652.8999999999992</v>
      </c>
      <c r="AH8" s="50">
        <f>IFERROR(AVERAGEIFS($AQ$5:$AQ$199,$AQ$5:$AQ$199,"&gt;0",$AL$5:$AL$199,$R8,$AM$5:$AM$199,$Q8),"")</f>
        <v>31.106111111111105</v>
      </c>
      <c r="AJ8" s="2">
        <f t="shared" si="22"/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7"/>
        <v>27.76</v>
      </c>
      <c r="AO8" s="12">
        <f t="shared" si="7"/>
        <v>27.76</v>
      </c>
      <c r="AP8" s="12">
        <f t="shared" si="7"/>
        <v>27.65</v>
      </c>
      <c r="AQ8" s="12">
        <f t="shared" si="7"/>
        <v>27.933333333333334</v>
      </c>
      <c r="AR8" s="12">
        <f t="shared" si="8"/>
        <v>0</v>
      </c>
      <c r="AS8" s="12">
        <f t="shared" si="9"/>
        <v>0</v>
      </c>
      <c r="AT8" s="12">
        <f t="shared" si="10"/>
        <v>0</v>
      </c>
      <c r="AU8" s="12">
        <f t="shared" si="11"/>
        <v>0</v>
      </c>
      <c r="AV8" s="13"/>
      <c r="AW8" s="12">
        <f t="shared" si="12"/>
        <v>1</v>
      </c>
      <c r="AX8" s="12">
        <f t="shared" si="12"/>
        <v>1</v>
      </c>
      <c r="AY8" s="12">
        <f t="shared" si="12"/>
        <v>2</v>
      </c>
      <c r="AZ8" s="12">
        <f t="shared" si="12"/>
        <v>3</v>
      </c>
      <c r="BA8" s="12">
        <f t="shared" si="13"/>
        <v>0</v>
      </c>
      <c r="BB8" s="12">
        <f t="shared" si="14"/>
        <v>0</v>
      </c>
      <c r="BC8" s="12">
        <f t="shared" si="15"/>
        <v>0</v>
      </c>
      <c r="BD8" s="12">
        <f t="shared" si="16"/>
        <v>0</v>
      </c>
      <c r="BE8" s="13"/>
      <c r="BF8" s="12">
        <f t="shared" si="17"/>
        <v>27.76</v>
      </c>
      <c r="BG8" s="12">
        <f t="shared" si="17"/>
        <v>27.76</v>
      </c>
      <c r="BH8" s="12">
        <f t="shared" si="17"/>
        <v>55.3</v>
      </c>
      <c r="BI8" s="12">
        <f t="shared" si="17"/>
        <v>83.8</v>
      </c>
      <c r="BJ8" s="12">
        <f t="shared" si="18"/>
        <v>0</v>
      </c>
      <c r="BK8" s="12">
        <f t="shared" si="19"/>
        <v>0</v>
      </c>
      <c r="BL8" s="12">
        <f t="shared" si="20"/>
        <v>0</v>
      </c>
      <c r="BM8" s="12">
        <f t="shared" si="21"/>
        <v>0</v>
      </c>
    </row>
    <row r="9" spans="1:66">
      <c r="B9" s="1">
        <v>5</v>
      </c>
      <c r="C9" s="60" t="s">
        <v>45</v>
      </c>
      <c r="D9" s="35" t="str">
        <f t="shared" si="0"/>
        <v>P410</v>
      </c>
      <c r="E9" s="35" t="str">
        <f t="shared" si="1"/>
        <v>KPP</v>
      </c>
      <c r="F9" s="35" t="str">
        <f t="shared" si="2"/>
        <v>Coal Hauling ABB</v>
      </c>
      <c r="G9" s="37">
        <f t="shared" si="3"/>
        <v>43022</v>
      </c>
      <c r="H9" s="43">
        <v>1</v>
      </c>
      <c r="I9" s="58">
        <v>0.21527777777777779</v>
      </c>
      <c r="J9" s="48">
        <v>49420</v>
      </c>
      <c r="K9" s="40">
        <f t="shared" si="4"/>
        <v>18680</v>
      </c>
      <c r="L9" s="40">
        <f t="shared" si="5"/>
        <v>30740</v>
      </c>
      <c r="M9" s="35">
        <f t="shared" si="6"/>
        <v>1</v>
      </c>
      <c r="N9" s="1">
        <v>5</v>
      </c>
      <c r="O9" s="1" t="s">
        <v>199</v>
      </c>
      <c r="Q9" s="67" t="s">
        <v>10</v>
      </c>
      <c r="R9" s="68"/>
      <c r="S9" s="26">
        <f>SUM(S6:S8)</f>
        <v>68</v>
      </c>
      <c r="T9" s="26">
        <f>SUM(T6:T8)</f>
        <v>69</v>
      </c>
      <c r="U9" s="53">
        <f>SUM(U6:U8)</f>
        <v>2049.48</v>
      </c>
      <c r="V9" s="23">
        <f>IFERROR(AVERAGEIFS($AN$5:$AN$199,$AN$5:$AN$199,"&gt;0",$AM$5:$AM$199,$Q8),"")</f>
        <v>29.672352941176463</v>
      </c>
      <c r="W9" s="26">
        <f>SUM(W6:W8)</f>
        <v>89</v>
      </c>
      <c r="X9" s="26">
        <f>SUM(X6:X8)</f>
        <v>128</v>
      </c>
      <c r="Y9" s="53">
        <f>SUM(Y6:Y8)</f>
        <v>3764.9</v>
      </c>
      <c r="Z9" s="23">
        <f>IFERROR(AVERAGEIFS($AO$5:$AO$199,$AO$5:$AO$199,"&gt;0",$AM$5:$AM$199,$Q8),"")</f>
        <v>29.399101123595511</v>
      </c>
      <c r="AA9" s="26">
        <f>SUM(AA6:AA8)</f>
        <v>93</v>
      </c>
      <c r="AB9" s="26">
        <f>SUM(AB6:AB8)</f>
        <v>178</v>
      </c>
      <c r="AC9" s="53">
        <f>SUM(AC6:AC8)</f>
        <v>5193.92</v>
      </c>
      <c r="AD9" s="23">
        <f>IFERROR(AVERAGEIFS($AP$5:$AP$199,$AP$5:$AP$199,"&gt;0",$AM$5:$AM$199,$Q8),"")</f>
        <v>29.220860215053772</v>
      </c>
      <c r="AE9" s="26">
        <f>SUM(AE6:AE8)</f>
        <v>95</v>
      </c>
      <c r="AF9" s="26">
        <f>SUM(AF6:AF8)</f>
        <v>213</v>
      </c>
      <c r="AG9" s="53">
        <f>SUM(AG6:AG8)</f>
        <v>6219.3599999999988</v>
      </c>
      <c r="AH9" s="23">
        <f>IFERROR(AVERAGEIFS($AQ$5:$AQ$199,$AQ$5:$AQ$199,"&gt;0",$AM$5:$AM$199,$Q8),"")</f>
        <v>29.130526315789474</v>
      </c>
      <c r="AJ9" s="2">
        <f t="shared" si="22"/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si="7"/>
        <v>0</v>
      </c>
      <c r="AO9" s="12">
        <f t="shared" si="7"/>
        <v>0</v>
      </c>
      <c r="AP9" s="12">
        <f t="shared" si="7"/>
        <v>0</v>
      </c>
      <c r="AQ9" s="12">
        <f t="shared" si="7"/>
        <v>27.76</v>
      </c>
      <c r="AR9" s="12">
        <f t="shared" si="8"/>
        <v>0</v>
      </c>
      <c r="AS9" s="12">
        <f t="shared" si="9"/>
        <v>0</v>
      </c>
      <c r="AT9" s="12">
        <f t="shared" si="10"/>
        <v>0</v>
      </c>
      <c r="AU9" s="12">
        <f t="shared" si="11"/>
        <v>0</v>
      </c>
      <c r="AV9" s="13"/>
      <c r="AW9" s="12">
        <f t="shared" si="12"/>
        <v>0</v>
      </c>
      <c r="AX9" s="12">
        <f t="shared" si="12"/>
        <v>0</v>
      </c>
      <c r="AY9" s="12">
        <f t="shared" si="12"/>
        <v>0</v>
      </c>
      <c r="AZ9" s="12">
        <f t="shared" si="12"/>
        <v>1</v>
      </c>
      <c r="BA9" s="12">
        <f t="shared" si="13"/>
        <v>0</v>
      </c>
      <c r="BB9" s="12">
        <f t="shared" si="14"/>
        <v>0</v>
      </c>
      <c r="BC9" s="12">
        <f t="shared" si="15"/>
        <v>0</v>
      </c>
      <c r="BD9" s="12">
        <f t="shared" si="16"/>
        <v>0</v>
      </c>
      <c r="BE9" s="13"/>
      <c r="BF9" s="12">
        <f t="shared" si="17"/>
        <v>0</v>
      </c>
      <c r="BG9" s="12">
        <f t="shared" si="17"/>
        <v>0</v>
      </c>
      <c r="BH9" s="12">
        <f t="shared" si="17"/>
        <v>0</v>
      </c>
      <c r="BI9" s="12">
        <f t="shared" si="17"/>
        <v>27.76</v>
      </c>
      <c r="BJ9" s="12">
        <f t="shared" si="18"/>
        <v>0</v>
      </c>
      <c r="BK9" s="12">
        <f t="shared" si="19"/>
        <v>0</v>
      </c>
      <c r="BL9" s="12">
        <f t="shared" si="20"/>
        <v>0</v>
      </c>
      <c r="BM9" s="12">
        <f t="shared" si="21"/>
        <v>0</v>
      </c>
    </row>
    <row r="10" spans="1:66">
      <c r="B10" s="1">
        <v>6</v>
      </c>
      <c r="C10" s="60" t="s">
        <v>49</v>
      </c>
      <c r="D10" s="35" t="str">
        <f t="shared" si="0"/>
        <v>P410</v>
      </c>
      <c r="E10" s="35" t="str">
        <f t="shared" si="1"/>
        <v>KPP</v>
      </c>
      <c r="F10" s="35" t="str">
        <f t="shared" si="2"/>
        <v>Coal Hauling ABB</v>
      </c>
      <c r="G10" s="37">
        <f t="shared" si="3"/>
        <v>43022</v>
      </c>
      <c r="H10" s="43">
        <v>1</v>
      </c>
      <c r="I10" s="58">
        <v>0.21666666666666667</v>
      </c>
      <c r="J10" s="48">
        <v>48540</v>
      </c>
      <c r="K10" s="40">
        <f t="shared" si="4"/>
        <v>18680</v>
      </c>
      <c r="L10" s="40">
        <f t="shared" si="5"/>
        <v>29860</v>
      </c>
      <c r="M10" s="35">
        <f t="shared" si="6"/>
        <v>1</v>
      </c>
      <c r="N10" s="1">
        <v>6</v>
      </c>
      <c r="O10" s="1" t="s">
        <v>199</v>
      </c>
      <c r="Q10" s="2" t="s">
        <v>11</v>
      </c>
      <c r="R10" s="2" t="s">
        <v>7</v>
      </c>
      <c r="S10" s="25">
        <f>COUNTIFS($AW$5:$AW$199,"&gt;0",$AL$5:$AL$199,$R10,$AM$5:$AM$199,$Q10)</f>
        <v>4</v>
      </c>
      <c r="T10" s="25">
        <f>SUMIFS($AW$5:$AW$199,$AL$5:$AL$199,$R10,$AM$5:$AM$199,$Q10)</f>
        <v>4</v>
      </c>
      <c r="U10" s="52">
        <f>SUMIFS($BF$5:$BF$199,$AL$5:$AL$199,$R10,$AM$5:$AM$199,$Q10)</f>
        <v>116.92</v>
      </c>
      <c r="V10" s="22">
        <f>IFERROR(AVERAGEIFS($AN$5:$AN$199,$AN$5:$AN$199,"&gt;0",$AL$5:$AL$199,$R10,$AM$5:$AM$199,$Q10),"")</f>
        <v>29.23</v>
      </c>
      <c r="W10" s="49">
        <f>COUNTIFS($AX$5:$AX$199,"&gt;0",$AL$5:$AL$199,$R10,$AM$5:$AM$199,$Q10)</f>
        <v>6</v>
      </c>
      <c r="X10" s="49">
        <f>SUMIFS($AX$5:$AX$199,$AL$5:$AL$199,$R10,$AM$5:$AM$199,$Q10)</f>
        <v>8</v>
      </c>
      <c r="Y10" s="55">
        <f>SUMIFS($BG$5:$BG$199,$AL$5:$AL$199,$R10,$AM$5:$AM$199,$Q10)</f>
        <v>226.3</v>
      </c>
      <c r="Z10" s="50">
        <f>IFERROR(AVERAGEIFS($AO$5:$AO$199,$AO$5:$AO$199,"&gt;0",$AL$5:$AL$199,$R10,$AM$5:$AM$199,$Q10),"")</f>
        <v>28.135000000000002</v>
      </c>
      <c r="AA10" s="25">
        <f>COUNTIFS($AY$5:$AY$199,"&gt;0",$AL$5:$AL$199,$R10,$AM$5:$AM$199,$Q10)</f>
        <v>7</v>
      </c>
      <c r="AB10" s="25">
        <f>SUMIFS($AY$5:$AY$199,$AL$5:$AL$199,$R10,$AM$5:$AM$199,$Q10)</f>
        <v>13</v>
      </c>
      <c r="AC10" s="52">
        <f>SUMIFS($BH$5:$BH$199,$AL$5:$AL$199,$R10,$AM$5:$AM$199,$Q10)</f>
        <v>364.35999999999996</v>
      </c>
      <c r="AD10" s="22">
        <f>IFERROR(AVERAGEIFS($AP$5:$AP$199,$AP$5:$AP$199,"&gt;0",$AL$5:$AL$199,$R10,$AM$5:$AM$199,$Q10),"")</f>
        <v>27.779523809523806</v>
      </c>
      <c r="AE10" s="49">
        <f>COUNTIFS($AZ$5:$AZ$199,"&gt;0",$AL$5:$AL$199,$R10,$AM$5:$AM$199,$Q10)</f>
        <v>7</v>
      </c>
      <c r="AF10" s="49">
        <f>SUMIFS($AZ$5:$AZ$199,$AL$5:$AL$199,$R10,$AM$5:$AM$199,$Q10)</f>
        <v>14</v>
      </c>
      <c r="AG10" s="55">
        <f>SUMIFS($BI$5:$BI$199,$AL$5:$AL$199,$R10,$AM$5:$AM$199,$Q10)</f>
        <v>392.34</v>
      </c>
      <c r="AH10" s="50">
        <f>IFERROR(AVERAGEIFS($AQ$5:$AQ$199,$AQ$5:$AQ$199,"&gt;0",$AL$5:$AL$199,$R10,$AM$5:$AM$199,$Q10),"")</f>
        <v>27.769523809523808</v>
      </c>
      <c r="AJ10" s="2">
        <f t="shared" si="22"/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7"/>
        <v>29.94</v>
      </c>
      <c r="AO10" s="12">
        <f t="shared" si="7"/>
        <v>29.94</v>
      </c>
      <c r="AP10" s="12">
        <f t="shared" si="7"/>
        <v>28.42</v>
      </c>
      <c r="AQ10" s="12">
        <f t="shared" si="7"/>
        <v>28.42</v>
      </c>
      <c r="AR10" s="12">
        <f t="shared" si="8"/>
        <v>27.66</v>
      </c>
      <c r="AS10" s="12">
        <f t="shared" si="9"/>
        <v>27.66</v>
      </c>
      <c r="AT10" s="12">
        <f t="shared" si="10"/>
        <v>27.66</v>
      </c>
      <c r="AU10" s="12">
        <f t="shared" si="11"/>
        <v>27.66</v>
      </c>
      <c r="AV10" s="13"/>
      <c r="AW10" s="12">
        <f t="shared" si="12"/>
        <v>1</v>
      </c>
      <c r="AX10" s="12">
        <f t="shared" si="12"/>
        <v>1</v>
      </c>
      <c r="AY10" s="12">
        <f t="shared" si="12"/>
        <v>2</v>
      </c>
      <c r="AZ10" s="12">
        <f t="shared" si="12"/>
        <v>2</v>
      </c>
      <c r="BA10" s="12">
        <f t="shared" si="13"/>
        <v>1</v>
      </c>
      <c r="BB10" s="12">
        <f t="shared" si="14"/>
        <v>1</v>
      </c>
      <c r="BC10" s="12">
        <f t="shared" si="15"/>
        <v>1</v>
      </c>
      <c r="BD10" s="12">
        <f t="shared" si="16"/>
        <v>1</v>
      </c>
      <c r="BE10" s="13"/>
      <c r="BF10" s="12">
        <f t="shared" si="17"/>
        <v>29.94</v>
      </c>
      <c r="BG10" s="12">
        <f t="shared" si="17"/>
        <v>29.94</v>
      </c>
      <c r="BH10" s="12">
        <f t="shared" si="17"/>
        <v>56.84</v>
      </c>
      <c r="BI10" s="12">
        <f t="shared" si="17"/>
        <v>56.84</v>
      </c>
      <c r="BJ10" s="12">
        <f t="shared" si="18"/>
        <v>27.66</v>
      </c>
      <c r="BK10" s="12">
        <f t="shared" si="19"/>
        <v>27.66</v>
      </c>
      <c r="BL10" s="12">
        <f t="shared" si="20"/>
        <v>27.66</v>
      </c>
      <c r="BM10" s="12">
        <f t="shared" si="21"/>
        <v>27.66</v>
      </c>
    </row>
    <row r="11" spans="1:66">
      <c r="B11" s="1">
        <v>7</v>
      </c>
      <c r="C11" s="60" t="s">
        <v>28</v>
      </c>
      <c r="D11" s="35" t="str">
        <f t="shared" si="0"/>
        <v>P360</v>
      </c>
      <c r="E11" s="35" t="str">
        <f t="shared" si="1"/>
        <v>KPP</v>
      </c>
      <c r="F11" s="35" t="str">
        <f t="shared" si="2"/>
        <v>Coal Hauling ABB</v>
      </c>
      <c r="G11" s="37">
        <f t="shared" si="3"/>
        <v>43022</v>
      </c>
      <c r="H11" s="43">
        <v>1</v>
      </c>
      <c r="I11" s="58">
        <v>0.22569444444444445</v>
      </c>
      <c r="J11" s="48">
        <v>42960</v>
      </c>
      <c r="K11" s="40">
        <f t="shared" si="4"/>
        <v>15600</v>
      </c>
      <c r="L11" s="40">
        <f t="shared" si="5"/>
        <v>27360</v>
      </c>
      <c r="M11" s="35">
        <f t="shared" si="6"/>
        <v>1</v>
      </c>
      <c r="N11" s="1">
        <v>7</v>
      </c>
      <c r="O11" s="1" t="s">
        <v>199</v>
      </c>
      <c r="Q11" s="2" t="s">
        <v>11</v>
      </c>
      <c r="R11" s="2" t="s">
        <v>8</v>
      </c>
      <c r="S11" s="25">
        <f>COUNTIFS($AW$5:$AW$199,"&gt;0",$AL$5:$AL$199,$R11,$AM$5:$AM$199,$Q11)</f>
        <v>3</v>
      </c>
      <c r="T11" s="25">
        <f>SUMIFS($AW$5:$AW$199,$AL$5:$AL$199,$R11,$AM$5:$AM$199,$Q11)</f>
        <v>3</v>
      </c>
      <c r="U11" s="52">
        <f>SUMIFS($BF$5:$BF$199,$AL$5:$AL$199,$R11,$AM$5:$AM$199,$Q11)</f>
        <v>84.58</v>
      </c>
      <c r="V11" s="22">
        <f>IFERROR(AVERAGEIFS($AN$5:$AN$199,$AN$5:$AN$199,"&gt;0",$AL$5:$AL$199,$R11,$AM$5:$AM$199,$Q11),"")</f>
        <v>28.193333333333332</v>
      </c>
      <c r="W11" s="49">
        <f>COUNTIFS($AX$5:$AX$199,"&gt;0",$AL$5:$AL$199,$R11,$AM$5:$AM$199,$Q11)</f>
        <v>4</v>
      </c>
      <c r="X11" s="49">
        <f>SUMIFS($AX$5:$AX$199,$AL$5:$AL$199,$R11,$AM$5:$AM$199,$Q11)</f>
        <v>4</v>
      </c>
      <c r="Y11" s="55">
        <f>SUMIFS($BG$5:$BG$199,$AL$5:$AL$199,$R11,$AM$5:$AM$199,$Q11)</f>
        <v>111.66000000000001</v>
      </c>
      <c r="Z11" s="50">
        <f>IFERROR(AVERAGEIFS($AO$5:$AO$199,$AO$5:$AO$199,"&gt;0",$AL$5:$AL$199,$R11,$AM$5:$AM$199,$Q11),"")</f>
        <v>27.915000000000003</v>
      </c>
      <c r="AA11" s="25">
        <f>COUNTIFS($AY$5:$AY$199,"&gt;0",$AL$5:$AL$199,$R11,$AM$5:$AM$199,$Q11)</f>
        <v>5</v>
      </c>
      <c r="AB11" s="25">
        <f>SUMIFS($AY$5:$AY$199,$AL$5:$AL$199,$R11,$AM$5:$AM$199,$Q11)</f>
        <v>9</v>
      </c>
      <c r="AC11" s="52">
        <f>SUMIFS($BH$5:$BH$199,$AL$5:$AL$199,$R11,$AM$5:$AM$199,$Q11)</f>
        <v>248.66000000000003</v>
      </c>
      <c r="AD11" s="22">
        <f>IFERROR(AVERAGEIFS($AP$5:$AP$199,$AP$5:$AP$199,"&gt;0",$AL$5:$AL$199,$R11,$AM$5:$AM$199,$Q11),"")</f>
        <v>27.68</v>
      </c>
      <c r="AE11" s="49">
        <f>COUNTIFS($AZ$5:$AZ$199,"&gt;0",$AL$5:$AL$199,$R11,$AM$5:$AM$199,$Q11)</f>
        <v>5</v>
      </c>
      <c r="AF11" s="49">
        <f>SUMIFS($AZ$5:$AZ$199,$AL$5:$AL$199,$R11,$AM$5:$AM$199,$Q11)</f>
        <v>10</v>
      </c>
      <c r="AG11" s="55">
        <f>SUMIFS($BI$5:$BI$199,$AL$5:$AL$199,$R11,$AM$5:$AM$199,$Q11)</f>
        <v>277</v>
      </c>
      <c r="AH11" s="50">
        <f>IFERROR(AVERAGEIFS($AQ$5:$AQ$199,$AQ$5:$AQ$199,"&gt;0",$AL$5:$AL$199,$R11,$AM$5:$AM$199,$Q11),"")</f>
        <v>27.7</v>
      </c>
      <c r="AJ11" s="2">
        <f t="shared" si="22"/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7"/>
        <v>0</v>
      </c>
      <c r="AO11" s="12">
        <f t="shared" si="7"/>
        <v>28.78</v>
      </c>
      <c r="AP11" s="12">
        <f t="shared" si="7"/>
        <v>28.29</v>
      </c>
      <c r="AQ11" s="12">
        <f t="shared" si="7"/>
        <v>28.29</v>
      </c>
      <c r="AR11" s="12">
        <f t="shared" si="8"/>
        <v>28.3</v>
      </c>
      <c r="AS11" s="12">
        <f t="shared" si="9"/>
        <v>28.3</v>
      </c>
      <c r="AT11" s="12">
        <f t="shared" si="10"/>
        <v>28.3</v>
      </c>
      <c r="AU11" s="12">
        <f t="shared" si="11"/>
        <v>28.3</v>
      </c>
      <c r="AV11" s="13"/>
      <c r="AW11" s="12">
        <f t="shared" si="12"/>
        <v>0</v>
      </c>
      <c r="AX11" s="12">
        <f t="shared" si="12"/>
        <v>1</v>
      </c>
      <c r="AY11" s="12">
        <f t="shared" si="12"/>
        <v>2</v>
      </c>
      <c r="AZ11" s="12">
        <f t="shared" si="12"/>
        <v>2</v>
      </c>
      <c r="BA11" s="12">
        <f t="shared" si="13"/>
        <v>1</v>
      </c>
      <c r="BB11" s="12">
        <f t="shared" si="14"/>
        <v>1</v>
      </c>
      <c r="BC11" s="12">
        <f t="shared" si="15"/>
        <v>1</v>
      </c>
      <c r="BD11" s="12">
        <f t="shared" si="16"/>
        <v>1</v>
      </c>
      <c r="BE11" s="13"/>
      <c r="BF11" s="12">
        <f t="shared" si="17"/>
        <v>0</v>
      </c>
      <c r="BG11" s="12">
        <f t="shared" si="17"/>
        <v>28.78</v>
      </c>
      <c r="BH11" s="12">
        <f t="shared" si="17"/>
        <v>56.58</v>
      </c>
      <c r="BI11" s="12">
        <f t="shared" si="17"/>
        <v>56.58</v>
      </c>
      <c r="BJ11" s="12">
        <f t="shared" si="18"/>
        <v>28.3</v>
      </c>
      <c r="BK11" s="12">
        <f t="shared" si="19"/>
        <v>28.3</v>
      </c>
      <c r="BL11" s="12">
        <f t="shared" si="20"/>
        <v>28.3</v>
      </c>
      <c r="BM11" s="12">
        <f t="shared" si="21"/>
        <v>28.3</v>
      </c>
    </row>
    <row r="12" spans="1:66">
      <c r="B12" s="1">
        <v>8</v>
      </c>
      <c r="C12" s="60" t="s">
        <v>161</v>
      </c>
      <c r="D12" s="35" t="str">
        <f t="shared" si="0"/>
        <v>P410</v>
      </c>
      <c r="E12" s="35" t="str">
        <f t="shared" si="1"/>
        <v>KPP</v>
      </c>
      <c r="F12" s="35" t="str">
        <f t="shared" si="2"/>
        <v>Coal Hauling ABB</v>
      </c>
      <c r="G12" s="37">
        <f t="shared" si="3"/>
        <v>43022</v>
      </c>
      <c r="H12" s="43">
        <v>1</v>
      </c>
      <c r="I12" s="58">
        <v>0.22916666666666666</v>
      </c>
      <c r="J12" s="48">
        <v>47900</v>
      </c>
      <c r="K12" s="40">
        <f t="shared" si="4"/>
        <v>18640</v>
      </c>
      <c r="L12" s="40">
        <f t="shared" si="5"/>
        <v>29260</v>
      </c>
      <c r="M12" s="35">
        <f t="shared" si="6"/>
        <v>1</v>
      </c>
      <c r="N12" s="1">
        <v>8</v>
      </c>
      <c r="O12" s="1" t="s">
        <v>199</v>
      </c>
      <c r="Q12" s="2" t="s">
        <v>11</v>
      </c>
      <c r="R12" s="2" t="s">
        <v>9</v>
      </c>
      <c r="S12" s="25">
        <f>COUNTIFS($AW$5:$AW$199,"&gt;0",$AL$5:$AL$199,$R12,$AM$5:$AM$199,$Q12)</f>
        <v>4</v>
      </c>
      <c r="T12" s="25">
        <f>SUMIFS($AW$5:$AW$199,$AL$5:$AL$199,$R12,$AM$5:$AM$199,$Q12)</f>
        <v>4</v>
      </c>
      <c r="U12" s="52">
        <f>SUMIFS($BF$5:$BF$199,$AL$5:$AL$199,$R12,$AM$5:$AM$199,$Q12)</f>
        <v>122.05999999999999</v>
      </c>
      <c r="V12" s="22">
        <f>IFERROR(AVERAGEIFS($AN$5:$AN$199,$AN$5:$AN$199,"&gt;0",$AL$5:$AL$199,$R12,$AM$5:$AM$199,$Q12),"")</f>
        <v>30.514999999999997</v>
      </c>
      <c r="W12" s="49">
        <f>COUNTIFS($AX$5:$AX$199,"&gt;0",$AL$5:$AL$199,$R12,$AM$5:$AM$199,$Q12)</f>
        <v>5</v>
      </c>
      <c r="X12" s="49">
        <f>SUMIFS($AX$5:$AX$199,$AL$5:$AL$199,$R12,$AM$5:$AM$199,$Q12)</f>
        <v>10</v>
      </c>
      <c r="Y12" s="55">
        <f>SUMIFS($BG$5:$BG$199,$AL$5:$AL$199,$R12,$AM$5:$AM$199,$Q12)</f>
        <v>307.15999999999997</v>
      </c>
      <c r="Z12" s="50">
        <f>IFERROR(AVERAGEIFS($AO$5:$AO$199,$AO$5:$AO$199,"&gt;0",$AL$5:$AL$199,$R12,$AM$5:$AM$199,$Q12),"")</f>
        <v>30.932666666666666</v>
      </c>
      <c r="AA12" s="25">
        <f>COUNTIFS($AY$5:$AY$199,"&gt;0",$AL$5:$AL$199,$R12,$AM$5:$AM$199,$Q12)</f>
        <v>5</v>
      </c>
      <c r="AB12" s="25">
        <f>SUMIFS($AY$5:$AY$199,$AL$5:$AL$199,$R12,$AM$5:$AM$199,$Q12)</f>
        <v>10</v>
      </c>
      <c r="AC12" s="52">
        <f>SUMIFS($BH$5:$BH$199,$AL$5:$AL$199,$R12,$AM$5:$AM$199,$Q12)</f>
        <v>307.15999999999997</v>
      </c>
      <c r="AD12" s="22">
        <f>IFERROR(AVERAGEIFS($AP$5:$AP$199,$AP$5:$AP$199,"&gt;0",$AL$5:$AL$199,$R12,$AM$5:$AM$199,$Q12),"")</f>
        <v>30.932666666666666</v>
      </c>
      <c r="AE12" s="49">
        <f>COUNTIFS($AZ$5:$AZ$199,"&gt;0",$AL$5:$AL$199,$R12,$AM$5:$AM$199,$Q12)</f>
        <v>5</v>
      </c>
      <c r="AF12" s="49">
        <f>SUMIFS($AZ$5:$AZ$199,$AL$5:$AL$199,$R12,$AM$5:$AM$199,$Q12)</f>
        <v>11</v>
      </c>
      <c r="AG12" s="55">
        <f>SUMIFS($BI$5:$BI$199,$AL$5:$AL$199,$R12,$AM$5:$AM$199,$Q12)</f>
        <v>338.96000000000004</v>
      </c>
      <c r="AH12" s="50">
        <f>IFERROR(AVERAGEIFS($AQ$5:$AQ$199,$AQ$5:$AQ$199,"&gt;0",$AL$5:$AL$199,$R12,$AM$5:$AM$199,$Q12),"")</f>
        <v>31.034000000000002</v>
      </c>
      <c r="AJ12" s="2">
        <f t="shared" si="22"/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si="7"/>
        <v>29.78</v>
      </c>
      <c r="AO12" s="12">
        <f t="shared" si="7"/>
        <v>27.61</v>
      </c>
      <c r="AP12" s="12">
        <f t="shared" si="7"/>
        <v>27.61</v>
      </c>
      <c r="AQ12" s="12">
        <f t="shared" si="7"/>
        <v>27.61</v>
      </c>
      <c r="AR12" s="12">
        <f t="shared" si="8"/>
        <v>32.380000000000003</v>
      </c>
      <c r="AS12" s="12">
        <f t="shared" si="9"/>
        <v>32.380000000000003</v>
      </c>
      <c r="AT12" s="12">
        <f t="shared" si="10"/>
        <v>32.380000000000003</v>
      </c>
      <c r="AU12" s="12">
        <f t="shared" si="11"/>
        <v>32.380000000000003</v>
      </c>
      <c r="AV12" s="13"/>
      <c r="AW12" s="12">
        <f t="shared" si="12"/>
        <v>1</v>
      </c>
      <c r="AX12" s="12">
        <f t="shared" si="12"/>
        <v>2</v>
      </c>
      <c r="AY12" s="12">
        <f t="shared" si="12"/>
        <v>2</v>
      </c>
      <c r="AZ12" s="12">
        <f t="shared" si="12"/>
        <v>2</v>
      </c>
      <c r="BA12" s="12">
        <f t="shared" si="13"/>
        <v>1</v>
      </c>
      <c r="BB12" s="12">
        <f t="shared" si="14"/>
        <v>1</v>
      </c>
      <c r="BC12" s="12">
        <f t="shared" si="15"/>
        <v>1</v>
      </c>
      <c r="BD12" s="12">
        <f t="shared" si="16"/>
        <v>1</v>
      </c>
      <c r="BE12" s="13"/>
      <c r="BF12" s="12">
        <f t="shared" si="17"/>
        <v>29.78</v>
      </c>
      <c r="BG12" s="12">
        <f t="shared" si="17"/>
        <v>55.22</v>
      </c>
      <c r="BH12" s="12">
        <f t="shared" si="17"/>
        <v>55.22</v>
      </c>
      <c r="BI12" s="12">
        <f t="shared" si="17"/>
        <v>55.22</v>
      </c>
      <c r="BJ12" s="12">
        <f t="shared" si="18"/>
        <v>32.380000000000003</v>
      </c>
      <c r="BK12" s="12">
        <f t="shared" si="19"/>
        <v>32.380000000000003</v>
      </c>
      <c r="BL12" s="12">
        <f t="shared" si="20"/>
        <v>32.380000000000003</v>
      </c>
      <c r="BM12" s="12">
        <f t="shared" si="21"/>
        <v>32.380000000000003</v>
      </c>
    </row>
    <row r="13" spans="1:66">
      <c r="B13" s="1">
        <v>9</v>
      </c>
      <c r="C13" s="60" t="s">
        <v>99</v>
      </c>
      <c r="D13" s="35" t="str">
        <f t="shared" si="0"/>
        <v>P360</v>
      </c>
      <c r="E13" s="35" t="str">
        <f t="shared" si="1"/>
        <v>KPP</v>
      </c>
      <c r="F13" s="35" t="str">
        <f t="shared" si="2"/>
        <v>Coal Hauling ABB</v>
      </c>
      <c r="G13" s="37">
        <f t="shared" si="3"/>
        <v>43022</v>
      </c>
      <c r="H13" s="43">
        <v>1</v>
      </c>
      <c r="I13" s="58">
        <v>0.23611111111111113</v>
      </c>
      <c r="J13" s="48">
        <v>43940</v>
      </c>
      <c r="K13" s="40">
        <f t="shared" si="4"/>
        <v>16440</v>
      </c>
      <c r="L13" s="40">
        <f t="shared" si="5"/>
        <v>27500</v>
      </c>
      <c r="M13" s="35">
        <f t="shared" si="6"/>
        <v>1</v>
      </c>
      <c r="N13" s="1">
        <v>9</v>
      </c>
      <c r="O13" s="1" t="s">
        <v>199</v>
      </c>
      <c r="Q13" s="2" t="s">
        <v>11</v>
      </c>
      <c r="R13" s="2" t="s">
        <v>13</v>
      </c>
      <c r="S13" s="25">
        <f>COUNTIFS($AW$5:$AW$199,"&gt;0",$AL$5:$AL$199,$R13,$AM$5:$AM$199,$Q13)</f>
        <v>7</v>
      </c>
      <c r="T13" s="25">
        <f>SUMIFS($AW$5:$AW$199,$AL$5:$AL$199,$R13,$AM$5:$AM$199,$Q13)</f>
        <v>7</v>
      </c>
      <c r="U13" s="52">
        <f>SUMIFS($BF$5:$BF$199,$AL$5:$AL$199,$R13,$AM$5:$AM$199,$Q13)</f>
        <v>219.65999999999997</v>
      </c>
      <c r="V13" s="22">
        <f>IFERROR(AVERAGEIFS($AN$5:$AN$199,$AN$5:$AN$199,"&gt;0",$AL$5:$AL$199,$R13,$AM$5:$AM$199,$Q13),"")</f>
        <v>31.379999999999995</v>
      </c>
      <c r="W13" s="49">
        <f>COUNTIFS($AX$5:$AX$199,"&gt;0",$AL$5:$AL$199,$R13,$AM$5:$AM$199,$Q13)</f>
        <v>9</v>
      </c>
      <c r="X13" s="49">
        <f>SUMIFS($AX$5:$AX$199,$AL$5:$AL$199,$R13,$AM$5:$AM$199,$Q13)</f>
        <v>13</v>
      </c>
      <c r="Y13" s="55">
        <f>SUMIFS($BG$5:$BG$199,$AL$5:$AL$199,$R13,$AM$5:$AM$199,$Q13)</f>
        <v>406.65999999999997</v>
      </c>
      <c r="Z13" s="50">
        <f>IFERROR(AVERAGEIFS($AO$5:$AO$199,$AO$5:$AO$199,"&gt;0",$AL$5:$AL$199,$R13,$AM$5:$AM$199,$Q13),"")</f>
        <v>31.353333333333335</v>
      </c>
      <c r="AA13" s="25">
        <f>COUNTIFS($AY$5:$AY$199,"&gt;0",$AL$5:$AL$199,$R13,$AM$5:$AM$199,$Q13)</f>
        <v>12</v>
      </c>
      <c r="AB13" s="25">
        <f>SUMIFS($AY$5:$AY$199,$AL$5:$AL$199,$R13,$AM$5:$AM$199,$Q13)</f>
        <v>19</v>
      </c>
      <c r="AC13" s="52">
        <f>SUMIFS($BH$5:$BH$199,$AL$5:$AL$199,$R13,$AM$5:$AM$199,$Q13)</f>
        <v>593.4799999999999</v>
      </c>
      <c r="AD13" s="22">
        <f>IFERROR(AVERAGEIFS($AP$5:$AP$199,$AP$5:$AP$199,"&gt;0",$AL$5:$AL$199,$R13,$AM$5:$AM$199,$Q13),"")</f>
        <v>31.217499999999998</v>
      </c>
      <c r="AE13" s="49">
        <f>COUNTIFS($AZ$5:$AZ$199,"&gt;0",$AL$5:$AL$199,$R13,$AM$5:$AM$199,$Q13)</f>
        <v>13</v>
      </c>
      <c r="AF13" s="49">
        <f>SUMIFS($AZ$5:$AZ$199,$AL$5:$AL$199,$R13,$AM$5:$AM$199,$Q13)</f>
        <v>20</v>
      </c>
      <c r="AG13" s="55">
        <f>SUMIFS($BI$5:$BI$199,$AL$5:$AL$199,$R13,$AM$5:$AM$199,$Q13)</f>
        <v>624.61999999999989</v>
      </c>
      <c r="AH13" s="50">
        <f>IFERROR(AVERAGEIFS($AQ$5:$AQ$199,$AQ$5:$AQ$199,"&gt;0",$AL$5:$AL$199,$R13,$AM$5:$AM$199,$Q13),"")</f>
        <v>31.21153846153846</v>
      </c>
      <c r="AJ13" s="2">
        <f t="shared" si="22"/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7"/>
        <v>30.24</v>
      </c>
      <c r="AO13" s="12">
        <f t="shared" si="7"/>
        <v>28.91</v>
      </c>
      <c r="AP13" s="12">
        <f t="shared" si="7"/>
        <v>28.91</v>
      </c>
      <c r="AQ13" s="12">
        <f t="shared" si="7"/>
        <v>28.493333333333332</v>
      </c>
      <c r="AR13" s="12">
        <f t="shared" si="8"/>
        <v>27.9</v>
      </c>
      <c r="AS13" s="12">
        <f t="shared" si="9"/>
        <v>27.9</v>
      </c>
      <c r="AT13" s="12">
        <f t="shared" si="10"/>
        <v>27.9</v>
      </c>
      <c r="AU13" s="12">
        <f t="shared" si="11"/>
        <v>27.9</v>
      </c>
      <c r="AV13" s="13"/>
      <c r="AW13" s="12">
        <f t="shared" si="12"/>
        <v>1</v>
      </c>
      <c r="AX13" s="12">
        <f t="shared" si="12"/>
        <v>2</v>
      </c>
      <c r="AY13" s="12">
        <f t="shared" si="12"/>
        <v>2</v>
      </c>
      <c r="AZ13" s="12">
        <f t="shared" si="12"/>
        <v>3</v>
      </c>
      <c r="BA13" s="12">
        <f t="shared" si="13"/>
        <v>1</v>
      </c>
      <c r="BB13" s="12">
        <f t="shared" si="14"/>
        <v>1</v>
      </c>
      <c r="BC13" s="12">
        <f t="shared" si="15"/>
        <v>1</v>
      </c>
      <c r="BD13" s="12">
        <f t="shared" si="16"/>
        <v>1</v>
      </c>
      <c r="BE13" s="13"/>
      <c r="BF13" s="12">
        <f t="shared" si="17"/>
        <v>30.24</v>
      </c>
      <c r="BG13" s="12">
        <f t="shared" si="17"/>
        <v>57.82</v>
      </c>
      <c r="BH13" s="12">
        <f t="shared" si="17"/>
        <v>57.82</v>
      </c>
      <c r="BI13" s="12">
        <f t="shared" si="17"/>
        <v>85.48</v>
      </c>
      <c r="BJ13" s="12">
        <f t="shared" si="18"/>
        <v>27.9</v>
      </c>
      <c r="BK13" s="12">
        <f t="shared" si="19"/>
        <v>27.9</v>
      </c>
      <c r="BL13" s="12">
        <f t="shared" si="20"/>
        <v>27.9</v>
      </c>
      <c r="BM13" s="12">
        <f t="shared" si="21"/>
        <v>27.9</v>
      </c>
    </row>
    <row r="14" spans="1:66">
      <c r="B14" s="1">
        <v>10</v>
      </c>
      <c r="C14" s="60" t="s">
        <v>53</v>
      </c>
      <c r="D14" s="35" t="str">
        <f t="shared" si="0"/>
        <v>P360</v>
      </c>
      <c r="E14" s="35" t="str">
        <f t="shared" si="1"/>
        <v>SAM</v>
      </c>
      <c r="F14" s="35" t="str">
        <f t="shared" si="2"/>
        <v>Subcont Hauling ABB</v>
      </c>
      <c r="G14" s="37">
        <f t="shared" si="3"/>
        <v>43022</v>
      </c>
      <c r="H14" s="43">
        <v>1</v>
      </c>
      <c r="I14" s="58">
        <v>0.23958333333333334</v>
      </c>
      <c r="J14" s="48">
        <v>46700</v>
      </c>
      <c r="K14" s="40">
        <f t="shared" si="4"/>
        <v>16060</v>
      </c>
      <c r="L14" s="40">
        <f t="shared" si="5"/>
        <v>30640</v>
      </c>
      <c r="M14" s="35">
        <f t="shared" si="6"/>
        <v>1</v>
      </c>
      <c r="N14" s="1">
        <v>10</v>
      </c>
      <c r="O14" s="1" t="s">
        <v>199</v>
      </c>
      <c r="Q14" s="67" t="s">
        <v>10</v>
      </c>
      <c r="R14" s="68"/>
      <c r="S14" s="26">
        <f>SUM(S10:S13)</f>
        <v>18</v>
      </c>
      <c r="T14" s="26">
        <f>SUM(T10:T13)</f>
        <v>18</v>
      </c>
      <c r="U14" s="53">
        <f>SUM(U10:U13)</f>
        <v>543.22</v>
      </c>
      <c r="V14" s="23">
        <f>IFERROR(AVERAGEIFS($AN$5:$AN$199,$AN$5:$AN$199,"&gt;0",$AM$5:$AM$199,$Q13),"")</f>
        <v>30.178888888888892</v>
      </c>
      <c r="W14" s="26">
        <f>SUM(W10:W13)</f>
        <v>24</v>
      </c>
      <c r="X14" s="26">
        <f>SUM(X10:X13)</f>
        <v>35</v>
      </c>
      <c r="Y14" s="53">
        <f>SUM(Y10:Y13)</f>
        <v>1051.78</v>
      </c>
      <c r="Z14" s="23">
        <f>IFERROR(AVERAGEIFS($AO$5:$AO$199,$AO$5:$AO$199,"&gt;0",$AM$5:$AM$199,$Q13),"")</f>
        <v>29.888055555555564</v>
      </c>
      <c r="AA14" s="26">
        <f>SUM(AA10:AA13)</f>
        <v>29</v>
      </c>
      <c r="AB14" s="26">
        <f>SUM(AB10:AB13)</f>
        <v>51</v>
      </c>
      <c r="AC14" s="53">
        <f>SUM(AC10:AC13)</f>
        <v>1513.6599999999999</v>
      </c>
      <c r="AD14" s="23">
        <f>IFERROR(AVERAGEIFS($AP$5:$AP$199,$AP$5:$AP$199,"&gt;0",$AM$5:$AM$199,$Q13),"")</f>
        <v>29.72862068965518</v>
      </c>
      <c r="AE14" s="26">
        <f>SUM(AE10:AE13)</f>
        <v>30</v>
      </c>
      <c r="AF14" s="26">
        <f>SUM(AF10:AF13)</f>
        <v>55</v>
      </c>
      <c r="AG14" s="53">
        <f>SUM(AG10:AG13)</f>
        <v>1632.9199999999998</v>
      </c>
      <c r="AH14" s="23">
        <f>IFERROR(AVERAGEIFS($AQ$5:$AQ$199,$AQ$5:$AQ$199,"&gt;0",$AM$5:$AM$199,$Q13),"")</f>
        <v>29.793555555555564</v>
      </c>
      <c r="AJ14" s="2">
        <f t="shared" si="22"/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7"/>
        <v>27.1</v>
      </c>
      <c r="AO14" s="12">
        <f t="shared" si="7"/>
        <v>27.1</v>
      </c>
      <c r="AP14" s="12">
        <f t="shared" si="7"/>
        <v>27.1</v>
      </c>
      <c r="AQ14" s="12">
        <f t="shared" si="7"/>
        <v>27.1</v>
      </c>
      <c r="AR14" s="12">
        <f t="shared" si="8"/>
        <v>0</v>
      </c>
      <c r="AS14" s="12">
        <f t="shared" si="9"/>
        <v>0</v>
      </c>
      <c r="AT14" s="12">
        <f t="shared" si="10"/>
        <v>0</v>
      </c>
      <c r="AU14" s="12">
        <f t="shared" si="11"/>
        <v>0</v>
      </c>
      <c r="AV14" s="13"/>
      <c r="AW14" s="12">
        <f t="shared" si="12"/>
        <v>1</v>
      </c>
      <c r="AX14" s="12">
        <f t="shared" si="12"/>
        <v>1</v>
      </c>
      <c r="AY14" s="12">
        <f t="shared" si="12"/>
        <v>1</v>
      </c>
      <c r="AZ14" s="12">
        <f t="shared" si="12"/>
        <v>1</v>
      </c>
      <c r="BA14" s="12">
        <f t="shared" si="13"/>
        <v>0</v>
      </c>
      <c r="BB14" s="12">
        <f t="shared" si="14"/>
        <v>0</v>
      </c>
      <c r="BC14" s="12">
        <f t="shared" si="15"/>
        <v>0</v>
      </c>
      <c r="BD14" s="12">
        <f t="shared" si="16"/>
        <v>0</v>
      </c>
      <c r="BE14" s="13"/>
      <c r="BF14" s="12">
        <f t="shared" si="17"/>
        <v>27.1</v>
      </c>
      <c r="BG14" s="12">
        <f t="shared" si="17"/>
        <v>27.1</v>
      </c>
      <c r="BH14" s="12">
        <f t="shared" si="17"/>
        <v>27.1</v>
      </c>
      <c r="BI14" s="12">
        <f t="shared" si="17"/>
        <v>27.1</v>
      </c>
      <c r="BJ14" s="12">
        <f t="shared" si="18"/>
        <v>0</v>
      </c>
      <c r="BK14" s="12">
        <f t="shared" si="19"/>
        <v>0</v>
      </c>
      <c r="BL14" s="12">
        <f t="shared" si="20"/>
        <v>0</v>
      </c>
      <c r="BM14" s="12">
        <f t="shared" si="21"/>
        <v>0</v>
      </c>
    </row>
    <row r="15" spans="1:66">
      <c r="B15" s="1">
        <v>11</v>
      </c>
      <c r="C15" s="60" t="s">
        <v>120</v>
      </c>
      <c r="D15" s="35" t="str">
        <f t="shared" si="0"/>
        <v>P410</v>
      </c>
      <c r="E15" s="35" t="str">
        <f t="shared" si="1"/>
        <v>KPP</v>
      </c>
      <c r="F15" s="35" t="str">
        <f t="shared" si="2"/>
        <v>Coal Hauling ABB</v>
      </c>
      <c r="G15" s="37">
        <f t="shared" si="3"/>
        <v>43022</v>
      </c>
      <c r="H15" s="43">
        <v>1</v>
      </c>
      <c r="I15" s="58">
        <v>0.24305555555555555</v>
      </c>
      <c r="J15" s="48">
        <v>50300</v>
      </c>
      <c r="K15" s="40">
        <f t="shared" si="4"/>
        <v>18740</v>
      </c>
      <c r="L15" s="40">
        <f t="shared" si="5"/>
        <v>31560</v>
      </c>
      <c r="M15" s="35">
        <f t="shared" si="6"/>
        <v>1</v>
      </c>
      <c r="N15" s="1">
        <v>11</v>
      </c>
      <c r="O15" s="1" t="s">
        <v>199</v>
      </c>
      <c r="Q15" s="2" t="s">
        <v>14</v>
      </c>
      <c r="R15" s="2" t="s">
        <v>15</v>
      </c>
      <c r="S15" s="25">
        <f>COUNTIFS($AW$5:$AW$199,"&gt;0",$AL$5:$AL$199,$R15,$AM$5:$AM$199,$Q15)</f>
        <v>0</v>
      </c>
      <c r="T15" s="25">
        <f>SUMIFS($AW$5:$AW$199,$AL$5:$AL$199,$R15,$AM$5:$AM$199,$Q15)</f>
        <v>0</v>
      </c>
      <c r="U15" s="52">
        <f>SUMIFS($BF$5:$BF$199,$AL$5:$AL$199,$R15,$AM$5:$AM$199,$Q15)</f>
        <v>0</v>
      </c>
      <c r="V15" s="22" t="str">
        <f>IFERROR(AVERAGEIFS($AN$5:$AN$199,$AN$5:$AN$199,"&gt;0",$AL$5:$AL$199,$R15,$AM$5:$AM$199,$Q15),"")</f>
        <v/>
      </c>
      <c r="W15" s="25">
        <f>COUNTIFS($AX$5:$AX$199,"&gt;0",$AL$5:$AL$199,$R15,$AM$5:$AM$199,$Q15)</f>
        <v>0</v>
      </c>
      <c r="X15" s="25">
        <f>SUMIFS($AX$5:$AX$199,$AL$5:$AL$199,$R15,$AM$5:$AM$199,$Q15)</f>
        <v>0</v>
      </c>
      <c r="Y15" s="52">
        <f>SUMIFS($BG$5:$BG$199,$AL$5:$AL$199,$R15,$AM$5:$AM$199,$Q15)</f>
        <v>0</v>
      </c>
      <c r="Z15" s="22" t="str">
        <f>IFERROR(AVERAGEIFS($AO$5:$AO$199,$AO$5:$AO$199,"&gt;0",$AL$5:$AL$199,$R15,$AM$5:$AM$199,$Q15),"")</f>
        <v/>
      </c>
      <c r="AA15" s="25">
        <f>COUNTIFS($AY$5:$AY$199,"&gt;0",$AL$5:$AL$199,$R15,$AM$5:$AM$199,$Q15)</f>
        <v>0</v>
      </c>
      <c r="AB15" s="25">
        <f>SUMIFS($AY$5:$AY$199,$AL$5:$AL$199,$R15,$AM$5:$AM$199,$Q15)</f>
        <v>0</v>
      </c>
      <c r="AC15" s="52">
        <f>SUMIFS($BH$5:$BH$199,$AL$5:$AL$199,$R15,$AM$5:$AM$199,$Q15)</f>
        <v>0</v>
      </c>
      <c r="AD15" s="22" t="str">
        <f>IFERROR(AVERAGEIFS($AP$5:$AP$199,$AP$5:$AP$199,"&gt;0",$AL$5:$AL$199,$R15,$AM$5:$AM$199,$Q15),"")</f>
        <v/>
      </c>
      <c r="AE15" s="25">
        <f>COUNTIFS($AZ$5:$AZ$199,"&gt;0",$AL$5:$AL$199,$R15,$AM$5:$AM$199,$Q15)</f>
        <v>0</v>
      </c>
      <c r="AF15" s="25">
        <f>SUMIFS($AZ$5:$AZ$199,$AL$5:$AL$199,$R15,$AM$5:$AM$199,$Q15)</f>
        <v>0</v>
      </c>
      <c r="AG15" s="52">
        <f>SUMIFS($BI$5:$BI$199,$AL$5:$AL$199,$R15,$AM$5:$AM$199,$Q15)</f>
        <v>0</v>
      </c>
      <c r="AH15" s="22" t="str">
        <f>IFERROR(AVERAGEIFS($AQ$5:$AQ$199,$AQ$5:$AQ$199,"&gt;0",$AL$5:$AL$199,$R15,$AM$5:$AM$199,$Q15),"")</f>
        <v/>
      </c>
      <c r="AJ15" s="2">
        <f t="shared" si="22"/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7"/>
        <v>26.62</v>
      </c>
      <c r="AO15" s="12">
        <f t="shared" si="7"/>
        <v>26.74</v>
      </c>
      <c r="AP15" s="12">
        <f t="shared" si="7"/>
        <v>26.74</v>
      </c>
      <c r="AQ15" s="12">
        <f t="shared" si="7"/>
        <v>27.02</v>
      </c>
      <c r="AR15" s="12">
        <f t="shared" si="8"/>
        <v>26.88</v>
      </c>
      <c r="AS15" s="12">
        <f t="shared" si="9"/>
        <v>26.88</v>
      </c>
      <c r="AT15" s="12">
        <f t="shared" si="10"/>
        <v>26.88</v>
      </c>
      <c r="AU15" s="12">
        <f t="shared" si="11"/>
        <v>26.88</v>
      </c>
      <c r="AV15" s="13"/>
      <c r="AW15" s="12">
        <f t="shared" si="12"/>
        <v>1</v>
      </c>
      <c r="AX15" s="12">
        <f t="shared" si="12"/>
        <v>2</v>
      </c>
      <c r="AY15" s="12">
        <f t="shared" si="12"/>
        <v>2</v>
      </c>
      <c r="AZ15" s="12">
        <f t="shared" si="12"/>
        <v>3</v>
      </c>
      <c r="BA15" s="12">
        <f t="shared" si="13"/>
        <v>1</v>
      </c>
      <c r="BB15" s="12">
        <f t="shared" si="14"/>
        <v>1</v>
      </c>
      <c r="BC15" s="12">
        <f t="shared" si="15"/>
        <v>1</v>
      </c>
      <c r="BD15" s="12">
        <f t="shared" si="16"/>
        <v>1</v>
      </c>
      <c r="BE15" s="13"/>
      <c r="BF15" s="12">
        <f t="shared" si="17"/>
        <v>26.62</v>
      </c>
      <c r="BG15" s="12">
        <f t="shared" si="17"/>
        <v>53.48</v>
      </c>
      <c r="BH15" s="12">
        <f t="shared" si="17"/>
        <v>53.48</v>
      </c>
      <c r="BI15" s="12">
        <f t="shared" si="17"/>
        <v>81.06</v>
      </c>
      <c r="BJ15" s="12">
        <f t="shared" si="18"/>
        <v>26.88</v>
      </c>
      <c r="BK15" s="12">
        <f t="shared" si="19"/>
        <v>26.88</v>
      </c>
      <c r="BL15" s="12">
        <f t="shared" si="20"/>
        <v>26.88</v>
      </c>
      <c r="BM15" s="12">
        <f t="shared" si="21"/>
        <v>26.88</v>
      </c>
    </row>
    <row r="16" spans="1:66">
      <c r="B16" s="1">
        <v>12</v>
      </c>
      <c r="C16" s="60" t="s">
        <v>154</v>
      </c>
      <c r="D16" s="35" t="str">
        <f t="shared" si="0"/>
        <v>P360</v>
      </c>
      <c r="E16" s="35" t="str">
        <f t="shared" si="1"/>
        <v>KPP</v>
      </c>
      <c r="F16" s="35" t="str">
        <f t="shared" si="2"/>
        <v>Coal Hauling ABB</v>
      </c>
      <c r="G16" s="37">
        <f t="shared" si="3"/>
        <v>43022</v>
      </c>
      <c r="H16" s="43">
        <v>1</v>
      </c>
      <c r="I16" s="58">
        <v>0.24305555555555555</v>
      </c>
      <c r="J16" s="48">
        <v>43200</v>
      </c>
      <c r="K16" s="40">
        <f t="shared" si="4"/>
        <v>16340</v>
      </c>
      <c r="L16" s="40">
        <f t="shared" si="5"/>
        <v>26860</v>
      </c>
      <c r="M16" s="35">
        <f t="shared" si="6"/>
        <v>1</v>
      </c>
      <c r="N16" s="1">
        <v>12</v>
      </c>
      <c r="O16" s="1" t="s">
        <v>199</v>
      </c>
      <c r="Q16" s="67" t="s">
        <v>10</v>
      </c>
      <c r="R16" s="68"/>
      <c r="S16" s="26">
        <f t="shared" ref="S16:AH16" si="23">S15</f>
        <v>0</v>
      </c>
      <c r="T16" s="26">
        <f t="shared" si="23"/>
        <v>0</v>
      </c>
      <c r="U16" s="53">
        <f t="shared" si="23"/>
        <v>0</v>
      </c>
      <c r="V16" s="23" t="str">
        <f t="shared" si="23"/>
        <v/>
      </c>
      <c r="W16" s="26">
        <f t="shared" si="23"/>
        <v>0</v>
      </c>
      <c r="X16" s="26">
        <f t="shared" si="23"/>
        <v>0</v>
      </c>
      <c r="Y16" s="53">
        <f t="shared" si="23"/>
        <v>0</v>
      </c>
      <c r="Z16" s="23" t="str">
        <f t="shared" si="23"/>
        <v/>
      </c>
      <c r="AA16" s="26">
        <f t="shared" si="23"/>
        <v>0</v>
      </c>
      <c r="AB16" s="26">
        <f t="shared" si="23"/>
        <v>0</v>
      </c>
      <c r="AC16" s="53">
        <f t="shared" si="23"/>
        <v>0</v>
      </c>
      <c r="AD16" s="23" t="str">
        <f t="shared" si="23"/>
        <v/>
      </c>
      <c r="AE16" s="26">
        <f t="shared" si="23"/>
        <v>0</v>
      </c>
      <c r="AF16" s="26">
        <f t="shared" si="23"/>
        <v>0</v>
      </c>
      <c r="AG16" s="53">
        <f t="shared" si="23"/>
        <v>0</v>
      </c>
      <c r="AH16" s="23" t="str">
        <f t="shared" si="23"/>
        <v/>
      </c>
      <c r="AJ16" s="2">
        <f t="shared" si="22"/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7"/>
        <v>0</v>
      </c>
      <c r="AO16" s="12">
        <f t="shared" si="7"/>
        <v>0</v>
      </c>
      <c r="AP16" s="12">
        <f t="shared" si="7"/>
        <v>0</v>
      </c>
      <c r="AQ16" s="12">
        <f t="shared" si="7"/>
        <v>0</v>
      </c>
      <c r="AR16" s="12">
        <f t="shared" si="8"/>
        <v>0</v>
      </c>
      <c r="AS16" s="12">
        <f t="shared" si="9"/>
        <v>0</v>
      </c>
      <c r="AT16" s="12">
        <f t="shared" si="10"/>
        <v>0</v>
      </c>
      <c r="AU16" s="12">
        <f t="shared" si="11"/>
        <v>0</v>
      </c>
      <c r="AV16" s="13"/>
      <c r="AW16" s="12">
        <f t="shared" si="12"/>
        <v>0</v>
      </c>
      <c r="AX16" s="12">
        <f t="shared" si="12"/>
        <v>0</v>
      </c>
      <c r="AY16" s="12">
        <f t="shared" si="12"/>
        <v>0</v>
      </c>
      <c r="AZ16" s="12">
        <f t="shared" si="12"/>
        <v>0</v>
      </c>
      <c r="BA16" s="12">
        <f t="shared" si="13"/>
        <v>0</v>
      </c>
      <c r="BB16" s="12">
        <f t="shared" si="14"/>
        <v>0</v>
      </c>
      <c r="BC16" s="12">
        <f t="shared" si="15"/>
        <v>0</v>
      </c>
      <c r="BD16" s="12">
        <f t="shared" si="16"/>
        <v>0</v>
      </c>
      <c r="BE16" s="13"/>
      <c r="BF16" s="12">
        <f t="shared" si="17"/>
        <v>0</v>
      </c>
      <c r="BG16" s="12">
        <f t="shared" si="17"/>
        <v>0</v>
      </c>
      <c r="BH16" s="12">
        <f t="shared" si="17"/>
        <v>0</v>
      </c>
      <c r="BI16" s="12">
        <f t="shared" si="17"/>
        <v>0</v>
      </c>
      <c r="BJ16" s="12">
        <f t="shared" si="18"/>
        <v>0</v>
      </c>
      <c r="BK16" s="12">
        <f t="shared" si="19"/>
        <v>0</v>
      </c>
      <c r="BL16" s="12">
        <f t="shared" si="20"/>
        <v>0</v>
      </c>
      <c r="BM16" s="12">
        <f t="shared" si="21"/>
        <v>0</v>
      </c>
    </row>
    <row r="17" spans="2:65">
      <c r="B17" s="1">
        <v>13</v>
      </c>
      <c r="C17" s="60" t="s">
        <v>110</v>
      </c>
      <c r="D17" s="35" t="str">
        <f t="shared" si="0"/>
        <v>P360</v>
      </c>
      <c r="E17" s="35" t="str">
        <f t="shared" si="1"/>
        <v>KPP</v>
      </c>
      <c r="F17" s="35" t="str">
        <f t="shared" si="2"/>
        <v>Coal Hauling ABB</v>
      </c>
      <c r="G17" s="37">
        <f t="shared" si="3"/>
        <v>43022</v>
      </c>
      <c r="H17" s="43">
        <v>1</v>
      </c>
      <c r="I17" s="58">
        <v>0.24305555555555555</v>
      </c>
      <c r="J17" s="48">
        <v>44440</v>
      </c>
      <c r="K17" s="40">
        <f t="shared" si="4"/>
        <v>16240</v>
      </c>
      <c r="L17" s="40">
        <f t="shared" si="5"/>
        <v>28200</v>
      </c>
      <c r="M17" s="35">
        <f t="shared" si="6"/>
        <v>1</v>
      </c>
      <c r="N17" s="1">
        <v>13</v>
      </c>
      <c r="O17" s="1" t="s">
        <v>199</v>
      </c>
      <c r="Q17" s="69" t="s">
        <v>16</v>
      </c>
      <c r="R17" s="70"/>
      <c r="S17" s="27">
        <f>S16+S14+S9</f>
        <v>86</v>
      </c>
      <c r="T17" s="27">
        <f>T16+T14+T9</f>
        <v>87</v>
      </c>
      <c r="U17" s="54">
        <f>U16+U14+U9</f>
        <v>2592.6999999999998</v>
      </c>
      <c r="V17" s="24">
        <f>IFERROR(AVERAGEIFS($AN$5:$AN$199,$AN$5:$AN$199,"&gt;0"),"")</f>
        <v>29.778372093023258</v>
      </c>
      <c r="W17" s="27">
        <f>W16+W14+W9</f>
        <v>113</v>
      </c>
      <c r="X17" s="27">
        <f>X16+X14+X9</f>
        <v>163</v>
      </c>
      <c r="Y17" s="54">
        <f>Y16+Y14+Y9</f>
        <v>4816.68</v>
      </c>
      <c r="Z17" s="24">
        <f>IFERROR(AVERAGEIFS($AO$5:$AO$199,$AO$5:$AO$199,"&gt;0"),"")</f>
        <v>29.502949852507385</v>
      </c>
      <c r="AA17" s="27">
        <f>AA16+AA14+AA9</f>
        <v>122</v>
      </c>
      <c r="AB17" s="27">
        <f>AB16+AB14+AB9</f>
        <v>229</v>
      </c>
      <c r="AC17" s="54">
        <f>AC16+AC14+AC9</f>
        <v>6707.58</v>
      </c>
      <c r="AD17" s="24">
        <f>IFERROR(AVERAGEIFS($AP$5:$AP$199,$AP$5:$AP$199,"&gt;0"),"")</f>
        <v>29.341557377049178</v>
      </c>
      <c r="AE17" s="27">
        <f>AE16+AE14+AE9</f>
        <v>125</v>
      </c>
      <c r="AF17" s="27">
        <f>AF16+AF14+AF9</f>
        <v>268</v>
      </c>
      <c r="AG17" s="54">
        <f>AG16+AG14+AG9</f>
        <v>7852.2799999999988</v>
      </c>
      <c r="AH17" s="24">
        <f>IFERROR(AVERAGEIFS($AQ$5:$AQ$199,$AQ$5:$AQ$199,"&gt;0"),"")</f>
        <v>29.289653333333323</v>
      </c>
      <c r="AJ17" s="2">
        <f t="shared" si="22"/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7"/>
        <v>0</v>
      </c>
      <c r="AO17" s="12">
        <f t="shared" si="7"/>
        <v>0</v>
      </c>
      <c r="AP17" s="12">
        <f t="shared" si="7"/>
        <v>27.68</v>
      </c>
      <c r="AQ17" s="12">
        <f t="shared" si="7"/>
        <v>27.68</v>
      </c>
      <c r="AR17" s="12">
        <f t="shared" si="8"/>
        <v>0</v>
      </c>
      <c r="AS17" s="12">
        <f t="shared" si="9"/>
        <v>27.78</v>
      </c>
      <c r="AT17" s="12">
        <f t="shared" si="10"/>
        <v>27.78</v>
      </c>
      <c r="AU17" s="12">
        <f t="shared" si="11"/>
        <v>27.78</v>
      </c>
      <c r="AV17" s="13"/>
      <c r="AW17" s="12">
        <f t="shared" si="12"/>
        <v>0</v>
      </c>
      <c r="AX17" s="12">
        <f t="shared" si="12"/>
        <v>0</v>
      </c>
      <c r="AY17" s="12">
        <f t="shared" si="12"/>
        <v>1</v>
      </c>
      <c r="AZ17" s="12">
        <f t="shared" si="12"/>
        <v>1</v>
      </c>
      <c r="BA17" s="12">
        <f t="shared" si="13"/>
        <v>0</v>
      </c>
      <c r="BB17" s="12">
        <f t="shared" si="14"/>
        <v>1</v>
      </c>
      <c r="BC17" s="12">
        <f t="shared" si="15"/>
        <v>1</v>
      </c>
      <c r="BD17" s="12">
        <f t="shared" si="16"/>
        <v>1</v>
      </c>
      <c r="BE17" s="13"/>
      <c r="BF17" s="12">
        <f t="shared" si="17"/>
        <v>0</v>
      </c>
      <c r="BG17" s="12">
        <f t="shared" si="17"/>
        <v>0</v>
      </c>
      <c r="BH17" s="12">
        <f t="shared" si="17"/>
        <v>27.68</v>
      </c>
      <c r="BI17" s="12">
        <f t="shared" si="17"/>
        <v>27.68</v>
      </c>
      <c r="BJ17" s="12">
        <f t="shared" si="18"/>
        <v>0</v>
      </c>
      <c r="BK17" s="12">
        <f t="shared" si="19"/>
        <v>27.78</v>
      </c>
      <c r="BL17" s="12">
        <f t="shared" si="20"/>
        <v>27.78</v>
      </c>
      <c r="BM17" s="12">
        <f t="shared" si="21"/>
        <v>27.78</v>
      </c>
    </row>
    <row r="18" spans="2:65">
      <c r="B18" s="1">
        <v>14</v>
      </c>
      <c r="C18" s="60" t="s">
        <v>178</v>
      </c>
      <c r="D18" s="35" t="str">
        <f t="shared" si="0"/>
        <v>P410</v>
      </c>
      <c r="E18" s="35" t="str">
        <f t="shared" si="1"/>
        <v>KPP</v>
      </c>
      <c r="F18" s="35" t="str">
        <f t="shared" si="2"/>
        <v>Coal Hauling ABB</v>
      </c>
      <c r="G18" s="37">
        <f t="shared" si="3"/>
        <v>43022</v>
      </c>
      <c r="H18" s="43">
        <v>1</v>
      </c>
      <c r="I18" s="58">
        <v>0.24652777777777779</v>
      </c>
      <c r="J18" s="48">
        <v>49980</v>
      </c>
      <c r="K18" s="40">
        <f t="shared" si="4"/>
        <v>19060</v>
      </c>
      <c r="L18" s="40">
        <f t="shared" si="5"/>
        <v>30920</v>
      </c>
      <c r="M18" s="35">
        <f t="shared" si="6"/>
        <v>1</v>
      </c>
      <c r="N18" s="1">
        <v>14</v>
      </c>
      <c r="O18" s="1" t="s">
        <v>199</v>
      </c>
      <c r="AJ18" s="2">
        <f t="shared" si="22"/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7"/>
        <v>29.24</v>
      </c>
      <c r="AO18" s="12">
        <f t="shared" si="7"/>
        <v>27.23</v>
      </c>
      <c r="AP18" s="12">
        <f t="shared" si="7"/>
        <v>27.23</v>
      </c>
      <c r="AQ18" s="12">
        <f t="shared" si="7"/>
        <v>27.23</v>
      </c>
      <c r="AR18" s="12">
        <f t="shared" si="8"/>
        <v>0</v>
      </c>
      <c r="AS18" s="12">
        <f t="shared" si="9"/>
        <v>0</v>
      </c>
      <c r="AT18" s="12">
        <f t="shared" si="10"/>
        <v>0</v>
      </c>
      <c r="AU18" s="12">
        <f t="shared" si="11"/>
        <v>0</v>
      </c>
      <c r="AV18" s="13"/>
      <c r="AW18" s="12">
        <f t="shared" si="12"/>
        <v>1</v>
      </c>
      <c r="AX18" s="12">
        <f t="shared" si="12"/>
        <v>2</v>
      </c>
      <c r="AY18" s="12">
        <f t="shared" si="12"/>
        <v>2</v>
      </c>
      <c r="AZ18" s="12">
        <f t="shared" si="12"/>
        <v>2</v>
      </c>
      <c r="BA18" s="12">
        <f t="shared" si="13"/>
        <v>0</v>
      </c>
      <c r="BB18" s="12">
        <f t="shared" si="14"/>
        <v>0</v>
      </c>
      <c r="BC18" s="12">
        <f t="shared" si="15"/>
        <v>0</v>
      </c>
      <c r="BD18" s="12">
        <f t="shared" si="16"/>
        <v>0</v>
      </c>
      <c r="BE18" s="13"/>
      <c r="BF18" s="12">
        <f t="shared" si="17"/>
        <v>29.24</v>
      </c>
      <c r="BG18" s="12">
        <f t="shared" si="17"/>
        <v>54.46</v>
      </c>
      <c r="BH18" s="12">
        <f t="shared" si="17"/>
        <v>54.46</v>
      </c>
      <c r="BI18" s="12">
        <f t="shared" si="17"/>
        <v>54.46</v>
      </c>
      <c r="BJ18" s="12">
        <f t="shared" si="18"/>
        <v>0</v>
      </c>
      <c r="BK18" s="12">
        <f t="shared" si="19"/>
        <v>0</v>
      </c>
      <c r="BL18" s="12">
        <f t="shared" si="20"/>
        <v>0</v>
      </c>
      <c r="BM18" s="12">
        <f t="shared" si="21"/>
        <v>0</v>
      </c>
    </row>
    <row r="19" spans="2:65">
      <c r="B19" s="1">
        <v>15</v>
      </c>
      <c r="C19" s="60" t="s">
        <v>62</v>
      </c>
      <c r="D19" s="35" t="str">
        <f t="shared" si="0"/>
        <v>P360</v>
      </c>
      <c r="E19" s="35" t="str">
        <f t="shared" si="1"/>
        <v>SAM</v>
      </c>
      <c r="F19" s="35" t="str">
        <f t="shared" si="2"/>
        <v>Subcont Hauling ABB</v>
      </c>
      <c r="G19" s="37">
        <f t="shared" si="3"/>
        <v>43022</v>
      </c>
      <c r="H19" s="43">
        <v>1</v>
      </c>
      <c r="I19" s="58">
        <v>0.25347222222222221</v>
      </c>
      <c r="J19" s="48">
        <v>45400</v>
      </c>
      <c r="K19" s="40">
        <f t="shared" si="4"/>
        <v>16280</v>
      </c>
      <c r="L19" s="40">
        <f t="shared" si="5"/>
        <v>29120</v>
      </c>
      <c r="M19" s="35">
        <f t="shared" si="6"/>
        <v>1</v>
      </c>
      <c r="N19" s="1">
        <v>15</v>
      </c>
      <c r="O19" s="1" t="s">
        <v>199</v>
      </c>
      <c r="Q19" s="71" t="s">
        <v>0</v>
      </c>
      <c r="R19" s="71" t="s">
        <v>1</v>
      </c>
      <c r="S19" s="72">
        <v>0.875</v>
      </c>
      <c r="T19" s="72"/>
      <c r="U19" s="72"/>
      <c r="V19" s="72"/>
      <c r="W19" s="72">
        <v>0</v>
      </c>
      <c r="X19" s="72"/>
      <c r="Y19" s="72"/>
      <c r="Z19" s="72"/>
      <c r="AA19" s="72">
        <v>0.125</v>
      </c>
      <c r="AB19" s="72"/>
      <c r="AC19" s="72"/>
      <c r="AD19" s="72"/>
      <c r="AE19" s="72">
        <v>0.20833333333333334</v>
      </c>
      <c r="AF19" s="72"/>
      <c r="AG19" s="72"/>
      <c r="AH19" s="72"/>
      <c r="AJ19" s="2">
        <f t="shared" si="22"/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7"/>
        <v>0</v>
      </c>
      <c r="AO19" s="12">
        <f t="shared" si="7"/>
        <v>29.32</v>
      </c>
      <c r="AP19" s="12">
        <f t="shared" si="7"/>
        <v>29.32</v>
      </c>
      <c r="AQ19" s="12">
        <f t="shared" si="7"/>
        <v>28.32</v>
      </c>
      <c r="AR19" s="12">
        <f t="shared" si="8"/>
        <v>0</v>
      </c>
      <c r="AS19" s="12">
        <f t="shared" si="9"/>
        <v>0</v>
      </c>
      <c r="AT19" s="12">
        <f t="shared" si="10"/>
        <v>0</v>
      </c>
      <c r="AU19" s="12">
        <f t="shared" si="11"/>
        <v>0</v>
      </c>
      <c r="AV19" s="13"/>
      <c r="AW19" s="12">
        <f t="shared" si="12"/>
        <v>0</v>
      </c>
      <c r="AX19" s="12">
        <f t="shared" si="12"/>
        <v>1</v>
      </c>
      <c r="AY19" s="12">
        <f t="shared" si="12"/>
        <v>1</v>
      </c>
      <c r="AZ19" s="12">
        <f t="shared" si="12"/>
        <v>2</v>
      </c>
      <c r="BA19" s="12">
        <f t="shared" si="13"/>
        <v>0</v>
      </c>
      <c r="BB19" s="12">
        <f t="shared" si="14"/>
        <v>0</v>
      </c>
      <c r="BC19" s="12">
        <f t="shared" si="15"/>
        <v>0</v>
      </c>
      <c r="BD19" s="12">
        <f t="shared" si="16"/>
        <v>0</v>
      </c>
      <c r="BE19" s="13"/>
      <c r="BF19" s="12">
        <f t="shared" si="17"/>
        <v>0</v>
      </c>
      <c r="BG19" s="12">
        <f t="shared" si="17"/>
        <v>29.32</v>
      </c>
      <c r="BH19" s="12">
        <f t="shared" si="17"/>
        <v>29.32</v>
      </c>
      <c r="BI19" s="12">
        <f t="shared" si="17"/>
        <v>56.64</v>
      </c>
      <c r="BJ19" s="12">
        <f t="shared" si="18"/>
        <v>0</v>
      </c>
      <c r="BK19" s="12">
        <f t="shared" si="19"/>
        <v>0</v>
      </c>
      <c r="BL19" s="12">
        <f t="shared" si="20"/>
        <v>0</v>
      </c>
      <c r="BM19" s="12">
        <f t="shared" si="21"/>
        <v>0</v>
      </c>
    </row>
    <row r="20" spans="2:65">
      <c r="B20" s="1">
        <v>16</v>
      </c>
      <c r="C20" s="60" t="s">
        <v>26</v>
      </c>
      <c r="D20" s="35" t="str">
        <f t="shared" si="0"/>
        <v>P410</v>
      </c>
      <c r="E20" s="35" t="str">
        <f t="shared" si="1"/>
        <v>KPP</v>
      </c>
      <c r="F20" s="35" t="str">
        <f t="shared" si="2"/>
        <v>Coal Hauling ABB</v>
      </c>
      <c r="G20" s="37">
        <f t="shared" si="3"/>
        <v>43022</v>
      </c>
      <c r="H20" s="43">
        <v>1</v>
      </c>
      <c r="I20" s="58">
        <v>0.25347222222222221</v>
      </c>
      <c r="J20" s="48">
        <v>50240</v>
      </c>
      <c r="K20" s="40">
        <f t="shared" si="4"/>
        <v>18480</v>
      </c>
      <c r="L20" s="40">
        <f t="shared" si="5"/>
        <v>31760</v>
      </c>
      <c r="M20" s="35">
        <f t="shared" si="6"/>
        <v>1</v>
      </c>
      <c r="N20" s="1">
        <v>16</v>
      </c>
      <c r="O20" s="1" t="s">
        <v>199</v>
      </c>
      <c r="Q20" s="71"/>
      <c r="R20" s="71"/>
      <c r="S20" s="51" t="s">
        <v>2</v>
      </c>
      <c r="T20" s="51" t="s">
        <v>3</v>
      </c>
      <c r="U20" s="51" t="s">
        <v>4</v>
      </c>
      <c r="V20" s="51" t="s">
        <v>5</v>
      </c>
      <c r="W20" s="51" t="s">
        <v>2</v>
      </c>
      <c r="X20" s="51" t="s">
        <v>3</v>
      </c>
      <c r="Y20" s="51" t="s">
        <v>4</v>
      </c>
      <c r="Z20" s="51" t="s">
        <v>5</v>
      </c>
      <c r="AA20" s="51" t="s">
        <v>2</v>
      </c>
      <c r="AB20" s="51" t="s">
        <v>3</v>
      </c>
      <c r="AC20" s="51" t="s">
        <v>4</v>
      </c>
      <c r="AD20" s="51" t="s">
        <v>5</v>
      </c>
      <c r="AE20" s="51" t="s">
        <v>2</v>
      </c>
      <c r="AF20" s="51" t="s">
        <v>3</v>
      </c>
      <c r="AG20" s="51" t="s">
        <v>4</v>
      </c>
      <c r="AH20" s="51" t="s">
        <v>5</v>
      </c>
      <c r="AJ20" s="2">
        <f t="shared" si="22"/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si="7"/>
        <v>30.58</v>
      </c>
      <c r="AO20" s="12">
        <f t="shared" si="7"/>
        <v>28.4</v>
      </c>
      <c r="AP20" s="12">
        <f t="shared" si="7"/>
        <v>28.4</v>
      </c>
      <c r="AQ20" s="12">
        <f t="shared" si="7"/>
        <v>28.86</v>
      </c>
      <c r="AR20" s="12">
        <f t="shared" si="8"/>
        <v>0</v>
      </c>
      <c r="AS20" s="12">
        <f t="shared" si="9"/>
        <v>0</v>
      </c>
      <c r="AT20" s="12">
        <f t="shared" si="10"/>
        <v>0</v>
      </c>
      <c r="AU20" s="12">
        <f t="shared" si="11"/>
        <v>0</v>
      </c>
      <c r="AV20" s="13"/>
      <c r="AW20" s="12">
        <f t="shared" si="12"/>
        <v>1</v>
      </c>
      <c r="AX20" s="12">
        <f t="shared" si="12"/>
        <v>2</v>
      </c>
      <c r="AY20" s="12">
        <f t="shared" si="12"/>
        <v>2</v>
      </c>
      <c r="AZ20" s="12">
        <f t="shared" si="12"/>
        <v>3</v>
      </c>
      <c r="BA20" s="12">
        <f t="shared" si="13"/>
        <v>0</v>
      </c>
      <c r="BB20" s="12">
        <f t="shared" si="14"/>
        <v>0</v>
      </c>
      <c r="BC20" s="12">
        <f t="shared" si="15"/>
        <v>0</v>
      </c>
      <c r="BD20" s="12">
        <f t="shared" si="16"/>
        <v>0</v>
      </c>
      <c r="BE20" s="13"/>
      <c r="BF20" s="12">
        <f t="shared" si="17"/>
        <v>30.58</v>
      </c>
      <c r="BG20" s="12">
        <f t="shared" si="17"/>
        <v>56.8</v>
      </c>
      <c r="BH20" s="12">
        <f t="shared" si="17"/>
        <v>56.8</v>
      </c>
      <c r="BI20" s="12">
        <f t="shared" si="17"/>
        <v>86.58</v>
      </c>
      <c r="BJ20" s="12">
        <f t="shared" si="18"/>
        <v>0</v>
      </c>
      <c r="BK20" s="12">
        <f t="shared" si="19"/>
        <v>0</v>
      </c>
      <c r="BL20" s="12">
        <f t="shared" si="20"/>
        <v>0</v>
      </c>
      <c r="BM20" s="12">
        <f t="shared" si="21"/>
        <v>0</v>
      </c>
    </row>
    <row r="21" spans="2:65">
      <c r="B21" s="1">
        <v>17</v>
      </c>
      <c r="C21" s="60" t="s">
        <v>103</v>
      </c>
      <c r="D21" s="35" t="str">
        <f t="shared" si="0"/>
        <v>P420</v>
      </c>
      <c r="E21" s="35" t="str">
        <f t="shared" si="1"/>
        <v>SAM</v>
      </c>
      <c r="F21" s="35" t="str">
        <f t="shared" si="2"/>
        <v>Subcont Hauling ABB</v>
      </c>
      <c r="G21" s="37">
        <f t="shared" si="3"/>
        <v>43022</v>
      </c>
      <c r="H21" s="43">
        <v>1</v>
      </c>
      <c r="I21" s="58">
        <v>0.26111111111111113</v>
      </c>
      <c r="J21" s="48">
        <v>49160</v>
      </c>
      <c r="K21" s="40">
        <f t="shared" si="4"/>
        <v>18840</v>
      </c>
      <c r="L21" s="40">
        <f t="shared" si="5"/>
        <v>30320</v>
      </c>
      <c r="M21" s="35">
        <f t="shared" si="6"/>
        <v>1</v>
      </c>
      <c r="N21" s="1">
        <v>17</v>
      </c>
      <c r="O21" s="1" t="s">
        <v>199</v>
      </c>
      <c r="Q21" s="2" t="s">
        <v>6</v>
      </c>
      <c r="R21" s="2" t="s">
        <v>7</v>
      </c>
      <c r="S21" s="25">
        <f>COUNTIFS($BA$5:$BA$199,"&gt;0",$AL$5:$AL$199,$R21,$AM$5:$AM$199,$Q21)</f>
        <v>28</v>
      </c>
      <c r="T21" s="25">
        <f>SUMIFS($BA$5:$BA$199,$AL$5:$AL$199,$R21,$AM$5:$AM$199,$Q21)</f>
        <v>28</v>
      </c>
      <c r="U21" s="52">
        <f>SUMIFS($BJ$5:$BJ$199,$AL$5:$AL$199,$R21,$AM$5:$AM$199,$Q21)</f>
        <v>777.68000000000006</v>
      </c>
      <c r="V21" s="22">
        <f>IFERROR(AVERAGEIFS($AR$5:$AR$199,$AR$5:$AR$199,"&gt;0",$AL$5:$AL$199,$R21,$AM$5:$AM$199,$Q21),"")</f>
        <v>27.774285714285718</v>
      </c>
      <c r="W21" s="49">
        <f>COUNTIFS($BB$5:$BB$199,"&gt;0",$AL$5:$AL$199,$R21,$AM$5:$AM$199,$Q21)</f>
        <v>32</v>
      </c>
      <c r="X21" s="49">
        <f>SUMIFS($BB$5:$BB$199,$AL$5:$AL$199,$R21,$AM$5:$AM$199,$Q21)</f>
        <v>32</v>
      </c>
      <c r="Y21" s="55">
        <f>SUMIFS($BK$5:$BK$199,$AL$5:$AL$199,$R21,$AM$5:$AM$199,$Q21)</f>
        <v>887.94</v>
      </c>
      <c r="Z21" s="50">
        <f>IFERROR(AVERAGEIFS($AS$5:$AS$199,$AS$5:$AS$199,"&gt;0",$AL$5:$AL$199,$R21,$AM$5:$AM$199,$Q21),"")</f>
        <v>27.748125000000002</v>
      </c>
      <c r="AA21" s="25">
        <f>COUNTIFS($BC$5:$BC$199,"&gt;0",$AL$5:$AL$199,$R21,$AM$5:$AM$199,$Q21)</f>
        <v>32</v>
      </c>
      <c r="AB21" s="25">
        <f>SUMIFS($BC$5:$BC$199,$AL$5:$AL$199,$R21,$AM$5:$AM$199,$Q21)</f>
        <v>32</v>
      </c>
      <c r="AC21" s="52">
        <f>SUMIFS($BL$5:$BL$199,$AL$5:$AL$199,$R21,$AM$5:$AM$199,$Q21)</f>
        <v>887.94</v>
      </c>
      <c r="AD21" s="22">
        <f>IFERROR(AVERAGEIFS($AT$5:$AT$199,$AT$5:$AT$199,"&gt;0",$AL$5:$AL$199,$R21,$AM$5:$AM$199,$Q21),"")</f>
        <v>27.748125000000002</v>
      </c>
      <c r="AE21" s="49">
        <f>COUNTIFS($BD$5:$BD$199,"&gt;0",$AL$5:$AL$199,$R21,$AM$5:$AM$199,$Q21)</f>
        <v>32</v>
      </c>
      <c r="AF21" s="49">
        <f>SUMIFS($BD$5:$BD$199,$AL$5:$AL$199,$R21,$AM$5:$AM$199,$Q21)</f>
        <v>32</v>
      </c>
      <c r="AG21" s="55">
        <f>SUMIFS($BM$5:$BM$199,$AL$5:$AL$199,$R21,$AM$5:$AM$199,$Q21)</f>
        <v>887.94</v>
      </c>
      <c r="AH21" s="50">
        <f>IFERROR(AVERAGEIFS($AU$5:$AU$199,$AU$5:$AU$199,"&gt;0",$AL$5:$AL$199,$R21,$AM$5:$AM$199,$Q21),"")</f>
        <v>27.748125000000002</v>
      </c>
      <c r="AJ21" s="2">
        <f t="shared" si="22"/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7"/>
        <v>0</v>
      </c>
      <c r="AO21" s="12">
        <f t="shared" si="7"/>
        <v>27.7</v>
      </c>
      <c r="AP21" s="12">
        <f t="shared" si="7"/>
        <v>27.47</v>
      </c>
      <c r="AQ21" s="12">
        <f t="shared" si="7"/>
        <v>27.47</v>
      </c>
      <c r="AR21" s="12">
        <f t="shared" si="8"/>
        <v>26.78</v>
      </c>
      <c r="AS21" s="12">
        <f t="shared" si="9"/>
        <v>26.78</v>
      </c>
      <c r="AT21" s="12">
        <f t="shared" si="10"/>
        <v>26.78</v>
      </c>
      <c r="AU21" s="12">
        <f t="shared" si="11"/>
        <v>26.78</v>
      </c>
      <c r="AV21" s="13"/>
      <c r="AW21" s="12">
        <f t="shared" si="12"/>
        <v>0</v>
      </c>
      <c r="AX21" s="12">
        <f t="shared" si="12"/>
        <v>1</v>
      </c>
      <c r="AY21" s="12">
        <f t="shared" si="12"/>
        <v>2</v>
      </c>
      <c r="AZ21" s="12">
        <f t="shared" si="12"/>
        <v>2</v>
      </c>
      <c r="BA21" s="12">
        <f t="shared" si="13"/>
        <v>1</v>
      </c>
      <c r="BB21" s="12">
        <f t="shared" si="14"/>
        <v>1</v>
      </c>
      <c r="BC21" s="12">
        <f t="shared" si="15"/>
        <v>1</v>
      </c>
      <c r="BD21" s="12">
        <f t="shared" si="16"/>
        <v>1</v>
      </c>
      <c r="BE21" s="13"/>
      <c r="BF21" s="12">
        <f t="shared" si="17"/>
        <v>0</v>
      </c>
      <c r="BG21" s="12">
        <f t="shared" si="17"/>
        <v>27.7</v>
      </c>
      <c r="BH21" s="12">
        <f t="shared" si="17"/>
        <v>54.94</v>
      </c>
      <c r="BI21" s="12">
        <f t="shared" si="17"/>
        <v>54.94</v>
      </c>
      <c r="BJ21" s="12">
        <f t="shared" si="18"/>
        <v>26.78</v>
      </c>
      <c r="BK21" s="12">
        <f t="shared" si="19"/>
        <v>26.78</v>
      </c>
      <c r="BL21" s="12">
        <f t="shared" si="20"/>
        <v>26.78</v>
      </c>
      <c r="BM21" s="12">
        <f t="shared" si="21"/>
        <v>26.78</v>
      </c>
    </row>
    <row r="22" spans="2:65">
      <c r="B22" s="1">
        <v>18</v>
      </c>
      <c r="C22" s="60" t="s">
        <v>191</v>
      </c>
      <c r="D22" s="35" t="str">
        <f t="shared" si="0"/>
        <v>P360</v>
      </c>
      <c r="E22" s="35" t="str">
        <f t="shared" si="1"/>
        <v>KPP</v>
      </c>
      <c r="F22" s="35" t="str">
        <f t="shared" si="2"/>
        <v>Coal Hauling ABB</v>
      </c>
      <c r="G22" s="37">
        <f t="shared" si="3"/>
        <v>43022</v>
      </c>
      <c r="H22" s="43">
        <v>1</v>
      </c>
      <c r="I22" s="58">
        <v>0.2638888888888889</v>
      </c>
      <c r="J22" s="48">
        <v>46260</v>
      </c>
      <c r="K22" s="40">
        <f t="shared" si="4"/>
        <v>16200</v>
      </c>
      <c r="L22" s="40">
        <f t="shared" si="5"/>
        <v>30060</v>
      </c>
      <c r="M22" s="35">
        <f t="shared" si="6"/>
        <v>1</v>
      </c>
      <c r="N22" s="1">
        <v>18</v>
      </c>
      <c r="O22" s="1" t="s">
        <v>199</v>
      </c>
      <c r="Q22" s="2" t="s">
        <v>6</v>
      </c>
      <c r="R22" s="2" t="s">
        <v>8</v>
      </c>
      <c r="S22" s="25">
        <f>COUNTIFS($BA$5:$BA$199,"&gt;0",$AL$5:$AL$199,$R22,$AM$5:$AM$199,$Q22)</f>
        <v>11</v>
      </c>
      <c r="T22" s="25">
        <f>SUMIFS($BA$5:$BA$199,$AL$5:$AL$199,$R22,$AM$5:$AM$199,$Q22)</f>
        <v>11</v>
      </c>
      <c r="U22" s="52">
        <f>SUMIFS($BJ$5:$BJ$199,$AL$5:$AL$199,$R22,$AM$5:$AM$199,$Q22)</f>
        <v>303.24</v>
      </c>
      <c r="V22" s="22">
        <f>IFERROR(AVERAGEIFS($AR$5:$AR$199,$AR$5:$AR$199,"&gt;0",$AL$5:$AL$199,$R22,$AM$5:$AM$199,$Q22),"")</f>
        <v>27.567272727272726</v>
      </c>
      <c r="W22" s="49">
        <f>COUNTIFS($BB$5:$BB$199,"&gt;0",$AL$5:$AL$199,$R22,$AM$5:$AM$199,$Q22)</f>
        <v>11</v>
      </c>
      <c r="X22" s="49">
        <f>SUMIFS($BB$5:$BB$199,$AL$5:$AL$199,$R22,$AM$5:$AM$199,$Q22)</f>
        <v>11</v>
      </c>
      <c r="Y22" s="55">
        <f>SUMIFS($BK$5:$BK$199,$AL$5:$AL$199,$R22,$AM$5:$AM$199,$Q22)</f>
        <v>303.24</v>
      </c>
      <c r="Z22" s="50">
        <f>IFERROR(AVERAGEIFS($AS$5:$AS$199,$AS$5:$AS$199,"&gt;0",$AL$5:$AL$199,$R22,$AM$5:$AM$199,$Q22),"")</f>
        <v>27.567272727272726</v>
      </c>
      <c r="AA22" s="25">
        <f>COUNTIFS($BC$5:$BC$199,"&gt;0",$AL$5:$AL$199,$R22,$AM$5:$AM$199,$Q22)</f>
        <v>11</v>
      </c>
      <c r="AB22" s="25">
        <f>SUMIFS($BC$5:$BC$199,$AL$5:$AL$199,$R22,$AM$5:$AM$199,$Q22)</f>
        <v>11</v>
      </c>
      <c r="AC22" s="52">
        <f>SUMIFS($BL$5:$BL$199,$AL$5:$AL$199,$R22,$AM$5:$AM$199,$Q22)</f>
        <v>303.24</v>
      </c>
      <c r="AD22" s="22">
        <f>IFERROR(AVERAGEIFS($AT$5:$AT$199,$AT$5:$AT$199,"&gt;0",$AL$5:$AL$199,$R22,$AM$5:$AM$199,$Q22),"")</f>
        <v>27.567272727272726</v>
      </c>
      <c r="AE22" s="49">
        <f>COUNTIFS($BD$5:$BD$199,"&gt;0",$AL$5:$AL$199,$R22,$AM$5:$AM$199,$Q22)</f>
        <v>11</v>
      </c>
      <c r="AF22" s="49">
        <f>SUMIFS($BD$5:$BD$199,$AL$5:$AL$199,$R22,$AM$5:$AM$199,$Q22)</f>
        <v>11</v>
      </c>
      <c r="AG22" s="55">
        <f>SUMIFS($BM$5:$BM$199,$AL$5:$AL$199,$R22,$AM$5:$AM$199,$Q22)</f>
        <v>303.24</v>
      </c>
      <c r="AH22" s="50">
        <f>IFERROR(AVERAGEIFS($AU$5:$AU$199,$AU$5:$AU$199,"&gt;0",$AL$5:$AL$199,$R22,$AM$5:$AM$199,$Q22),"")</f>
        <v>27.567272727272726</v>
      </c>
      <c r="AJ22" s="2">
        <f t="shared" si="22"/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7"/>
        <v>27.82</v>
      </c>
      <c r="AO22" s="12">
        <f t="shared" si="7"/>
        <v>27.86</v>
      </c>
      <c r="AP22" s="12">
        <f t="shared" si="7"/>
        <v>27.72</v>
      </c>
      <c r="AQ22" s="12">
        <f t="shared" si="7"/>
        <v>27.72</v>
      </c>
      <c r="AR22" s="12">
        <f t="shared" si="8"/>
        <v>28.22</v>
      </c>
      <c r="AS22" s="12">
        <f t="shared" si="9"/>
        <v>28.22</v>
      </c>
      <c r="AT22" s="12">
        <f t="shared" si="10"/>
        <v>28.22</v>
      </c>
      <c r="AU22" s="12">
        <f t="shared" si="11"/>
        <v>28.22</v>
      </c>
      <c r="AV22" s="13"/>
      <c r="AW22" s="12">
        <f t="shared" si="12"/>
        <v>1</v>
      </c>
      <c r="AX22" s="12">
        <f t="shared" si="12"/>
        <v>2</v>
      </c>
      <c r="AY22" s="12">
        <f t="shared" si="12"/>
        <v>3</v>
      </c>
      <c r="AZ22" s="12">
        <f t="shared" si="12"/>
        <v>3</v>
      </c>
      <c r="BA22" s="12">
        <f t="shared" si="13"/>
        <v>1</v>
      </c>
      <c r="BB22" s="12">
        <f t="shared" si="14"/>
        <v>1</v>
      </c>
      <c r="BC22" s="12">
        <f t="shared" si="15"/>
        <v>1</v>
      </c>
      <c r="BD22" s="12">
        <f t="shared" si="16"/>
        <v>1</v>
      </c>
      <c r="BE22" s="13"/>
      <c r="BF22" s="12">
        <f t="shared" si="17"/>
        <v>27.82</v>
      </c>
      <c r="BG22" s="12">
        <f t="shared" si="17"/>
        <v>55.72</v>
      </c>
      <c r="BH22" s="12">
        <f t="shared" si="17"/>
        <v>83.16</v>
      </c>
      <c r="BI22" s="12">
        <f t="shared" si="17"/>
        <v>83.16</v>
      </c>
      <c r="BJ22" s="12">
        <f t="shared" si="18"/>
        <v>28.22</v>
      </c>
      <c r="BK22" s="12">
        <f t="shared" si="19"/>
        <v>28.22</v>
      </c>
      <c r="BL22" s="12">
        <f t="shared" si="20"/>
        <v>28.22</v>
      </c>
      <c r="BM22" s="12">
        <f t="shared" si="21"/>
        <v>28.22</v>
      </c>
    </row>
    <row r="23" spans="2:65">
      <c r="B23" s="1">
        <v>19</v>
      </c>
      <c r="C23" s="60" t="s">
        <v>122</v>
      </c>
      <c r="D23" s="35" t="str">
        <f t="shared" si="0"/>
        <v>P410</v>
      </c>
      <c r="E23" s="35" t="str">
        <f t="shared" si="1"/>
        <v>SAM</v>
      </c>
      <c r="F23" s="35" t="str">
        <f t="shared" si="2"/>
        <v>Subcont Hauling ABB</v>
      </c>
      <c r="G23" s="37">
        <f t="shared" si="3"/>
        <v>43022</v>
      </c>
      <c r="H23" s="43">
        <v>1</v>
      </c>
      <c r="I23" s="58">
        <v>0.27013888888888887</v>
      </c>
      <c r="J23" s="48">
        <v>48720</v>
      </c>
      <c r="K23" s="40">
        <f t="shared" si="4"/>
        <v>18860</v>
      </c>
      <c r="L23" s="40">
        <f t="shared" si="5"/>
        <v>29860</v>
      </c>
      <c r="M23" s="35">
        <f t="shared" si="6"/>
        <v>1</v>
      </c>
      <c r="N23" s="1">
        <v>19</v>
      </c>
      <c r="O23" s="1" t="s">
        <v>199</v>
      </c>
      <c r="Q23" s="2" t="s">
        <v>6</v>
      </c>
      <c r="R23" s="2" t="s">
        <v>9</v>
      </c>
      <c r="S23" s="25">
        <f>COUNTIFS($BA$5:$BA$199,"&gt;0",$AL$5:$AL$199,$R23,$AM$5:$AM$199,$Q23)</f>
        <v>26</v>
      </c>
      <c r="T23" s="25">
        <f>SUMIFS($BA$5:$BA$199,$AL$5:$AL$199,$R23,$AM$5:$AM$199,$Q23)</f>
        <v>26</v>
      </c>
      <c r="U23" s="52">
        <f>SUMIFS($BJ$5:$BJ$199,$AL$5:$AL$199,$R23,$AM$5:$AM$199,$Q23)</f>
        <v>785.72</v>
      </c>
      <c r="V23" s="22">
        <f>IFERROR(AVERAGEIFS($AR$5:$AR$199,$AR$5:$AR$199,"&gt;0",$AL$5:$AL$199,$R23,$AM$5:$AM$199,$Q23),"")</f>
        <v>30.220000000000002</v>
      </c>
      <c r="W23" s="49">
        <f>COUNTIFS($BB$5:$BB$199,"&gt;0",$AL$5:$AL$199,$R23,$AM$5:$AM$199,$Q23)</f>
        <v>30</v>
      </c>
      <c r="X23" s="49">
        <f>SUMIFS($BB$5:$BB$199,$AL$5:$AL$199,$R23,$AM$5:$AM$199,$Q23)</f>
        <v>30</v>
      </c>
      <c r="Y23" s="55">
        <f>SUMIFS($BK$5:$BK$199,$AL$5:$AL$199,$R23,$AM$5:$AM$199,$Q23)</f>
        <v>909</v>
      </c>
      <c r="Z23" s="50">
        <f>IFERROR(AVERAGEIFS($AS$5:$AS$199,$AS$5:$AS$199,"&gt;0",$AL$5:$AL$199,$R23,$AM$5:$AM$199,$Q23),"")</f>
        <v>30.3</v>
      </c>
      <c r="AA23" s="25">
        <f>COUNTIFS($BC$5:$BC$199,"&gt;0",$AL$5:$AL$199,$R23,$AM$5:$AM$199,$Q23)</f>
        <v>30</v>
      </c>
      <c r="AB23" s="25">
        <f>SUMIFS($BC$5:$BC$199,$AL$5:$AL$199,$R23,$AM$5:$AM$199,$Q23)</f>
        <v>30</v>
      </c>
      <c r="AC23" s="52">
        <f>SUMIFS($BL$5:$BL$199,$AL$5:$AL$199,$R23,$AM$5:$AM$199,$Q23)</f>
        <v>909</v>
      </c>
      <c r="AD23" s="22">
        <f>IFERROR(AVERAGEIFS($AT$5:$AT$199,$AT$5:$AT$199,"&gt;0",$AL$5:$AL$199,$R23,$AM$5:$AM$199,$Q23),"")</f>
        <v>30.3</v>
      </c>
      <c r="AE23" s="49">
        <f>COUNTIFS($BD$5:$BD$199,"&gt;0",$AL$5:$AL$199,$R23,$AM$5:$AM$199,$Q23)</f>
        <v>30</v>
      </c>
      <c r="AF23" s="49">
        <f>SUMIFS($BD$5:$BD$199,$AL$5:$AL$199,$R23,$AM$5:$AM$199,$Q23)</f>
        <v>30</v>
      </c>
      <c r="AG23" s="55">
        <f>SUMIFS($BM$5:$BM$199,$AL$5:$AL$199,$R23,$AM$5:$AM$199,$Q23)</f>
        <v>909</v>
      </c>
      <c r="AH23" s="50">
        <f>IFERROR(AVERAGEIFS($AU$5:$AU$199,$AU$5:$AU$199,"&gt;0",$AL$5:$AL$199,$R23,$AM$5:$AM$199,$Q23),"")</f>
        <v>30.3</v>
      </c>
      <c r="AJ23" s="2">
        <f t="shared" si="22"/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si="7"/>
        <v>27.36</v>
      </c>
      <c r="AO23" s="12">
        <f t="shared" si="7"/>
        <v>27.58</v>
      </c>
      <c r="AP23" s="12">
        <f t="shared" si="7"/>
        <v>27.46</v>
      </c>
      <c r="AQ23" s="12">
        <f t="shared" si="7"/>
        <v>27.46</v>
      </c>
      <c r="AR23" s="12">
        <f t="shared" si="8"/>
        <v>26.8</v>
      </c>
      <c r="AS23" s="12">
        <f t="shared" si="9"/>
        <v>26.8</v>
      </c>
      <c r="AT23" s="12">
        <f t="shared" si="10"/>
        <v>26.8</v>
      </c>
      <c r="AU23" s="12">
        <f t="shared" si="11"/>
        <v>26.8</v>
      </c>
      <c r="AV23" s="13"/>
      <c r="AW23" s="12">
        <f t="shared" si="12"/>
        <v>1</v>
      </c>
      <c r="AX23" s="12">
        <f t="shared" si="12"/>
        <v>2</v>
      </c>
      <c r="AY23" s="12">
        <f t="shared" si="12"/>
        <v>3</v>
      </c>
      <c r="AZ23" s="12">
        <f t="shared" si="12"/>
        <v>3</v>
      </c>
      <c r="BA23" s="12">
        <f t="shared" si="13"/>
        <v>1</v>
      </c>
      <c r="BB23" s="12">
        <f t="shared" si="14"/>
        <v>1</v>
      </c>
      <c r="BC23" s="12">
        <f t="shared" si="15"/>
        <v>1</v>
      </c>
      <c r="BD23" s="12">
        <f t="shared" si="16"/>
        <v>1</v>
      </c>
      <c r="BE23" s="13"/>
      <c r="BF23" s="12">
        <f t="shared" si="17"/>
        <v>27.36</v>
      </c>
      <c r="BG23" s="12">
        <f t="shared" si="17"/>
        <v>55.16</v>
      </c>
      <c r="BH23" s="12">
        <f t="shared" si="17"/>
        <v>82.38</v>
      </c>
      <c r="BI23" s="12">
        <f t="shared" si="17"/>
        <v>82.38</v>
      </c>
      <c r="BJ23" s="12">
        <f t="shared" si="18"/>
        <v>26.8</v>
      </c>
      <c r="BK23" s="12">
        <f t="shared" si="19"/>
        <v>26.8</v>
      </c>
      <c r="BL23" s="12">
        <f t="shared" si="20"/>
        <v>26.8</v>
      </c>
      <c r="BM23" s="12">
        <f t="shared" si="21"/>
        <v>26.8</v>
      </c>
    </row>
    <row r="24" spans="2:65">
      <c r="B24" s="1">
        <v>20</v>
      </c>
      <c r="C24" s="60" t="s">
        <v>75</v>
      </c>
      <c r="D24" s="35" t="str">
        <f t="shared" si="0"/>
        <v>P360</v>
      </c>
      <c r="E24" s="35" t="str">
        <f t="shared" si="1"/>
        <v>KPP</v>
      </c>
      <c r="F24" s="35" t="str">
        <f t="shared" si="2"/>
        <v>Coal Hauling ABB</v>
      </c>
      <c r="G24" s="37">
        <f t="shared" si="3"/>
        <v>43022</v>
      </c>
      <c r="H24" s="43">
        <v>1</v>
      </c>
      <c r="I24" s="58">
        <v>0.27916666666666667</v>
      </c>
      <c r="J24" s="48">
        <v>43560</v>
      </c>
      <c r="K24" s="40">
        <f t="shared" si="4"/>
        <v>16360</v>
      </c>
      <c r="L24" s="40">
        <f t="shared" si="5"/>
        <v>27200</v>
      </c>
      <c r="M24" s="35">
        <f t="shared" si="6"/>
        <v>1</v>
      </c>
      <c r="N24" s="1">
        <v>20</v>
      </c>
      <c r="O24" s="1" t="s">
        <v>199</v>
      </c>
      <c r="Q24" s="67" t="s">
        <v>10</v>
      </c>
      <c r="R24" s="68"/>
      <c r="S24" s="26">
        <f>SUM(S21:S23)</f>
        <v>65</v>
      </c>
      <c r="T24" s="26">
        <f>SUM(T21:T23)</f>
        <v>65</v>
      </c>
      <c r="U24" s="53">
        <f>SUM(U21:U23)</f>
        <v>1866.64</v>
      </c>
      <c r="V24" s="23">
        <f>IFERROR(AVERAGEIFS($AR$5:$AR$199,$AR$5:$AR$199,"&gt;0",$AM$5:$AM$199,$Q23),"")</f>
        <v>28.717538461538467</v>
      </c>
      <c r="W24" s="26">
        <f>SUM(W21:W23)</f>
        <v>73</v>
      </c>
      <c r="X24" s="26">
        <f>SUM(X21:X23)</f>
        <v>73</v>
      </c>
      <c r="Y24" s="53">
        <f>SUM(Y21:Y23)</f>
        <v>2100.1800000000003</v>
      </c>
      <c r="Z24" s="23">
        <f>IFERROR(AVERAGEIFS($AS$5:$AS$199,$AS$5:$AS$199,"&gt;0",$AM$5:$AM$199,$Q23),"")</f>
        <v>28.769589041095895</v>
      </c>
      <c r="AA24" s="26">
        <f>SUM(AA21:AA23)</f>
        <v>73</v>
      </c>
      <c r="AB24" s="26">
        <f>SUM(AB21:AB23)</f>
        <v>73</v>
      </c>
      <c r="AC24" s="53">
        <f>SUM(AC21:AC23)</f>
        <v>2100.1800000000003</v>
      </c>
      <c r="AD24" s="23">
        <f>IFERROR(AVERAGEIFS($AT$5:$AT$199,$AT$5:$AT$199,"&gt;0",$AM$5:$AM$199,$Q23),"")</f>
        <v>28.769589041095895</v>
      </c>
      <c r="AE24" s="26">
        <f>SUM(AE21:AE23)</f>
        <v>73</v>
      </c>
      <c r="AF24" s="26">
        <f>SUM(AF21:AF23)</f>
        <v>73</v>
      </c>
      <c r="AG24" s="53">
        <f>SUM(AG21:AG23)</f>
        <v>2100.1800000000003</v>
      </c>
      <c r="AH24" s="23">
        <f>IFERROR(AVERAGEIFS($AU$5:$AU$199,$AU$5:$AU$199,"&gt;0",$AM$5:$AM$199,$Q23),"")</f>
        <v>28.769589041095895</v>
      </c>
      <c r="AJ24" s="2">
        <f t="shared" si="22"/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7"/>
        <v>26.52</v>
      </c>
      <c r="AO24" s="12">
        <f t="shared" si="7"/>
        <v>26.52</v>
      </c>
      <c r="AP24" s="12">
        <f t="shared" si="7"/>
        <v>27.66</v>
      </c>
      <c r="AQ24" s="12">
        <f t="shared" si="7"/>
        <v>27.66</v>
      </c>
      <c r="AR24" s="12">
        <f t="shared" si="8"/>
        <v>0</v>
      </c>
      <c r="AS24" s="12">
        <f t="shared" si="9"/>
        <v>28.4</v>
      </c>
      <c r="AT24" s="12">
        <f t="shared" si="10"/>
        <v>28.4</v>
      </c>
      <c r="AU24" s="12">
        <f t="shared" si="11"/>
        <v>28.4</v>
      </c>
      <c r="AV24" s="13"/>
      <c r="AW24" s="12">
        <f t="shared" si="12"/>
        <v>1</v>
      </c>
      <c r="AX24" s="12">
        <f t="shared" si="12"/>
        <v>1</v>
      </c>
      <c r="AY24" s="12">
        <f t="shared" si="12"/>
        <v>2</v>
      </c>
      <c r="AZ24" s="12">
        <f t="shared" si="12"/>
        <v>2</v>
      </c>
      <c r="BA24" s="12">
        <f t="shared" si="13"/>
        <v>0</v>
      </c>
      <c r="BB24" s="12">
        <f t="shared" si="14"/>
        <v>1</v>
      </c>
      <c r="BC24" s="12">
        <f t="shared" si="15"/>
        <v>1</v>
      </c>
      <c r="BD24" s="12">
        <f t="shared" si="16"/>
        <v>1</v>
      </c>
      <c r="BE24" s="13"/>
      <c r="BF24" s="12">
        <f t="shared" si="17"/>
        <v>26.52</v>
      </c>
      <c r="BG24" s="12">
        <f t="shared" si="17"/>
        <v>26.52</v>
      </c>
      <c r="BH24" s="12">
        <f t="shared" si="17"/>
        <v>55.32</v>
      </c>
      <c r="BI24" s="12">
        <f t="shared" si="17"/>
        <v>55.32</v>
      </c>
      <c r="BJ24" s="12">
        <f t="shared" si="18"/>
        <v>0</v>
      </c>
      <c r="BK24" s="12">
        <f t="shared" si="19"/>
        <v>28.4</v>
      </c>
      <c r="BL24" s="12">
        <f t="shared" si="20"/>
        <v>28.4</v>
      </c>
      <c r="BM24" s="12">
        <f t="shared" si="21"/>
        <v>28.4</v>
      </c>
    </row>
    <row r="25" spans="2:65">
      <c r="B25" s="1">
        <v>21</v>
      </c>
      <c r="C25" s="60" t="s">
        <v>92</v>
      </c>
      <c r="D25" s="35" t="str">
        <f t="shared" si="0"/>
        <v>P420</v>
      </c>
      <c r="E25" s="35" t="str">
        <f t="shared" si="1"/>
        <v>SAM</v>
      </c>
      <c r="F25" s="35" t="str">
        <f t="shared" si="2"/>
        <v>Subcont Hauling ABB</v>
      </c>
      <c r="G25" s="37">
        <f t="shared" si="3"/>
        <v>43022</v>
      </c>
      <c r="H25" s="43">
        <v>1</v>
      </c>
      <c r="I25" s="58">
        <v>0.28055555555555556</v>
      </c>
      <c r="J25" s="48">
        <v>48980</v>
      </c>
      <c r="K25" s="40">
        <f t="shared" si="4"/>
        <v>16400</v>
      </c>
      <c r="L25" s="40">
        <f t="shared" si="5"/>
        <v>32580</v>
      </c>
      <c r="M25" s="35">
        <f t="shared" si="6"/>
        <v>1</v>
      </c>
      <c r="N25" s="1">
        <v>21</v>
      </c>
      <c r="O25" s="1" t="s">
        <v>199</v>
      </c>
      <c r="Q25" s="2" t="s">
        <v>11</v>
      </c>
      <c r="R25" s="2" t="s">
        <v>7</v>
      </c>
      <c r="S25" s="25">
        <f>COUNTIFS($BA$5:$BA$199,"&gt;0",$AL$5:$AL$199,$R25,$AM$5:$AM$199,$Q25)</f>
        <v>8</v>
      </c>
      <c r="T25" s="25">
        <f>SUMIFS($BA$5:$BA$199,$AL$5:$AL$199,$R25,$AM$5:$AM$199,$Q25)</f>
        <v>8</v>
      </c>
      <c r="U25" s="52">
        <f>SUMIFS($BJ$5:$BJ$199,$AL$5:$AL$199,$R25,$AM$5:$AM$199,$Q25)</f>
        <v>221.18</v>
      </c>
      <c r="V25" s="22">
        <f>IFERROR(AVERAGEIFS($AR$5:$AR$199,$AR$5:$AR$199,"&gt;0",$AL$5:$AL$199,$R25,$AM$5:$AM$199,$Q25),"")</f>
        <v>27.647500000000001</v>
      </c>
      <c r="W25" s="49">
        <f>COUNTIFS($BB$5:$BB$199,"&gt;0",$AL$5:$AL$199,$R25,$AM$5:$AM$199,$Q25)</f>
        <v>8</v>
      </c>
      <c r="X25" s="49">
        <f>SUMIFS($BB$5:$BB$199,$AL$5:$AL$199,$R25,$AM$5:$AM$199,$Q25)</f>
        <v>8</v>
      </c>
      <c r="Y25" s="55">
        <f>SUMIFS($BK$5:$BK$199,$AL$5:$AL$199,$R25,$AM$5:$AM$199,$Q25)</f>
        <v>221.18</v>
      </c>
      <c r="Z25" s="50">
        <f>IFERROR(AVERAGEIFS($AS$5:$AS$199,$AS$5:$AS$199,"&gt;0",$AL$5:$AL$199,$R25,$AM$5:$AM$199,$Q25),"")</f>
        <v>27.647500000000001</v>
      </c>
      <c r="AA25" s="25">
        <f>COUNTIFS($BC$5:$BC$199,"&gt;0",$AL$5:$AL$199,$R25,$AM$5:$AM$199,$Q25)</f>
        <v>8</v>
      </c>
      <c r="AB25" s="25">
        <f>SUMIFS($BC$5:$BC$199,$AL$5:$AL$199,$R25,$AM$5:$AM$199,$Q25)</f>
        <v>8</v>
      </c>
      <c r="AC25" s="52">
        <f>SUMIFS($BL$5:$BL$199,$AL$5:$AL$199,$R25,$AM$5:$AM$199,$Q25)</f>
        <v>221.18</v>
      </c>
      <c r="AD25" s="22">
        <f>IFERROR(AVERAGEIFS($AT$5:$AT$199,$AT$5:$AT$199,"&gt;0",$AL$5:$AL$199,$R25,$AM$5:$AM$199,$Q25),"")</f>
        <v>27.647500000000001</v>
      </c>
      <c r="AE25" s="49">
        <f>COUNTIFS($BD$5:$BD$199,"&gt;0",$AL$5:$AL$199,$R25,$AM$5:$AM$199,$Q25)</f>
        <v>8</v>
      </c>
      <c r="AF25" s="49">
        <f>SUMIFS($BD$5:$BD$199,$AL$5:$AL$199,$R25,$AM$5:$AM$199,$Q25)</f>
        <v>8</v>
      </c>
      <c r="AG25" s="55">
        <f>SUMIFS($BM$5:$BM$199,$AL$5:$AL$199,$R25,$AM$5:$AM$199,$Q25)</f>
        <v>221.18</v>
      </c>
      <c r="AH25" s="50">
        <f>IFERROR(AVERAGEIFS($AU$5:$AU$199,$AU$5:$AU$199,"&gt;0",$AL$5:$AL$199,$R25,$AM$5:$AM$199,$Q25),"")</f>
        <v>27.647500000000001</v>
      </c>
      <c r="AJ25" s="2">
        <f t="shared" si="22"/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44" si="24">IFERROR(AVERAGEIFS(Netto,Unit,$AK25,Jam,"&gt;="&amp;$AN$3,Jam,"&lt;"&amp;AN$4)/1000,0)</f>
        <v>29.66</v>
      </c>
      <c r="AO25" s="12">
        <f t="shared" si="24"/>
        <v>29.66</v>
      </c>
      <c r="AP25" s="12">
        <f t="shared" si="24"/>
        <v>29.01</v>
      </c>
      <c r="AQ25" s="12">
        <f t="shared" si="24"/>
        <v>29.01</v>
      </c>
      <c r="AR25" s="12">
        <f t="shared" si="8"/>
        <v>28.44</v>
      </c>
      <c r="AS25" s="12">
        <f t="shared" si="9"/>
        <v>28.44</v>
      </c>
      <c r="AT25" s="12">
        <f t="shared" si="10"/>
        <v>28.44</v>
      </c>
      <c r="AU25" s="12">
        <f t="shared" si="11"/>
        <v>28.44</v>
      </c>
      <c r="AV25" s="13"/>
      <c r="AW25" s="12">
        <f t="shared" ref="AW25:AZ44" si="25">COUNTIFS(Ritase,"&gt;0",Unit,$AK25,Jam,"&gt;="&amp;$AN$3,Jam,"&lt;"&amp;AW$4)</f>
        <v>1</v>
      </c>
      <c r="AX25" s="12">
        <f t="shared" si="25"/>
        <v>1</v>
      </c>
      <c r="AY25" s="12">
        <f t="shared" si="25"/>
        <v>2</v>
      </c>
      <c r="AZ25" s="12">
        <f t="shared" si="25"/>
        <v>2</v>
      </c>
      <c r="BA25" s="12">
        <f t="shared" si="13"/>
        <v>1</v>
      </c>
      <c r="BB25" s="12">
        <f t="shared" si="14"/>
        <v>1</v>
      </c>
      <c r="BC25" s="12">
        <f t="shared" si="15"/>
        <v>1</v>
      </c>
      <c r="BD25" s="12">
        <f t="shared" si="16"/>
        <v>1</v>
      </c>
      <c r="BE25" s="13"/>
      <c r="BF25" s="12">
        <f t="shared" ref="BF25:BI44" si="26">IFERROR(SUMIFS(Netto,Unit,$AK25,Jam,"&gt;="&amp;$AN$3,Jam,"&lt;"&amp;BF$4)/1000,0)</f>
        <v>29.66</v>
      </c>
      <c r="BG25" s="12">
        <f t="shared" si="26"/>
        <v>29.66</v>
      </c>
      <c r="BH25" s="12">
        <f t="shared" si="26"/>
        <v>58.02</v>
      </c>
      <c r="BI25" s="12">
        <f t="shared" si="26"/>
        <v>58.02</v>
      </c>
      <c r="BJ25" s="12">
        <f t="shared" si="18"/>
        <v>28.44</v>
      </c>
      <c r="BK25" s="12">
        <f t="shared" si="19"/>
        <v>28.44</v>
      </c>
      <c r="BL25" s="12">
        <f t="shared" si="20"/>
        <v>28.44</v>
      </c>
      <c r="BM25" s="12">
        <f t="shared" si="21"/>
        <v>28.44</v>
      </c>
    </row>
    <row r="26" spans="2:65">
      <c r="B26" s="1">
        <v>22</v>
      </c>
      <c r="C26" s="60" t="s">
        <v>126</v>
      </c>
      <c r="D26" s="35" t="str">
        <f t="shared" si="0"/>
        <v>P360</v>
      </c>
      <c r="E26" s="35" t="str">
        <f t="shared" si="1"/>
        <v>KPP</v>
      </c>
      <c r="F26" s="35" t="str">
        <f t="shared" si="2"/>
        <v>Coal Hauling ABB</v>
      </c>
      <c r="G26" s="37">
        <f t="shared" si="3"/>
        <v>43022</v>
      </c>
      <c r="H26" s="43">
        <v>1</v>
      </c>
      <c r="I26" s="58">
        <v>0.28194444444444444</v>
      </c>
      <c r="J26" s="48">
        <v>44400</v>
      </c>
      <c r="K26" s="40">
        <f t="shared" si="4"/>
        <v>16580</v>
      </c>
      <c r="L26" s="40">
        <f t="shared" si="5"/>
        <v>27820</v>
      </c>
      <c r="M26" s="35">
        <f t="shared" si="6"/>
        <v>1</v>
      </c>
      <c r="N26" s="1">
        <v>22</v>
      </c>
      <c r="O26" s="1" t="s">
        <v>199</v>
      </c>
      <c r="Q26" s="2" t="s">
        <v>11</v>
      </c>
      <c r="R26" s="2" t="s">
        <v>8</v>
      </c>
      <c r="S26" s="25">
        <f>COUNTIFS($BA$5:$BA$199,"&gt;0",$AL$5:$AL$199,$R26,$AM$5:$AM$199,$Q26)</f>
        <v>3</v>
      </c>
      <c r="T26" s="25">
        <f>SUMIFS($BA$5:$BA$199,$AL$5:$AL$199,$R26,$AM$5:$AM$199,$Q26)</f>
        <v>3</v>
      </c>
      <c r="U26" s="52">
        <f>SUMIFS($BJ$5:$BJ$199,$AL$5:$AL$199,$R26,$AM$5:$AM$199,$Q26)</f>
        <v>80.2</v>
      </c>
      <c r="V26" s="22">
        <f>IFERROR(AVERAGEIFS($AR$5:$AR$199,$AR$5:$AR$199,"&gt;0",$AL$5:$AL$199,$R26,$AM$5:$AM$199,$Q26),"")</f>
        <v>26.733333333333334</v>
      </c>
      <c r="W26" s="49">
        <f>COUNTIFS($BB$5:$BB$199,"&gt;0",$AL$5:$AL$199,$R26,$AM$5:$AM$199,$Q26)</f>
        <v>3</v>
      </c>
      <c r="X26" s="49">
        <f>SUMIFS($BB$5:$BB$199,$AL$5:$AL$199,$R26,$AM$5:$AM$199,$Q26)</f>
        <v>3</v>
      </c>
      <c r="Y26" s="55">
        <f>SUMIFS($BK$5:$BK$199,$AL$5:$AL$199,$R26,$AM$5:$AM$199,$Q26)</f>
        <v>80.2</v>
      </c>
      <c r="Z26" s="50">
        <f>IFERROR(AVERAGEIFS($AS$5:$AS$199,$AS$5:$AS$199,"&gt;0",$AL$5:$AL$199,$R26,$AM$5:$AM$199,$Q26),"")</f>
        <v>26.733333333333334</v>
      </c>
      <c r="AA26" s="25">
        <f>COUNTIFS($BC$5:$BC$199,"&gt;0",$AL$5:$AL$199,$R26,$AM$5:$AM$199,$Q26)</f>
        <v>3</v>
      </c>
      <c r="AB26" s="25">
        <f>SUMIFS($BC$5:$BC$199,$AL$5:$AL$199,$R26,$AM$5:$AM$199,$Q26)</f>
        <v>3</v>
      </c>
      <c r="AC26" s="52">
        <f>SUMIFS($BL$5:$BL$199,$AL$5:$AL$199,$R26,$AM$5:$AM$199,$Q26)</f>
        <v>80.2</v>
      </c>
      <c r="AD26" s="22">
        <f>IFERROR(AVERAGEIFS($AT$5:$AT$199,$AT$5:$AT$199,"&gt;0",$AL$5:$AL$199,$R26,$AM$5:$AM$199,$Q26),"")</f>
        <v>26.733333333333334</v>
      </c>
      <c r="AE26" s="49">
        <f>COUNTIFS($BD$5:$BD$199,"&gt;0",$AL$5:$AL$199,$R26,$AM$5:$AM$199,$Q26)</f>
        <v>3</v>
      </c>
      <c r="AF26" s="49">
        <f>SUMIFS($BD$5:$BD$199,$AL$5:$AL$199,$R26,$AM$5:$AM$199,$Q26)</f>
        <v>3</v>
      </c>
      <c r="AG26" s="55">
        <f>SUMIFS($BM$5:$BM$199,$AL$5:$AL$199,$R26,$AM$5:$AM$199,$Q26)</f>
        <v>80.2</v>
      </c>
      <c r="AH26" s="50">
        <f>IFERROR(AVERAGEIFS($AU$5:$AU$199,$AU$5:$AU$199,"&gt;0",$AL$5:$AL$199,$R26,$AM$5:$AM$199,$Q26),"")</f>
        <v>26.733333333333334</v>
      </c>
      <c r="AJ26" s="2">
        <f t="shared" si="22"/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24"/>
        <v>29.4</v>
      </c>
      <c r="AO26" s="12">
        <f t="shared" si="24"/>
        <v>28.17</v>
      </c>
      <c r="AP26" s="12">
        <f t="shared" si="24"/>
        <v>28.17</v>
      </c>
      <c r="AQ26" s="12">
        <f t="shared" si="24"/>
        <v>27.86</v>
      </c>
      <c r="AR26" s="12">
        <f t="shared" si="8"/>
        <v>0</v>
      </c>
      <c r="AS26" s="12">
        <f t="shared" si="9"/>
        <v>0</v>
      </c>
      <c r="AT26" s="12">
        <f t="shared" si="10"/>
        <v>0</v>
      </c>
      <c r="AU26" s="12">
        <f t="shared" si="11"/>
        <v>0</v>
      </c>
      <c r="AV26" s="13"/>
      <c r="AW26" s="12">
        <f t="shared" si="25"/>
        <v>1</v>
      </c>
      <c r="AX26" s="12">
        <f t="shared" si="25"/>
        <v>2</v>
      </c>
      <c r="AY26" s="12">
        <f t="shared" si="25"/>
        <v>2</v>
      </c>
      <c r="AZ26" s="12">
        <f t="shared" si="25"/>
        <v>3</v>
      </c>
      <c r="BA26" s="12">
        <f t="shared" si="13"/>
        <v>0</v>
      </c>
      <c r="BB26" s="12">
        <f t="shared" si="14"/>
        <v>0</v>
      </c>
      <c r="BC26" s="12">
        <f t="shared" si="15"/>
        <v>0</v>
      </c>
      <c r="BD26" s="12">
        <f t="shared" si="16"/>
        <v>0</v>
      </c>
      <c r="BE26" s="13"/>
      <c r="BF26" s="12">
        <f t="shared" si="26"/>
        <v>29.4</v>
      </c>
      <c r="BG26" s="12">
        <f t="shared" si="26"/>
        <v>56.34</v>
      </c>
      <c r="BH26" s="12">
        <f t="shared" si="26"/>
        <v>56.34</v>
      </c>
      <c r="BI26" s="12">
        <f t="shared" si="26"/>
        <v>83.58</v>
      </c>
      <c r="BJ26" s="12">
        <f t="shared" si="18"/>
        <v>0</v>
      </c>
      <c r="BK26" s="12">
        <f t="shared" si="19"/>
        <v>0</v>
      </c>
      <c r="BL26" s="12">
        <f t="shared" si="20"/>
        <v>0</v>
      </c>
      <c r="BM26" s="12">
        <f t="shared" si="21"/>
        <v>0</v>
      </c>
    </row>
    <row r="27" spans="2:65">
      <c r="B27" s="1">
        <v>23</v>
      </c>
      <c r="C27" s="60" t="s">
        <v>193</v>
      </c>
      <c r="D27" s="35" t="str">
        <f t="shared" si="0"/>
        <v>P360</v>
      </c>
      <c r="E27" s="35" t="str">
        <f t="shared" si="1"/>
        <v>KPP</v>
      </c>
      <c r="F27" s="35" t="str">
        <f t="shared" si="2"/>
        <v>Coal Hauling ABB</v>
      </c>
      <c r="G27" s="37">
        <f t="shared" si="3"/>
        <v>43022</v>
      </c>
      <c r="H27" s="43">
        <v>1</v>
      </c>
      <c r="I27" s="58">
        <v>0.28194444444444444</v>
      </c>
      <c r="J27" s="48">
        <v>42860</v>
      </c>
      <c r="K27" s="40">
        <f t="shared" si="4"/>
        <v>15940</v>
      </c>
      <c r="L27" s="40">
        <f t="shared" si="5"/>
        <v>26920</v>
      </c>
      <c r="M27" s="35">
        <f t="shared" si="6"/>
        <v>1</v>
      </c>
      <c r="N27" s="1">
        <v>23</v>
      </c>
      <c r="O27" s="1" t="s">
        <v>199</v>
      </c>
      <c r="Q27" s="2" t="s">
        <v>11</v>
      </c>
      <c r="R27" s="2" t="s">
        <v>9</v>
      </c>
      <c r="S27" s="25">
        <f>COUNTIFS($BA$5:$BA$199,"&gt;0",$AL$5:$AL$199,$R27,$AM$5:$AM$199,$Q27)</f>
        <v>4</v>
      </c>
      <c r="T27" s="25">
        <f>SUMIFS($BA$5:$BA$199,$AL$5:$AL$199,$R27,$AM$5:$AM$199,$Q27)</f>
        <v>4</v>
      </c>
      <c r="U27" s="52">
        <f>SUMIFS($BJ$5:$BJ$199,$AL$5:$AL$199,$R27,$AM$5:$AM$199,$Q27)</f>
        <v>124.78</v>
      </c>
      <c r="V27" s="22">
        <f>IFERROR(AVERAGEIFS($AR$5:$AR$199,$AR$5:$AR$199,"&gt;0",$AL$5:$AL$199,$R27,$AM$5:$AM$199,$Q27),"")</f>
        <v>31.195</v>
      </c>
      <c r="W27" s="49">
        <f>COUNTIFS($BB$5:$BB$199,"&gt;0",$AL$5:$AL$199,$R27,$AM$5:$AM$199,$Q27)</f>
        <v>4</v>
      </c>
      <c r="X27" s="49">
        <f>SUMIFS($BB$5:$BB$199,$AL$5:$AL$199,$R27,$AM$5:$AM$199,$Q27)</f>
        <v>4</v>
      </c>
      <c r="Y27" s="55">
        <f>SUMIFS($BK$5:$BK$199,$AL$5:$AL$199,$R27,$AM$5:$AM$199,$Q27)</f>
        <v>124.78</v>
      </c>
      <c r="Z27" s="50">
        <f>IFERROR(AVERAGEIFS($AS$5:$AS$199,$AS$5:$AS$199,"&gt;0",$AL$5:$AL$199,$R27,$AM$5:$AM$199,$Q27),"")</f>
        <v>31.195</v>
      </c>
      <c r="AA27" s="25">
        <f>COUNTIFS($BC$5:$BC$199,"&gt;0",$AL$5:$AL$199,$R27,$AM$5:$AM$199,$Q27)</f>
        <v>4</v>
      </c>
      <c r="AB27" s="25">
        <f>SUMIFS($BC$5:$BC$199,$AL$5:$AL$199,$R27,$AM$5:$AM$199,$Q27)</f>
        <v>4</v>
      </c>
      <c r="AC27" s="52">
        <f>SUMIFS($BL$5:$BL$199,$AL$5:$AL$199,$R27,$AM$5:$AM$199,$Q27)</f>
        <v>124.78</v>
      </c>
      <c r="AD27" s="22">
        <f>IFERROR(AVERAGEIFS($AT$5:$AT$199,$AT$5:$AT$199,"&gt;0",$AL$5:$AL$199,$R27,$AM$5:$AM$199,$Q27),"")</f>
        <v>31.195</v>
      </c>
      <c r="AE27" s="49">
        <f>COUNTIFS($BD$5:$BD$199,"&gt;0",$AL$5:$AL$199,$R27,$AM$5:$AM$199,$Q27)</f>
        <v>4</v>
      </c>
      <c r="AF27" s="49">
        <f>SUMIFS($BD$5:$BD$199,$AL$5:$AL$199,$R27,$AM$5:$AM$199,$Q27)</f>
        <v>4</v>
      </c>
      <c r="AG27" s="55">
        <f>SUMIFS($BM$5:$BM$199,$AL$5:$AL$199,$R27,$AM$5:$AM$199,$Q27)</f>
        <v>124.78</v>
      </c>
      <c r="AH27" s="50">
        <f>IFERROR(AVERAGEIFS($AU$5:$AU$199,$AU$5:$AU$199,"&gt;0",$AL$5:$AL$199,$R27,$AM$5:$AM$199,$Q27),"")</f>
        <v>31.195</v>
      </c>
      <c r="AJ27" s="2">
        <f t="shared" si="22"/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si="24"/>
        <v>28.2</v>
      </c>
      <c r="AO27" s="12">
        <f t="shared" si="24"/>
        <v>28.2</v>
      </c>
      <c r="AP27" s="12">
        <f t="shared" si="24"/>
        <v>28.15</v>
      </c>
      <c r="AQ27" s="12">
        <f t="shared" si="24"/>
        <v>28.15</v>
      </c>
      <c r="AR27" s="12">
        <f t="shared" si="8"/>
        <v>27.48</v>
      </c>
      <c r="AS27" s="12">
        <f t="shared" si="9"/>
        <v>27.48</v>
      </c>
      <c r="AT27" s="12">
        <f t="shared" si="10"/>
        <v>27.48</v>
      </c>
      <c r="AU27" s="12">
        <f t="shared" si="11"/>
        <v>27.48</v>
      </c>
      <c r="AV27" s="13"/>
      <c r="AW27" s="12">
        <f t="shared" si="25"/>
        <v>1</v>
      </c>
      <c r="AX27" s="12">
        <f t="shared" si="25"/>
        <v>1</v>
      </c>
      <c r="AY27" s="12">
        <f t="shared" si="25"/>
        <v>2</v>
      </c>
      <c r="AZ27" s="12">
        <f t="shared" si="25"/>
        <v>2</v>
      </c>
      <c r="BA27" s="12">
        <f t="shared" si="13"/>
        <v>1</v>
      </c>
      <c r="BB27" s="12">
        <f t="shared" si="14"/>
        <v>1</v>
      </c>
      <c r="BC27" s="12">
        <f t="shared" si="15"/>
        <v>1</v>
      </c>
      <c r="BD27" s="12">
        <f t="shared" si="16"/>
        <v>1</v>
      </c>
      <c r="BE27" s="13"/>
      <c r="BF27" s="12">
        <f t="shared" si="26"/>
        <v>28.2</v>
      </c>
      <c r="BG27" s="12">
        <f t="shared" si="26"/>
        <v>28.2</v>
      </c>
      <c r="BH27" s="12">
        <f t="shared" si="26"/>
        <v>56.3</v>
      </c>
      <c r="BI27" s="12">
        <f t="shared" si="26"/>
        <v>56.3</v>
      </c>
      <c r="BJ27" s="12">
        <f t="shared" si="18"/>
        <v>27.48</v>
      </c>
      <c r="BK27" s="12">
        <f t="shared" si="19"/>
        <v>27.48</v>
      </c>
      <c r="BL27" s="12">
        <f t="shared" si="20"/>
        <v>27.48</v>
      </c>
      <c r="BM27" s="12">
        <f t="shared" si="21"/>
        <v>27.48</v>
      </c>
    </row>
    <row r="28" spans="2:65">
      <c r="B28" s="1">
        <v>24</v>
      </c>
      <c r="C28" s="60" t="s">
        <v>111</v>
      </c>
      <c r="D28" s="35" t="str">
        <f t="shared" si="0"/>
        <v>P360</v>
      </c>
      <c r="E28" s="35" t="str">
        <f t="shared" si="1"/>
        <v>KPP</v>
      </c>
      <c r="F28" s="35" t="str">
        <f t="shared" si="2"/>
        <v>Coal Hauling ABB</v>
      </c>
      <c r="G28" s="37">
        <f t="shared" si="3"/>
        <v>43022</v>
      </c>
      <c r="H28" s="43">
        <v>1</v>
      </c>
      <c r="I28" s="58">
        <v>0.28333333333333333</v>
      </c>
      <c r="J28" s="48">
        <v>43200</v>
      </c>
      <c r="K28" s="40">
        <f t="shared" si="4"/>
        <v>16040</v>
      </c>
      <c r="L28" s="40">
        <f t="shared" si="5"/>
        <v>27160</v>
      </c>
      <c r="M28" s="35">
        <f t="shared" si="6"/>
        <v>1</v>
      </c>
      <c r="N28" s="1">
        <v>24</v>
      </c>
      <c r="O28" s="1" t="s">
        <v>199</v>
      </c>
      <c r="Q28" s="2" t="s">
        <v>11</v>
      </c>
      <c r="R28" s="2" t="s">
        <v>13</v>
      </c>
      <c r="S28" s="25">
        <f>COUNTIFS($BA$5:$BA$199,"&gt;0",$AL$5:$AL$199,$R28,$AM$5:$AM$199,$Q28)</f>
        <v>12</v>
      </c>
      <c r="T28" s="25">
        <f>SUMIFS($BA$5:$BA$199,$AL$5:$AL$199,$R28,$AM$5:$AM$199,$Q28)</f>
        <v>12</v>
      </c>
      <c r="U28" s="52">
        <f>SUMIFS($BJ$5:$BJ$199,$AL$5:$AL$199,$R28,$AM$5:$AM$199,$Q28)</f>
        <v>363.5</v>
      </c>
      <c r="V28" s="22">
        <f>IFERROR(AVERAGEIFS($AR$5:$AR$199,$AR$5:$AR$199,"&gt;0",$AL$5:$AL$199,$R28,$AM$5:$AM$199,$Q28),"")</f>
        <v>30.291666666666668</v>
      </c>
      <c r="W28" s="49">
        <f>COUNTIFS($BB$5:$BB$199,"&gt;0",$AL$5:$AL$199,$R28,$AM$5:$AM$199,$Q28)</f>
        <v>12</v>
      </c>
      <c r="X28" s="49">
        <f>SUMIFS($BB$5:$BB$199,$AL$5:$AL$199,$R28,$AM$5:$AM$199,$Q28)</f>
        <v>12</v>
      </c>
      <c r="Y28" s="55">
        <f>SUMIFS($BK$5:$BK$199,$AL$5:$AL$199,$R28,$AM$5:$AM$199,$Q28)</f>
        <v>363.5</v>
      </c>
      <c r="Z28" s="50">
        <f>IFERROR(AVERAGEIFS($AS$5:$AS$199,$AS$5:$AS$199,"&gt;0",$AL$5:$AL$199,$R28,$AM$5:$AM$199,$Q28),"")</f>
        <v>30.291666666666668</v>
      </c>
      <c r="AA28" s="25">
        <f>COUNTIFS($BC$5:$BC$199,"&gt;0",$AL$5:$AL$199,$R28,$AM$5:$AM$199,$Q28)</f>
        <v>12</v>
      </c>
      <c r="AB28" s="25">
        <f>SUMIFS($BC$5:$BC$199,$AL$5:$AL$199,$R28,$AM$5:$AM$199,$Q28)</f>
        <v>12</v>
      </c>
      <c r="AC28" s="52">
        <f>SUMIFS($BL$5:$BL$199,$AL$5:$AL$199,$R28,$AM$5:$AM$199,$Q28)</f>
        <v>363.5</v>
      </c>
      <c r="AD28" s="22">
        <f>IFERROR(AVERAGEIFS($AT$5:$AT$199,$AT$5:$AT$199,"&gt;0",$AL$5:$AL$199,$R28,$AM$5:$AM$199,$Q28),"")</f>
        <v>30.291666666666668</v>
      </c>
      <c r="AE28" s="49">
        <f>COUNTIFS($BD$5:$BD$199,"&gt;0",$AL$5:$AL$199,$R28,$AM$5:$AM$199,$Q28)</f>
        <v>12</v>
      </c>
      <c r="AF28" s="49">
        <f>SUMIFS($BD$5:$BD$199,$AL$5:$AL$199,$R28,$AM$5:$AM$199,$Q28)</f>
        <v>12</v>
      </c>
      <c r="AG28" s="55">
        <f>SUMIFS($BM$5:$BM$199,$AL$5:$AL$199,$R28,$AM$5:$AM$199,$Q28)</f>
        <v>363.5</v>
      </c>
      <c r="AH28" s="50">
        <f>IFERROR(AVERAGEIFS($AU$5:$AU$199,$AU$5:$AU$199,"&gt;0",$AL$5:$AL$199,$R28,$AM$5:$AM$199,$Q28),"")</f>
        <v>30.291666666666668</v>
      </c>
      <c r="AJ28" s="2">
        <f t="shared" si="22"/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24"/>
        <v>0</v>
      </c>
      <c r="AO28" s="12">
        <f t="shared" si="24"/>
        <v>26.88</v>
      </c>
      <c r="AP28" s="12">
        <f t="shared" si="24"/>
        <v>26.88</v>
      </c>
      <c r="AQ28" s="12">
        <f t="shared" si="24"/>
        <v>26.77</v>
      </c>
      <c r="AR28" s="12">
        <f t="shared" si="8"/>
        <v>0</v>
      </c>
      <c r="AS28" s="12">
        <f t="shared" si="9"/>
        <v>26.7</v>
      </c>
      <c r="AT28" s="12">
        <f t="shared" si="10"/>
        <v>26.7</v>
      </c>
      <c r="AU28" s="12">
        <f t="shared" si="11"/>
        <v>26.7</v>
      </c>
      <c r="AV28" s="13"/>
      <c r="AW28" s="12">
        <f t="shared" si="25"/>
        <v>0</v>
      </c>
      <c r="AX28" s="12">
        <f t="shared" si="25"/>
        <v>1</v>
      </c>
      <c r="AY28" s="12">
        <f t="shared" si="25"/>
        <v>1</v>
      </c>
      <c r="AZ28" s="12">
        <f t="shared" si="25"/>
        <v>2</v>
      </c>
      <c r="BA28" s="12">
        <f t="shared" si="13"/>
        <v>0</v>
      </c>
      <c r="BB28" s="12">
        <f t="shared" si="14"/>
        <v>1</v>
      </c>
      <c r="BC28" s="12">
        <f t="shared" si="15"/>
        <v>1</v>
      </c>
      <c r="BD28" s="12">
        <f t="shared" si="16"/>
        <v>1</v>
      </c>
      <c r="BE28" s="13"/>
      <c r="BF28" s="12">
        <f t="shared" si="26"/>
        <v>0</v>
      </c>
      <c r="BG28" s="12">
        <f t="shared" si="26"/>
        <v>26.88</v>
      </c>
      <c r="BH28" s="12">
        <f t="shared" si="26"/>
        <v>26.88</v>
      </c>
      <c r="BI28" s="12">
        <f t="shared" si="26"/>
        <v>53.54</v>
      </c>
      <c r="BJ28" s="12">
        <f t="shared" si="18"/>
        <v>0</v>
      </c>
      <c r="BK28" s="12">
        <f t="shared" si="19"/>
        <v>26.7</v>
      </c>
      <c r="BL28" s="12">
        <f t="shared" si="20"/>
        <v>26.7</v>
      </c>
      <c r="BM28" s="12">
        <f t="shared" si="21"/>
        <v>26.7</v>
      </c>
    </row>
    <row r="29" spans="2:65">
      <c r="B29" s="1">
        <v>25</v>
      </c>
      <c r="C29" s="60" t="s">
        <v>32</v>
      </c>
      <c r="D29" s="35" t="str">
        <f t="shared" si="0"/>
        <v>P360</v>
      </c>
      <c r="E29" s="35" t="str">
        <f t="shared" si="1"/>
        <v>KPP</v>
      </c>
      <c r="F29" s="35" t="str">
        <f t="shared" si="2"/>
        <v>Coal Hauling ABB</v>
      </c>
      <c r="G29" s="37">
        <f t="shared" si="3"/>
        <v>43022</v>
      </c>
      <c r="H29" s="43">
        <v>1</v>
      </c>
      <c r="I29" s="58">
        <v>0.28402777777777777</v>
      </c>
      <c r="J29" s="48">
        <v>43580</v>
      </c>
      <c r="K29" s="40">
        <f t="shared" si="4"/>
        <v>16480</v>
      </c>
      <c r="L29" s="40">
        <f t="shared" si="5"/>
        <v>27100</v>
      </c>
      <c r="M29" s="35">
        <f t="shared" si="6"/>
        <v>1</v>
      </c>
      <c r="N29" s="1">
        <v>25</v>
      </c>
      <c r="O29" s="1" t="s">
        <v>199</v>
      </c>
      <c r="Q29" s="67" t="s">
        <v>10</v>
      </c>
      <c r="R29" s="68"/>
      <c r="S29" s="26">
        <f>SUM(S25:S28)</f>
        <v>27</v>
      </c>
      <c r="T29" s="26">
        <f>SUM(T25:T28)</f>
        <v>27</v>
      </c>
      <c r="U29" s="53">
        <f>SUM(U25:U28)</f>
        <v>789.66</v>
      </c>
      <c r="V29" s="23">
        <f>IFERROR(AVERAGEIFS($AR$5:$AR$199,$AR$5:$AR$199,"&gt;0",$AM$5:$AM$199,$Q28),"")</f>
        <v>29.246666666666666</v>
      </c>
      <c r="W29" s="26">
        <f>SUM(W25:W28)</f>
        <v>27</v>
      </c>
      <c r="X29" s="26">
        <f>SUM(X25:X28)</f>
        <v>27</v>
      </c>
      <c r="Y29" s="53">
        <f>SUM(Y25:Y28)</f>
        <v>789.66</v>
      </c>
      <c r="Z29" s="23">
        <f>IFERROR(AVERAGEIFS($AS$5:$AS$199,$AS$5:$AS$199,"&gt;0",$AM$5:$AM$199,$Q28),"")</f>
        <v>29.246666666666666</v>
      </c>
      <c r="AA29" s="26">
        <f>SUM(AA25:AA28)</f>
        <v>27</v>
      </c>
      <c r="AB29" s="26">
        <f>SUM(AB25:AB28)</f>
        <v>27</v>
      </c>
      <c r="AC29" s="53">
        <f>SUM(AC25:AC28)</f>
        <v>789.66</v>
      </c>
      <c r="AD29" s="23">
        <f>IFERROR(AVERAGEIFS($AT$5:$AT$199,$AT$5:$AT$199,"&gt;0",$AM$5:$AM$199,$Q28),"")</f>
        <v>29.246666666666666</v>
      </c>
      <c r="AE29" s="26">
        <f>SUM(AE25:AE28)</f>
        <v>27</v>
      </c>
      <c r="AF29" s="26">
        <f>SUM(AF25:AF28)</f>
        <v>27</v>
      </c>
      <c r="AG29" s="53">
        <f>SUM(AG25:AG28)</f>
        <v>789.66</v>
      </c>
      <c r="AH29" s="23">
        <f>IFERROR(AVERAGEIFS($AU$5:$AU$199,$AU$5:$AU$199,"&gt;0",$AM$5:$AM$199,$Q28),"")</f>
        <v>29.246666666666666</v>
      </c>
      <c r="AJ29" s="2">
        <f t="shared" si="22"/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si="24"/>
        <v>27.3</v>
      </c>
      <c r="AO29" s="12">
        <f t="shared" si="24"/>
        <v>27.3</v>
      </c>
      <c r="AP29" s="12">
        <f t="shared" si="24"/>
        <v>27.43</v>
      </c>
      <c r="AQ29" s="12">
        <f t="shared" si="24"/>
        <v>27.43</v>
      </c>
      <c r="AR29" s="12">
        <f t="shared" si="8"/>
        <v>27.46</v>
      </c>
      <c r="AS29" s="12">
        <f t="shared" si="9"/>
        <v>27.46</v>
      </c>
      <c r="AT29" s="12">
        <f t="shared" si="10"/>
        <v>27.46</v>
      </c>
      <c r="AU29" s="12">
        <f t="shared" si="11"/>
        <v>27.46</v>
      </c>
      <c r="AV29" s="13"/>
      <c r="AW29" s="12">
        <f t="shared" si="25"/>
        <v>1</v>
      </c>
      <c r="AX29" s="12">
        <f t="shared" si="25"/>
        <v>1</v>
      </c>
      <c r="AY29" s="12">
        <f t="shared" si="25"/>
        <v>2</v>
      </c>
      <c r="AZ29" s="12">
        <f t="shared" si="25"/>
        <v>2</v>
      </c>
      <c r="BA29" s="12">
        <f t="shared" si="13"/>
        <v>1</v>
      </c>
      <c r="BB29" s="12">
        <f t="shared" si="14"/>
        <v>1</v>
      </c>
      <c r="BC29" s="12">
        <f t="shared" si="15"/>
        <v>1</v>
      </c>
      <c r="BD29" s="12">
        <f t="shared" si="16"/>
        <v>1</v>
      </c>
      <c r="BE29" s="13"/>
      <c r="BF29" s="12">
        <f t="shared" si="26"/>
        <v>27.3</v>
      </c>
      <c r="BG29" s="12">
        <f t="shared" si="26"/>
        <v>27.3</v>
      </c>
      <c r="BH29" s="12">
        <f t="shared" si="26"/>
        <v>54.86</v>
      </c>
      <c r="BI29" s="12">
        <f t="shared" si="26"/>
        <v>54.86</v>
      </c>
      <c r="BJ29" s="12">
        <f t="shared" si="18"/>
        <v>27.46</v>
      </c>
      <c r="BK29" s="12">
        <f t="shared" si="19"/>
        <v>27.46</v>
      </c>
      <c r="BL29" s="12">
        <f t="shared" si="20"/>
        <v>27.46</v>
      </c>
      <c r="BM29" s="12">
        <f t="shared" si="21"/>
        <v>27.46</v>
      </c>
    </row>
    <row r="30" spans="2:65">
      <c r="B30" s="1">
        <v>26</v>
      </c>
      <c r="C30" s="60" t="s">
        <v>94</v>
      </c>
      <c r="D30" s="35" t="str">
        <f t="shared" si="0"/>
        <v>P360</v>
      </c>
      <c r="E30" s="35" t="str">
        <f t="shared" si="1"/>
        <v>KPP</v>
      </c>
      <c r="F30" s="35" t="str">
        <f t="shared" si="2"/>
        <v>Coal Hauling ABB</v>
      </c>
      <c r="G30" s="37">
        <f t="shared" si="3"/>
        <v>43022</v>
      </c>
      <c r="H30" s="43">
        <v>1</v>
      </c>
      <c r="I30" s="58">
        <v>0.28680555555555554</v>
      </c>
      <c r="J30" s="48">
        <v>45600</v>
      </c>
      <c r="K30" s="40">
        <f t="shared" si="4"/>
        <v>16040</v>
      </c>
      <c r="L30" s="40">
        <f t="shared" si="5"/>
        <v>29560</v>
      </c>
      <c r="M30" s="35">
        <f t="shared" si="6"/>
        <v>1</v>
      </c>
      <c r="N30" s="1">
        <v>26</v>
      </c>
      <c r="O30" s="1" t="s">
        <v>199</v>
      </c>
      <c r="Q30" s="2" t="s">
        <v>14</v>
      </c>
      <c r="R30" s="2" t="s">
        <v>15</v>
      </c>
      <c r="S30" s="25">
        <f>COUNTIFS($BA$5:$BA$199,"&gt;0",$AL$5:$AL$199,$R30,$AM$5:$AM$199,$Q30)</f>
        <v>0</v>
      </c>
      <c r="T30" s="25">
        <f>SUMIFS($BA$5:$BA$199,$AL$5:$AL$199,$R30,$AM$5:$AM$199,$Q30)</f>
        <v>0</v>
      </c>
      <c r="U30" s="52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>COUNTIFS($BB$5:$BB$199,"&gt;0",$AL$5:$AL$199,$R30,$AM$5:$AM$199,$Q30)</f>
        <v>0</v>
      </c>
      <c r="X30" s="25">
        <f>SUMIFS($BB$5:$BB$199,$AL$5:$AL$199,$R30,$AM$5:$AM$199,$Q30)</f>
        <v>0</v>
      </c>
      <c r="Y30" s="52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>COUNTIFS($BC$5:$BC$199,"&gt;0",$AL$5:$AL$199,$R30,$AM$5:$AM$199,$Q30)</f>
        <v>0</v>
      </c>
      <c r="AB30" s="25">
        <f>SUMIFS($BC$5:$BC$199,$AL$5:$AL$199,$R30,$AM$5:$AM$199,$Q30)</f>
        <v>0</v>
      </c>
      <c r="AC30" s="52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>COUNTIFS($BD$5:$BD$199,"&gt;0",$AL$5:$AL$199,$R30,$AM$5:$AM$199,$Q30)</f>
        <v>0</v>
      </c>
      <c r="AF30" s="25">
        <f>SUMIFS($BD$5:$BD$199,$AL$5:$AL$199,$R30,$AM$5:$AM$199,$Q30)</f>
        <v>0</v>
      </c>
      <c r="AG30" s="52">
        <f>SUMIFS($BM$5:$BM$199,$AL$5:$AL$199,$R30,$AM$5:$AM$199,$Q30)</f>
        <v>0</v>
      </c>
      <c r="AH30" s="22" t="str">
        <f>IFERROR(AVERAGEIFS($AU$5:$AU$199,$AU$5:$AU$199,"&gt;0",$AL$5:$AL$199,$R30,$AM$5:$AM$199,$Q30),"")</f>
        <v/>
      </c>
      <c r="AJ30" s="2">
        <f t="shared" si="22"/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24"/>
        <v>29.34</v>
      </c>
      <c r="AO30" s="12">
        <f t="shared" si="24"/>
        <v>29.34</v>
      </c>
      <c r="AP30" s="12">
        <f t="shared" si="24"/>
        <v>28.3</v>
      </c>
      <c r="AQ30" s="12">
        <f t="shared" si="24"/>
        <v>28.3</v>
      </c>
      <c r="AR30" s="12">
        <f t="shared" si="8"/>
        <v>28.1</v>
      </c>
      <c r="AS30" s="12">
        <f t="shared" si="9"/>
        <v>28.1</v>
      </c>
      <c r="AT30" s="12">
        <f t="shared" si="10"/>
        <v>28.1</v>
      </c>
      <c r="AU30" s="12">
        <f t="shared" si="11"/>
        <v>28.1</v>
      </c>
      <c r="AV30" s="13"/>
      <c r="AW30" s="12">
        <f t="shared" si="25"/>
        <v>1</v>
      </c>
      <c r="AX30" s="12">
        <f t="shared" si="25"/>
        <v>1</v>
      </c>
      <c r="AY30" s="12">
        <f t="shared" si="25"/>
        <v>2</v>
      </c>
      <c r="AZ30" s="12">
        <f t="shared" si="25"/>
        <v>2</v>
      </c>
      <c r="BA30" s="12">
        <f t="shared" si="13"/>
        <v>1</v>
      </c>
      <c r="BB30" s="12">
        <f t="shared" si="14"/>
        <v>1</v>
      </c>
      <c r="BC30" s="12">
        <f t="shared" si="15"/>
        <v>1</v>
      </c>
      <c r="BD30" s="12">
        <f t="shared" si="16"/>
        <v>1</v>
      </c>
      <c r="BE30" s="13"/>
      <c r="BF30" s="12">
        <f t="shared" si="26"/>
        <v>29.34</v>
      </c>
      <c r="BG30" s="12">
        <f t="shared" si="26"/>
        <v>29.34</v>
      </c>
      <c r="BH30" s="12">
        <f t="shared" si="26"/>
        <v>56.6</v>
      </c>
      <c r="BI30" s="12">
        <f t="shared" si="26"/>
        <v>56.6</v>
      </c>
      <c r="BJ30" s="12">
        <f t="shared" si="18"/>
        <v>28.1</v>
      </c>
      <c r="BK30" s="12">
        <f t="shared" si="19"/>
        <v>28.1</v>
      </c>
      <c r="BL30" s="12">
        <f t="shared" si="20"/>
        <v>28.1</v>
      </c>
      <c r="BM30" s="12">
        <f t="shared" si="21"/>
        <v>28.1</v>
      </c>
    </row>
    <row r="31" spans="2:65">
      <c r="B31" s="1">
        <v>27</v>
      </c>
      <c r="C31" s="60" t="s">
        <v>194</v>
      </c>
      <c r="D31" s="35" t="str">
        <f t="shared" si="0"/>
        <v>P360</v>
      </c>
      <c r="E31" s="35" t="str">
        <f t="shared" si="1"/>
        <v>KPP</v>
      </c>
      <c r="F31" s="35" t="str">
        <f t="shared" si="2"/>
        <v>Coal Hauling ABB</v>
      </c>
      <c r="G31" s="37">
        <f t="shared" si="3"/>
        <v>43022</v>
      </c>
      <c r="H31" s="43">
        <v>1</v>
      </c>
      <c r="I31" s="58">
        <v>0.28750000000000003</v>
      </c>
      <c r="J31" s="48">
        <v>43840</v>
      </c>
      <c r="K31" s="40">
        <f t="shared" si="4"/>
        <v>15820</v>
      </c>
      <c r="L31" s="40">
        <f t="shared" si="5"/>
        <v>28020</v>
      </c>
      <c r="M31" s="35">
        <f t="shared" si="6"/>
        <v>1</v>
      </c>
      <c r="N31" s="1">
        <v>27</v>
      </c>
      <c r="O31" s="1" t="s">
        <v>199</v>
      </c>
      <c r="Q31" s="67" t="s">
        <v>10</v>
      </c>
      <c r="R31" s="68"/>
      <c r="S31" s="26">
        <f t="shared" ref="S31:AH31" si="27">S30</f>
        <v>0</v>
      </c>
      <c r="T31" s="26">
        <f t="shared" si="27"/>
        <v>0</v>
      </c>
      <c r="U31" s="53">
        <f t="shared" si="27"/>
        <v>0</v>
      </c>
      <c r="V31" s="23" t="str">
        <f t="shared" si="27"/>
        <v/>
      </c>
      <c r="W31" s="26">
        <f t="shared" si="27"/>
        <v>0</v>
      </c>
      <c r="X31" s="26">
        <f t="shared" si="27"/>
        <v>0</v>
      </c>
      <c r="Y31" s="53">
        <f t="shared" si="27"/>
        <v>0</v>
      </c>
      <c r="Z31" s="23" t="str">
        <f t="shared" si="27"/>
        <v/>
      </c>
      <c r="AA31" s="26">
        <f t="shared" si="27"/>
        <v>0</v>
      </c>
      <c r="AB31" s="26">
        <f t="shared" si="27"/>
        <v>0</v>
      </c>
      <c r="AC31" s="53">
        <f t="shared" si="27"/>
        <v>0</v>
      </c>
      <c r="AD31" s="23" t="str">
        <f t="shared" si="27"/>
        <v/>
      </c>
      <c r="AE31" s="26">
        <f t="shared" si="27"/>
        <v>0</v>
      </c>
      <c r="AF31" s="26">
        <f t="shared" si="27"/>
        <v>0</v>
      </c>
      <c r="AG31" s="53">
        <f t="shared" si="27"/>
        <v>0</v>
      </c>
      <c r="AH31" s="23" t="str">
        <f t="shared" si="27"/>
        <v/>
      </c>
      <c r="AJ31" s="2">
        <f t="shared" si="22"/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si="24"/>
        <v>29.54</v>
      </c>
      <c r="AO31" s="12">
        <f t="shared" si="24"/>
        <v>28.52</v>
      </c>
      <c r="AP31" s="12">
        <f t="shared" si="24"/>
        <v>28.52</v>
      </c>
      <c r="AQ31" s="12">
        <f t="shared" si="24"/>
        <v>28.52</v>
      </c>
      <c r="AR31" s="12">
        <f t="shared" si="8"/>
        <v>27.68</v>
      </c>
      <c r="AS31" s="12">
        <f t="shared" si="9"/>
        <v>27.68</v>
      </c>
      <c r="AT31" s="12">
        <f t="shared" si="10"/>
        <v>27.68</v>
      </c>
      <c r="AU31" s="12">
        <f t="shared" si="11"/>
        <v>27.68</v>
      </c>
      <c r="AV31" s="13"/>
      <c r="AW31" s="12">
        <f t="shared" si="25"/>
        <v>1</v>
      </c>
      <c r="AX31" s="12">
        <f t="shared" si="25"/>
        <v>2</v>
      </c>
      <c r="AY31" s="12">
        <f t="shared" si="25"/>
        <v>2</v>
      </c>
      <c r="AZ31" s="12">
        <f t="shared" si="25"/>
        <v>2</v>
      </c>
      <c r="BA31" s="12">
        <f t="shared" si="13"/>
        <v>1</v>
      </c>
      <c r="BB31" s="12">
        <f t="shared" si="14"/>
        <v>1</v>
      </c>
      <c r="BC31" s="12">
        <f t="shared" si="15"/>
        <v>1</v>
      </c>
      <c r="BD31" s="12">
        <f t="shared" si="16"/>
        <v>1</v>
      </c>
      <c r="BE31" s="13"/>
      <c r="BF31" s="12">
        <f t="shared" si="26"/>
        <v>29.54</v>
      </c>
      <c r="BG31" s="12">
        <f t="shared" si="26"/>
        <v>57.04</v>
      </c>
      <c r="BH31" s="12">
        <f t="shared" si="26"/>
        <v>57.04</v>
      </c>
      <c r="BI31" s="12">
        <f t="shared" si="26"/>
        <v>57.04</v>
      </c>
      <c r="BJ31" s="12">
        <f t="shared" si="18"/>
        <v>27.68</v>
      </c>
      <c r="BK31" s="12">
        <f t="shared" si="19"/>
        <v>27.68</v>
      </c>
      <c r="BL31" s="12">
        <f t="shared" si="20"/>
        <v>27.68</v>
      </c>
      <c r="BM31" s="12">
        <f t="shared" si="21"/>
        <v>27.68</v>
      </c>
    </row>
    <row r="32" spans="2:65">
      <c r="B32" s="1">
        <v>28</v>
      </c>
      <c r="C32" s="60" t="s">
        <v>36</v>
      </c>
      <c r="D32" s="35" t="str">
        <f t="shared" si="0"/>
        <v>P360</v>
      </c>
      <c r="E32" s="35" t="str">
        <f t="shared" si="1"/>
        <v>KPP</v>
      </c>
      <c r="F32" s="35" t="str">
        <f t="shared" si="2"/>
        <v>Coal Hauling ABB</v>
      </c>
      <c r="G32" s="37">
        <f t="shared" si="3"/>
        <v>43022</v>
      </c>
      <c r="H32" s="43">
        <v>1</v>
      </c>
      <c r="I32" s="58">
        <v>0.28819444444444448</v>
      </c>
      <c r="J32" s="48">
        <v>45640</v>
      </c>
      <c r="K32" s="40">
        <f t="shared" si="4"/>
        <v>16400</v>
      </c>
      <c r="L32" s="40">
        <f t="shared" si="5"/>
        <v>29240</v>
      </c>
      <c r="M32" s="35">
        <f t="shared" si="6"/>
        <v>1</v>
      </c>
      <c r="N32" s="1">
        <v>28</v>
      </c>
      <c r="O32" s="1" t="s">
        <v>199</v>
      </c>
      <c r="Q32" s="69" t="s">
        <v>16</v>
      </c>
      <c r="R32" s="70"/>
      <c r="S32" s="27">
        <f>S31+S29+S24</f>
        <v>92</v>
      </c>
      <c r="T32" s="27">
        <f>T31+T29+T24</f>
        <v>92</v>
      </c>
      <c r="U32" s="54">
        <f>U31+U29+U24</f>
        <v>2656.3</v>
      </c>
      <c r="V32" s="24">
        <f>IFERROR(AVERAGEIFS($AR$5:$AR$199,$AR$5:$AR$199,"&gt;0"),"")</f>
        <v>28.872826086956518</v>
      </c>
      <c r="W32" s="27">
        <f>W31+W29+W24</f>
        <v>100</v>
      </c>
      <c r="X32" s="27">
        <f>X31+X29+X24</f>
        <v>100</v>
      </c>
      <c r="Y32" s="54">
        <f>Y31+Y29+Y24</f>
        <v>2889.84</v>
      </c>
      <c r="Z32" s="24">
        <f>IFERROR(AVERAGEIFS($AS$5:$AS$199,$AS$5:$AS$199,"&gt;0"),"")</f>
        <v>28.898399999999995</v>
      </c>
      <c r="AA32" s="27">
        <f>AA31+AA29+AA24</f>
        <v>100</v>
      </c>
      <c r="AB32" s="27">
        <f>AB31+AB29+AB24</f>
        <v>100</v>
      </c>
      <c r="AC32" s="54">
        <f>SUM(AC24,AC29,AC31)</f>
        <v>2889.84</v>
      </c>
      <c r="AD32" s="24">
        <f>IFERROR(AVERAGEIFS($AT$5:$AT$199,$AT$5:$AT$199,"&gt;0"),"")</f>
        <v>28.898399999999995</v>
      </c>
      <c r="AE32" s="27">
        <f>AE31+AE29+AE24</f>
        <v>100</v>
      </c>
      <c r="AF32" s="27">
        <f>AF31+AF29+AF24</f>
        <v>100</v>
      </c>
      <c r="AG32" s="54">
        <f>AG31+AG29+AG24</f>
        <v>2889.84</v>
      </c>
      <c r="AH32" s="24">
        <f>IFERROR(AVERAGEIFS($AU$5:$AU$199,$AU$5:$AU$199,"&gt;0"),"")</f>
        <v>28.898399999999995</v>
      </c>
      <c r="AJ32" s="2">
        <f t="shared" si="22"/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24"/>
        <v>26.96</v>
      </c>
      <c r="AO32" s="12">
        <f t="shared" si="24"/>
        <v>26.66</v>
      </c>
      <c r="AP32" s="12">
        <f t="shared" si="24"/>
        <v>26.706666666666667</v>
      </c>
      <c r="AQ32" s="12">
        <f t="shared" si="24"/>
        <v>26.706666666666667</v>
      </c>
      <c r="AR32" s="12">
        <f t="shared" si="8"/>
        <v>27.16</v>
      </c>
      <c r="AS32" s="12">
        <f t="shared" si="9"/>
        <v>27.16</v>
      </c>
      <c r="AT32" s="12">
        <f t="shared" si="10"/>
        <v>27.16</v>
      </c>
      <c r="AU32" s="12">
        <f t="shared" si="11"/>
        <v>27.16</v>
      </c>
      <c r="AV32" s="13"/>
      <c r="AW32" s="12">
        <f t="shared" si="25"/>
        <v>1</v>
      </c>
      <c r="AX32" s="12">
        <f t="shared" si="25"/>
        <v>2</v>
      </c>
      <c r="AY32" s="12">
        <f t="shared" si="25"/>
        <v>3</v>
      </c>
      <c r="AZ32" s="12">
        <f t="shared" si="25"/>
        <v>3</v>
      </c>
      <c r="BA32" s="12">
        <f t="shared" si="13"/>
        <v>1</v>
      </c>
      <c r="BB32" s="12">
        <f t="shared" si="14"/>
        <v>1</v>
      </c>
      <c r="BC32" s="12">
        <f t="shared" si="15"/>
        <v>1</v>
      </c>
      <c r="BD32" s="12">
        <f t="shared" si="16"/>
        <v>1</v>
      </c>
      <c r="BE32" s="13"/>
      <c r="BF32" s="12">
        <f t="shared" si="26"/>
        <v>26.96</v>
      </c>
      <c r="BG32" s="12">
        <f t="shared" si="26"/>
        <v>53.32</v>
      </c>
      <c r="BH32" s="12">
        <f t="shared" si="26"/>
        <v>80.12</v>
      </c>
      <c r="BI32" s="12">
        <f t="shared" si="26"/>
        <v>80.12</v>
      </c>
      <c r="BJ32" s="12">
        <f t="shared" si="18"/>
        <v>27.16</v>
      </c>
      <c r="BK32" s="12">
        <f t="shared" si="19"/>
        <v>27.16</v>
      </c>
      <c r="BL32" s="12">
        <f t="shared" si="20"/>
        <v>27.16</v>
      </c>
      <c r="BM32" s="12">
        <f t="shared" si="21"/>
        <v>27.16</v>
      </c>
    </row>
    <row r="33" spans="2:65">
      <c r="B33" s="1">
        <v>29</v>
      </c>
      <c r="C33" s="60" t="s">
        <v>155</v>
      </c>
      <c r="D33" s="35" t="str">
        <f t="shared" si="0"/>
        <v>P360</v>
      </c>
      <c r="E33" s="35" t="str">
        <f t="shared" si="1"/>
        <v>KPP</v>
      </c>
      <c r="F33" s="35" t="str">
        <f t="shared" si="2"/>
        <v>Coal Hauling ABB</v>
      </c>
      <c r="G33" s="37">
        <f t="shared" si="3"/>
        <v>43022</v>
      </c>
      <c r="H33" s="43">
        <v>1</v>
      </c>
      <c r="I33" s="58">
        <v>0.28888888888888892</v>
      </c>
      <c r="J33" s="48">
        <v>43500</v>
      </c>
      <c r="K33" s="40">
        <f t="shared" si="4"/>
        <v>16540</v>
      </c>
      <c r="L33" s="40">
        <f t="shared" si="5"/>
        <v>26960</v>
      </c>
      <c r="M33" s="35">
        <f t="shared" si="6"/>
        <v>1</v>
      </c>
      <c r="N33" s="1">
        <v>29</v>
      </c>
      <c r="O33" s="1" t="s">
        <v>199</v>
      </c>
      <c r="AJ33" s="2">
        <f t="shared" si="22"/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si="24"/>
        <v>26.86</v>
      </c>
      <c r="AO33" s="12">
        <f t="shared" si="24"/>
        <v>28.08</v>
      </c>
      <c r="AP33" s="12">
        <f t="shared" si="24"/>
        <v>27.82</v>
      </c>
      <c r="AQ33" s="12">
        <f t="shared" si="24"/>
        <v>27.82</v>
      </c>
      <c r="AR33" s="12">
        <f t="shared" si="8"/>
        <v>28.8</v>
      </c>
      <c r="AS33" s="12">
        <f t="shared" si="9"/>
        <v>28.8</v>
      </c>
      <c r="AT33" s="12">
        <f t="shared" si="10"/>
        <v>28.8</v>
      </c>
      <c r="AU33" s="12">
        <f t="shared" si="11"/>
        <v>28.8</v>
      </c>
      <c r="AV33" s="13"/>
      <c r="AW33" s="12">
        <f t="shared" si="25"/>
        <v>1</v>
      </c>
      <c r="AX33" s="12">
        <f t="shared" si="25"/>
        <v>2</v>
      </c>
      <c r="AY33" s="12">
        <f t="shared" si="25"/>
        <v>3</v>
      </c>
      <c r="AZ33" s="12">
        <f t="shared" si="25"/>
        <v>3</v>
      </c>
      <c r="BA33" s="12">
        <f t="shared" si="13"/>
        <v>1</v>
      </c>
      <c r="BB33" s="12">
        <f t="shared" si="14"/>
        <v>1</v>
      </c>
      <c r="BC33" s="12">
        <f t="shared" si="15"/>
        <v>1</v>
      </c>
      <c r="BD33" s="12">
        <f t="shared" si="16"/>
        <v>1</v>
      </c>
      <c r="BE33" s="13"/>
      <c r="BF33" s="12">
        <f t="shared" si="26"/>
        <v>26.86</v>
      </c>
      <c r="BG33" s="12">
        <f t="shared" si="26"/>
        <v>56.16</v>
      </c>
      <c r="BH33" s="12">
        <f t="shared" si="26"/>
        <v>83.46</v>
      </c>
      <c r="BI33" s="12">
        <f t="shared" si="26"/>
        <v>83.46</v>
      </c>
      <c r="BJ33" s="12">
        <f t="shared" si="18"/>
        <v>28.8</v>
      </c>
      <c r="BK33" s="12">
        <f t="shared" si="19"/>
        <v>28.8</v>
      </c>
      <c r="BL33" s="12">
        <f t="shared" si="20"/>
        <v>28.8</v>
      </c>
      <c r="BM33" s="12">
        <f t="shared" si="21"/>
        <v>28.8</v>
      </c>
    </row>
    <row r="34" spans="2:65">
      <c r="B34" s="1">
        <v>30</v>
      </c>
      <c r="C34" s="60" t="s">
        <v>186</v>
      </c>
      <c r="D34" s="35" t="str">
        <f t="shared" si="0"/>
        <v>P360</v>
      </c>
      <c r="E34" s="35" t="str">
        <f t="shared" si="1"/>
        <v>KPP</v>
      </c>
      <c r="F34" s="35" t="str">
        <f t="shared" si="2"/>
        <v>Coal Hauling ABB</v>
      </c>
      <c r="G34" s="37">
        <f t="shared" si="3"/>
        <v>43022</v>
      </c>
      <c r="H34" s="43">
        <v>1</v>
      </c>
      <c r="I34" s="58">
        <v>0.28888888888888892</v>
      </c>
      <c r="J34" s="48">
        <v>42540</v>
      </c>
      <c r="K34" s="40">
        <f t="shared" si="4"/>
        <v>15620</v>
      </c>
      <c r="L34" s="40">
        <f t="shared" si="5"/>
        <v>26920</v>
      </c>
      <c r="M34" s="35">
        <f t="shared" si="6"/>
        <v>1</v>
      </c>
      <c r="N34" s="1">
        <v>30</v>
      </c>
      <c r="O34" s="1" t="s">
        <v>199</v>
      </c>
      <c r="Q34" s="71" t="s">
        <v>0</v>
      </c>
      <c r="R34" s="71" t="s">
        <v>1</v>
      </c>
      <c r="S34" s="72" t="s">
        <v>12</v>
      </c>
      <c r="T34" s="72"/>
      <c r="U34" s="72"/>
      <c r="V34" s="72"/>
      <c r="AJ34" s="2">
        <f t="shared" si="22"/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si="24"/>
        <v>0</v>
      </c>
      <c r="AO34" s="12">
        <f t="shared" si="24"/>
        <v>0</v>
      </c>
      <c r="AP34" s="12">
        <f t="shared" si="24"/>
        <v>0</v>
      </c>
      <c r="AQ34" s="12">
        <f t="shared" si="24"/>
        <v>0</v>
      </c>
      <c r="AR34" s="12">
        <f t="shared" si="8"/>
        <v>0</v>
      </c>
      <c r="AS34" s="12">
        <f t="shared" si="9"/>
        <v>0</v>
      </c>
      <c r="AT34" s="12">
        <f t="shared" si="10"/>
        <v>0</v>
      </c>
      <c r="AU34" s="12">
        <f t="shared" si="11"/>
        <v>0</v>
      </c>
      <c r="AV34" s="13"/>
      <c r="AW34" s="12">
        <f t="shared" si="25"/>
        <v>0</v>
      </c>
      <c r="AX34" s="12">
        <f t="shared" si="25"/>
        <v>0</v>
      </c>
      <c r="AY34" s="12">
        <f t="shared" si="25"/>
        <v>0</v>
      </c>
      <c r="AZ34" s="12">
        <f t="shared" si="25"/>
        <v>0</v>
      </c>
      <c r="BA34" s="12">
        <f t="shared" si="13"/>
        <v>0</v>
      </c>
      <c r="BB34" s="12">
        <f t="shared" si="14"/>
        <v>0</v>
      </c>
      <c r="BC34" s="12">
        <f t="shared" si="15"/>
        <v>0</v>
      </c>
      <c r="BD34" s="12">
        <f t="shared" si="16"/>
        <v>0</v>
      </c>
      <c r="BE34" s="13"/>
      <c r="BF34" s="12">
        <f t="shared" si="26"/>
        <v>0</v>
      </c>
      <c r="BG34" s="12">
        <f t="shared" si="26"/>
        <v>0</v>
      </c>
      <c r="BH34" s="12">
        <f t="shared" si="26"/>
        <v>0</v>
      </c>
      <c r="BI34" s="12">
        <f t="shared" si="26"/>
        <v>0</v>
      </c>
      <c r="BJ34" s="12">
        <f t="shared" si="18"/>
        <v>0</v>
      </c>
      <c r="BK34" s="12">
        <f t="shared" si="19"/>
        <v>0</v>
      </c>
      <c r="BL34" s="12">
        <f t="shared" si="20"/>
        <v>0</v>
      </c>
      <c r="BM34" s="12">
        <f t="shared" si="21"/>
        <v>0</v>
      </c>
    </row>
    <row r="35" spans="2:65">
      <c r="B35" s="1">
        <v>31</v>
      </c>
      <c r="C35" s="60" t="s">
        <v>109</v>
      </c>
      <c r="D35" s="35" t="str">
        <f t="shared" si="0"/>
        <v>P360</v>
      </c>
      <c r="E35" s="35" t="str">
        <f t="shared" si="1"/>
        <v>KPP</v>
      </c>
      <c r="F35" s="35" t="str">
        <f t="shared" si="2"/>
        <v>Coal Hauling ABB</v>
      </c>
      <c r="G35" s="37">
        <f t="shared" si="3"/>
        <v>43022</v>
      </c>
      <c r="H35" s="43">
        <v>1</v>
      </c>
      <c r="I35" s="58">
        <v>0.28958333333333336</v>
      </c>
      <c r="J35" s="48">
        <v>43640</v>
      </c>
      <c r="K35" s="40">
        <f t="shared" si="4"/>
        <v>16280</v>
      </c>
      <c r="L35" s="40">
        <f t="shared" si="5"/>
        <v>27360</v>
      </c>
      <c r="M35" s="35">
        <f t="shared" si="6"/>
        <v>1</v>
      </c>
      <c r="N35" s="1">
        <v>31</v>
      </c>
      <c r="O35" s="1" t="s">
        <v>199</v>
      </c>
      <c r="Q35" s="71"/>
      <c r="R35" s="71"/>
      <c r="S35" s="51" t="s">
        <v>2</v>
      </c>
      <c r="T35" s="51" t="s">
        <v>3</v>
      </c>
      <c r="U35" s="51" t="s">
        <v>4</v>
      </c>
      <c r="V35" s="51" t="s">
        <v>5</v>
      </c>
      <c r="AJ35" s="2">
        <f t="shared" si="22"/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si="24"/>
        <v>27.2</v>
      </c>
      <c r="AO35" s="12">
        <f t="shared" si="24"/>
        <v>27.68</v>
      </c>
      <c r="AP35" s="12">
        <f t="shared" si="24"/>
        <v>27.693333333333332</v>
      </c>
      <c r="AQ35" s="12">
        <f t="shared" si="24"/>
        <v>27.693333333333332</v>
      </c>
      <c r="AR35" s="12">
        <f t="shared" si="8"/>
        <v>27.72</v>
      </c>
      <c r="AS35" s="12">
        <f t="shared" si="9"/>
        <v>27.72</v>
      </c>
      <c r="AT35" s="12">
        <f t="shared" si="10"/>
        <v>27.72</v>
      </c>
      <c r="AU35" s="12">
        <f t="shared" si="11"/>
        <v>27.72</v>
      </c>
      <c r="AV35" s="13"/>
      <c r="AW35" s="12">
        <f t="shared" si="25"/>
        <v>1</v>
      </c>
      <c r="AX35" s="12">
        <f t="shared" si="25"/>
        <v>2</v>
      </c>
      <c r="AY35" s="12">
        <f t="shared" si="25"/>
        <v>3</v>
      </c>
      <c r="AZ35" s="12">
        <f t="shared" si="25"/>
        <v>3</v>
      </c>
      <c r="BA35" s="12">
        <f t="shared" si="13"/>
        <v>1</v>
      </c>
      <c r="BB35" s="12">
        <f t="shared" si="14"/>
        <v>1</v>
      </c>
      <c r="BC35" s="12">
        <f t="shared" si="15"/>
        <v>1</v>
      </c>
      <c r="BD35" s="12">
        <f t="shared" si="16"/>
        <v>1</v>
      </c>
      <c r="BE35" s="13"/>
      <c r="BF35" s="12">
        <f t="shared" si="26"/>
        <v>27.2</v>
      </c>
      <c r="BG35" s="12">
        <f t="shared" si="26"/>
        <v>55.36</v>
      </c>
      <c r="BH35" s="12">
        <f t="shared" si="26"/>
        <v>83.08</v>
      </c>
      <c r="BI35" s="12">
        <f t="shared" si="26"/>
        <v>83.08</v>
      </c>
      <c r="BJ35" s="12">
        <f t="shared" si="18"/>
        <v>27.72</v>
      </c>
      <c r="BK35" s="12">
        <f t="shared" si="19"/>
        <v>27.72</v>
      </c>
      <c r="BL35" s="12">
        <f t="shared" si="20"/>
        <v>27.72</v>
      </c>
      <c r="BM35" s="12">
        <f t="shared" si="21"/>
        <v>27.72</v>
      </c>
    </row>
    <row r="36" spans="2:65">
      <c r="B36" s="1">
        <v>32</v>
      </c>
      <c r="C36" s="60" t="s">
        <v>83</v>
      </c>
      <c r="D36" s="35" t="str">
        <f t="shared" si="0"/>
        <v>P410</v>
      </c>
      <c r="E36" s="35" t="str">
        <f t="shared" si="1"/>
        <v>KPP</v>
      </c>
      <c r="F36" s="35" t="str">
        <f t="shared" si="2"/>
        <v>Coal Hauling ABB</v>
      </c>
      <c r="G36" s="37">
        <f t="shared" si="3"/>
        <v>43022</v>
      </c>
      <c r="H36" s="43">
        <v>1</v>
      </c>
      <c r="I36" s="58">
        <v>0.29097222222222224</v>
      </c>
      <c r="J36" s="48">
        <v>50540</v>
      </c>
      <c r="K36" s="40">
        <f t="shared" si="4"/>
        <v>18580</v>
      </c>
      <c r="L36" s="40">
        <f t="shared" si="5"/>
        <v>31960</v>
      </c>
      <c r="M36" s="35">
        <f t="shared" si="6"/>
        <v>1</v>
      </c>
      <c r="N36" s="1">
        <v>32</v>
      </c>
      <c r="O36" s="1" t="s">
        <v>199</v>
      </c>
      <c r="Q36" s="2" t="s">
        <v>6</v>
      </c>
      <c r="R36" s="2" t="s">
        <v>7</v>
      </c>
      <c r="S36" s="41">
        <f>MAX(AE6,AE21)</f>
        <v>43</v>
      </c>
      <c r="T36" s="41">
        <f t="shared" ref="T36:U38" si="28">SUM(AF6,AF21)</f>
        <v>133</v>
      </c>
      <c r="U36" s="3">
        <f t="shared" si="28"/>
        <v>3699.7799999999997</v>
      </c>
      <c r="V36" s="17">
        <f t="shared" ref="V36:V47" si="29">AVERAGE(AH6,AH21)</f>
        <v>27.803481104651169</v>
      </c>
      <c r="AJ36" s="2">
        <f t="shared" si="22"/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si="24"/>
        <v>29.56</v>
      </c>
      <c r="AO36" s="12">
        <f t="shared" si="24"/>
        <v>28.24</v>
      </c>
      <c r="AP36" s="12">
        <f t="shared" si="24"/>
        <v>27.953333333333333</v>
      </c>
      <c r="AQ36" s="12">
        <f t="shared" si="24"/>
        <v>27.953333333333333</v>
      </c>
      <c r="AR36" s="12">
        <f t="shared" si="8"/>
        <v>27.2</v>
      </c>
      <c r="AS36" s="12">
        <f t="shared" si="9"/>
        <v>27.2</v>
      </c>
      <c r="AT36" s="12">
        <f t="shared" si="10"/>
        <v>27.2</v>
      </c>
      <c r="AU36" s="12">
        <f t="shared" si="11"/>
        <v>27.2</v>
      </c>
      <c r="AV36" s="13"/>
      <c r="AW36" s="12">
        <f t="shared" si="25"/>
        <v>1</v>
      </c>
      <c r="AX36" s="12">
        <f t="shared" si="25"/>
        <v>2</v>
      </c>
      <c r="AY36" s="12">
        <f t="shared" si="25"/>
        <v>3</v>
      </c>
      <c r="AZ36" s="12">
        <f t="shared" si="25"/>
        <v>3</v>
      </c>
      <c r="BA36" s="12">
        <f t="shared" si="13"/>
        <v>1</v>
      </c>
      <c r="BB36" s="12">
        <f t="shared" si="14"/>
        <v>1</v>
      </c>
      <c r="BC36" s="12">
        <f t="shared" si="15"/>
        <v>1</v>
      </c>
      <c r="BD36" s="12">
        <f t="shared" si="16"/>
        <v>1</v>
      </c>
      <c r="BE36" s="13"/>
      <c r="BF36" s="12">
        <f t="shared" si="26"/>
        <v>29.56</v>
      </c>
      <c r="BG36" s="12">
        <f t="shared" si="26"/>
        <v>56.48</v>
      </c>
      <c r="BH36" s="12">
        <f t="shared" si="26"/>
        <v>83.86</v>
      </c>
      <c r="BI36" s="12">
        <f t="shared" si="26"/>
        <v>83.86</v>
      </c>
      <c r="BJ36" s="12">
        <f t="shared" si="18"/>
        <v>27.2</v>
      </c>
      <c r="BK36" s="12">
        <f t="shared" si="19"/>
        <v>27.2</v>
      </c>
      <c r="BL36" s="12">
        <f t="shared" si="20"/>
        <v>27.2</v>
      </c>
      <c r="BM36" s="12">
        <f t="shared" si="21"/>
        <v>27.2</v>
      </c>
    </row>
    <row r="37" spans="2:65">
      <c r="B37" s="1">
        <v>33</v>
      </c>
      <c r="C37" s="60" t="s">
        <v>184</v>
      </c>
      <c r="D37" s="35" t="str">
        <f t="shared" si="0"/>
        <v>P360</v>
      </c>
      <c r="E37" s="35" t="str">
        <f t="shared" si="1"/>
        <v>KPP</v>
      </c>
      <c r="F37" s="35" t="str">
        <f t="shared" si="2"/>
        <v>Coal Hauling ABB</v>
      </c>
      <c r="G37" s="37">
        <f t="shared" si="3"/>
        <v>43022</v>
      </c>
      <c r="H37" s="43">
        <v>1</v>
      </c>
      <c r="I37" s="58">
        <v>0.29166666666666669</v>
      </c>
      <c r="J37" s="48">
        <v>46340</v>
      </c>
      <c r="K37" s="40">
        <f t="shared" si="4"/>
        <v>16120</v>
      </c>
      <c r="L37" s="40">
        <f t="shared" si="5"/>
        <v>30220</v>
      </c>
      <c r="M37" s="35">
        <f t="shared" si="6"/>
        <v>1</v>
      </c>
      <c r="N37" s="1">
        <v>33</v>
      </c>
      <c r="O37" s="1" t="s">
        <v>199</v>
      </c>
      <c r="Q37" s="2" t="s">
        <v>6</v>
      </c>
      <c r="R37" s="2" t="s">
        <v>8</v>
      </c>
      <c r="S37" s="41">
        <f>MAX(AE7,AE22)</f>
        <v>16</v>
      </c>
      <c r="T37" s="41">
        <f t="shared" si="28"/>
        <v>38</v>
      </c>
      <c r="U37" s="3">
        <f t="shared" si="28"/>
        <v>1057.8599999999999</v>
      </c>
      <c r="V37" s="17">
        <f t="shared" si="29"/>
        <v>27.835198863636361</v>
      </c>
      <c r="AJ37" s="2">
        <f t="shared" si="22"/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si="24"/>
        <v>27.16</v>
      </c>
      <c r="AO37" s="12">
        <f t="shared" si="24"/>
        <v>27.97</v>
      </c>
      <c r="AP37" s="12">
        <f t="shared" si="24"/>
        <v>27.8</v>
      </c>
      <c r="AQ37" s="12">
        <f t="shared" si="24"/>
        <v>27.8</v>
      </c>
      <c r="AR37" s="12">
        <f t="shared" ref="AR37:AR68" si="30">IFERROR(AVERAGEIFS(Netto,Unit,$AK37,Jam,"&gt;="&amp;$AQ$3,Jam,"&lt;"&amp;AR$4)/1000,0)</f>
        <v>28.48</v>
      </c>
      <c r="AS37" s="12">
        <f t="shared" ref="AS37:AS68" si="31">IFERROR(AVERAGEIFS(Netto,Unit,$AK37,Jam,"&gt;="&amp;$AQ$3,Jam,"&lt;"&amp;AS$3)/1000,0)</f>
        <v>28.48</v>
      </c>
      <c r="AT37" s="12">
        <f t="shared" ref="AT37:AT68" si="32">IF(IFERROR(AVERAGEIFS(Netto,Unit,$AK37,Jam,"&gt;="&amp;$AQ$3,Jam,"&lt;"&amp;AS$3)/1000,0)="",IFERROR(AVERAGEIFS(Netto,Unit,$AK37,Jam,"&gt;="&amp;$AS$4,Jam,"&lt;"&amp;AT$4)/1000,""),IF(IFERROR(AVERAGEIFS(Netto,Unit,$AK37,Jam,"&gt;="&amp;$AS$4,Jam,"&lt;"&amp;AT$4)/1000,"")="",IFERROR(AVERAGEIFS(Netto,Unit,$AK37,Jam,"&gt;="&amp;$AQ$3,Jam,"&lt;"&amp;AS$3)/1000,0),IF(AND(IFERROR(AVERAGEIFS(Netto,Unit,$AK37,Jam,"&gt;="&amp;$AQ$3,Jam,"&lt;"&amp;AS$3)/1000,0)&gt;0,IFERROR(AVERAGEIFS(Netto,Unit,$AK37,Jam,"&gt;="&amp;$AS$4,Jam,"&lt;"&amp;AT$4)/1000,"")&gt;0),AVERAGE(IFERROR(AVERAGEIFS(Netto,Unit,$AK37,Jam,"&gt;="&amp;$AQ$3,Jam,"&lt;"&amp;AS$3)/1000,""),IFERROR(AVERAGEIFS(Netto,Unit,$AK37,Jam,"&gt;="&amp;$AS$4,Jam,"&lt;"&amp;AT$4)/1000,"")),"")))</f>
        <v>28.48</v>
      </c>
      <c r="AU37" s="12">
        <f t="shared" ref="AU37:AU68" si="33">IF(IFERROR(AVERAGEIFS(Netto,Unit,$AK37,Jam,"&gt;="&amp;$AQ$3,Jam,"&lt;"&amp;AS$3)/1000,0)="",IFERROR(AVERAGEIFS(Netto,Unit,$AK37,Jam,"&gt;="&amp;$AS$4,Jam,"&lt;"&amp;AU$4)/1000,""),IF(IFERROR(AVERAGEIFS(Netto,Unit,$AK37,Jam,"&gt;="&amp;$AS$4,Jam,"&lt;"&amp;AU$4)/1000,"")="",IFERROR(AVERAGEIFS(Netto,Unit,$AK37,Jam,"&gt;="&amp;$AQ$3,Jam,"&lt;"&amp;AS$3)/1000,0),IF(AND(IFERROR(AVERAGEIFS(Netto,Unit,$AK37,Jam,"&gt;="&amp;$AQ$3,Jam,"&lt;"&amp;AS$3)/1000,0)&gt;0,IFERROR(AVERAGEIFS(Netto,Unit,$AK37,Jam,"&gt;="&amp;$AS$4,Jam,"&lt;"&amp;AU$4)/1000,"")&gt;0),AVERAGE(IFERROR(AVERAGEIFS(Netto,Unit,$AK37,Jam,"&gt;="&amp;$AQ$3,Jam,"&lt;"&amp;AS$3)/1000,""),IFERROR(AVERAGEIFS(Netto,Unit,$AK37,Jam,"&gt;="&amp;$AS$4,Jam,"&lt;"&amp;AU$4)/1000,"")),"")))</f>
        <v>28.48</v>
      </c>
      <c r="AV37" s="13"/>
      <c r="AW37" s="12">
        <f t="shared" si="25"/>
        <v>1</v>
      </c>
      <c r="AX37" s="12">
        <f t="shared" si="25"/>
        <v>2</v>
      </c>
      <c r="AY37" s="12">
        <f t="shared" si="25"/>
        <v>3</v>
      </c>
      <c r="AZ37" s="12">
        <f t="shared" si="25"/>
        <v>3</v>
      </c>
      <c r="BA37" s="12">
        <f t="shared" ref="BA37:BA68" si="34">COUNTIFS(Ritase,"&gt;0",Unit,$AK37,Jam,"&gt;="&amp;$AQ$3,Jam,"&lt;"&amp;BA$4)</f>
        <v>1</v>
      </c>
      <c r="BB37" s="12">
        <f t="shared" ref="BB37:BB68" si="35">COUNTIFS(Ritase,"&gt;0",Unit,$AK37,Jam,"&gt;="&amp;$AQ$3,Jam,"&lt;"&amp;BB$3)</f>
        <v>1</v>
      </c>
      <c r="BC37" s="12">
        <f t="shared" ref="BC37:BC68" si="36">IF(COUNTIFS(Ritase,"&gt;0",Unit,$AK37,Jam,"&gt;="&amp;$AQ$3,Jam,"&lt;"&amp;BB$3)=0,COUNTIFS(Ritase,"&gt;0",Unit,$AK37,Jam,"&gt;="&amp;$AS$4,Jam,"&lt;"&amp;BC$4),IF(COUNTIFS(Ritase,"&gt;0",Unit,$AK37,Jam,"&gt;="&amp;$AS$4,Jam,"&lt;"&amp;BC$4)=0,COUNTIFS(Ritase,"&gt;0",Unit,$AK37,Jam,"&gt;="&amp;$AQ$3,Jam,"&lt;"&amp;BB$3),IF(AND(COUNTIFS(Ritase,"&gt;0",Unit,$AK37,Jam,"&gt;="&amp;$AQ$3,Jam,"&lt;"&amp;BB$3)&gt;0,COUNTIFS(Ritase,"&gt;0",Unit,$AK37,Jam,"&gt;="&amp;$AS$4,Jam,"&lt;"&amp;BC$4)&gt;0),SUM(COUNTIFS(Ritase,"&gt;0",Unit,$AK37,Jam,"&gt;="&amp;$AQ$3,Jam,"&lt;"&amp;BB$3),COUNTIFS(Ritase,"&gt;0",Unit,$AK37,Jam,"&gt;="&amp;$AS$4,Jam,"&lt;"&amp;BC$4)),"")))</f>
        <v>1</v>
      </c>
      <c r="BD37" s="12">
        <f t="shared" ref="BD37:BD68" si="37">IF(COUNTIFS(Ritase,"&gt;0",Unit,$AK37,Jam,"&gt;="&amp;$AQ$3,Jam,"&lt;"&amp;BB$3)=0,COUNTIFS(Ritase,"&gt;0",Unit,$AK37,Jam,"&gt;="&amp;$AS$4,Jam,"&lt;"&amp;BD$4),IF(COUNTIFS(Ritase,"&gt;0",Unit,$AK37,Jam,"&gt;="&amp;$AS$4,Jam,"&lt;"&amp;BD$4)=0,COUNTIFS(Ritase,"&gt;0",Unit,$AK37,Jam,"&gt;="&amp;$AQ$3,Jam,"&lt;"&amp;BB$3),IF(AND(COUNTIFS(Ritase,"&gt;0",Unit,$AK37,Jam,"&gt;="&amp;$AQ$3,Jam,"&lt;"&amp;BB$3)&gt;0,COUNTIFS(Ritase,"&gt;0",Unit,$AK37,Jam,"&gt;="&amp;$AS$4,Jam,"&lt;"&amp;BD$4)&gt;0),SUM(COUNTIFS(Ritase,"&gt;0",Unit,$AK37,Jam,"&gt;="&amp;$AQ$3,Jam,"&lt;"&amp;BB$3),COUNTIFS(Ritase,"&gt;0",Unit,$AK37,Jam,"&gt;="&amp;$AS$4,Jam,"&lt;"&amp;BD$4)),"")))</f>
        <v>1</v>
      </c>
      <c r="BE37" s="13"/>
      <c r="BF37" s="12">
        <f t="shared" si="26"/>
        <v>27.16</v>
      </c>
      <c r="BG37" s="12">
        <f t="shared" si="26"/>
        <v>55.94</v>
      </c>
      <c r="BH37" s="12">
        <f t="shared" si="26"/>
        <v>83.4</v>
      </c>
      <c r="BI37" s="12">
        <f t="shared" si="26"/>
        <v>83.4</v>
      </c>
      <c r="BJ37" s="12">
        <f t="shared" ref="BJ37:BJ68" si="38">IFERROR(SUMIFS(Netto,Unit,$AK37,Jam,"&gt;="&amp;$AQ$3,Jam,"&lt;"&amp;BJ$4)/1000,0)</f>
        <v>28.48</v>
      </c>
      <c r="BK37" s="12">
        <f t="shared" ref="BK37:BK68" si="39">IFERROR(SUMIFS(Netto,Unit,$AK37,Jam,"&gt;="&amp;$AQ$3,Jam,"&lt;"&amp;BK$3)/1000,0)</f>
        <v>28.48</v>
      </c>
      <c r="BL37" s="12">
        <f t="shared" ref="BL37:BL68" si="40">IF(IFERROR(SUMIFS(Netto,Unit,$AK37,Jam,"&gt;="&amp;$AQ$3,Jam,"&lt;"&amp;BK$3)/1000,0)=0,IFERROR(SUMIFS(Netto,Unit,$AK37,Jam,"&gt;="&amp;$AS$4,Jam,"&lt;"&amp;BL$4)/1000,""),IF(IFERROR(SUMIFS(Netto,Unit,$AK37,Jam,"&gt;="&amp;$AS$4,Jam,"&lt;"&amp;BL$4)/1000,"")=0,IFERROR(SUMIFS(Netto,Unit,$AK37,Jam,"&gt;="&amp;$AQ$3,Jam,"&lt;"&amp;BK$3)/1000,0),IF(AND(IFERROR(SUMIFS(Netto,Unit,$AK37,Jam,"&gt;="&amp;$AQ$3,Jam,"&lt;"&amp;BK$3)/1000,0)&gt;0,IFERROR(SUMIFS(Netto,Unit,$AK37,Jam,"&gt;="&amp;$AS$4,Jam,"&lt;"&amp;BL$4)/1000,"")&gt;0),SUM(IFERROR(SUMIFS(Netto,Unit,$AK37,Jam,"&gt;="&amp;$AQ$3,Jam,"&lt;"&amp;BK$3)/1000,""),IFERROR(SUMIFS(Netto,Unit,$AK37,Jam,"&gt;="&amp;$AS$4,Jam,"&lt;"&amp;BL$4)/1000,"")),"")))</f>
        <v>28.48</v>
      </c>
      <c r="BM37" s="12">
        <f t="shared" ref="BM37:BM68" si="41">IF(IFERROR(SUMIFS(Netto,Unit,$AK37,Jam,"&gt;="&amp;$AQ$3,Jam,"&lt;"&amp;BK$3)/1000,0)=0,IFERROR(SUMIFS(Netto,Unit,$AK37,Jam,"&gt;="&amp;$AS$4,Jam,"&lt;"&amp;BM$4)/1000,""),IF(IFERROR(SUMIFS(Netto,Unit,$AK37,Jam,"&gt;="&amp;$AS$4,Jam,"&lt;"&amp;BM$4)/1000,"")=0,IFERROR(SUMIFS(Netto,Unit,$AK37,Jam,"&gt;="&amp;$AQ$3,Jam,"&lt;"&amp;BK$3)/1000,0),IF(AND(IFERROR(SUMIFS(Netto,Unit,$AK37,Jam,"&gt;="&amp;$AQ$3,Jam,"&lt;"&amp;BK$3)/1000,0)&gt;0,IFERROR(SUMIFS(Netto,Unit,$AK37,Jam,"&gt;="&amp;$AS$4,Jam,"&lt;"&amp;BM$4)/1000,"")&gt;0),SUM(IFERROR(SUMIFS(Netto,Unit,$AK37,Jam,"&gt;="&amp;$AQ$3,Jam,"&lt;"&amp;BK$3)/1000,""),IFERROR(SUMIFS(Netto,Unit,$AK37,Jam,"&gt;="&amp;$AS$4,Jam,"&lt;"&amp;BM$4)/1000,"")),"")))</f>
        <v>28.48</v>
      </c>
    </row>
    <row r="38" spans="2:65">
      <c r="B38" s="1">
        <v>34</v>
      </c>
      <c r="C38" s="60" t="s">
        <v>129</v>
      </c>
      <c r="D38" s="35" t="str">
        <f t="shared" si="0"/>
        <v>P360</v>
      </c>
      <c r="E38" s="35" t="str">
        <f t="shared" si="1"/>
        <v>KPP</v>
      </c>
      <c r="F38" s="35" t="str">
        <f t="shared" si="2"/>
        <v>Coal Hauling ABB</v>
      </c>
      <c r="G38" s="37">
        <f t="shared" si="3"/>
        <v>43022</v>
      </c>
      <c r="H38" s="43">
        <v>1</v>
      </c>
      <c r="I38" s="58">
        <v>0.29305555555555557</v>
      </c>
      <c r="J38" s="48">
        <v>46160</v>
      </c>
      <c r="K38" s="40">
        <f t="shared" si="4"/>
        <v>16380</v>
      </c>
      <c r="L38" s="40">
        <f t="shared" si="5"/>
        <v>29780</v>
      </c>
      <c r="M38" s="35">
        <f t="shared" si="6"/>
        <v>1</v>
      </c>
      <c r="N38" s="1">
        <v>34</v>
      </c>
      <c r="O38" s="1" t="s">
        <v>199</v>
      </c>
      <c r="Q38" s="2" t="s">
        <v>6</v>
      </c>
      <c r="R38" s="2" t="s">
        <v>9</v>
      </c>
      <c r="S38" s="41">
        <f>MAX(AE8,AE23)</f>
        <v>36</v>
      </c>
      <c r="T38" s="41">
        <f t="shared" si="28"/>
        <v>115</v>
      </c>
      <c r="U38" s="3">
        <f t="shared" si="28"/>
        <v>3561.8999999999992</v>
      </c>
      <c r="V38" s="17">
        <f t="shared" si="29"/>
        <v>30.703055555555551</v>
      </c>
      <c r="AJ38" s="2">
        <f t="shared" si="22"/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si="24"/>
        <v>29.12</v>
      </c>
      <c r="AO38" s="12">
        <f t="shared" si="24"/>
        <v>29.12</v>
      </c>
      <c r="AP38" s="12">
        <f t="shared" si="24"/>
        <v>29.12</v>
      </c>
      <c r="AQ38" s="12">
        <f t="shared" si="24"/>
        <v>29.12</v>
      </c>
      <c r="AR38" s="12">
        <f t="shared" si="30"/>
        <v>0</v>
      </c>
      <c r="AS38" s="12">
        <f t="shared" si="31"/>
        <v>0</v>
      </c>
      <c r="AT38" s="12">
        <f t="shared" si="32"/>
        <v>0</v>
      </c>
      <c r="AU38" s="12">
        <f t="shared" si="33"/>
        <v>0</v>
      </c>
      <c r="AV38" s="13"/>
      <c r="AW38" s="12">
        <f t="shared" si="25"/>
        <v>1</v>
      </c>
      <c r="AX38" s="12">
        <f t="shared" si="25"/>
        <v>1</v>
      </c>
      <c r="AY38" s="12">
        <f t="shared" si="25"/>
        <v>1</v>
      </c>
      <c r="AZ38" s="12">
        <f t="shared" si="25"/>
        <v>1</v>
      </c>
      <c r="BA38" s="12">
        <f t="shared" si="34"/>
        <v>0</v>
      </c>
      <c r="BB38" s="12">
        <f t="shared" si="35"/>
        <v>0</v>
      </c>
      <c r="BC38" s="12">
        <f t="shared" si="36"/>
        <v>0</v>
      </c>
      <c r="BD38" s="12">
        <f t="shared" si="37"/>
        <v>0</v>
      </c>
      <c r="BE38" s="13"/>
      <c r="BF38" s="12">
        <f t="shared" si="26"/>
        <v>29.12</v>
      </c>
      <c r="BG38" s="12">
        <f t="shared" si="26"/>
        <v>29.12</v>
      </c>
      <c r="BH38" s="12">
        <f t="shared" si="26"/>
        <v>29.12</v>
      </c>
      <c r="BI38" s="12">
        <f t="shared" si="26"/>
        <v>29.12</v>
      </c>
      <c r="BJ38" s="12">
        <f t="shared" si="38"/>
        <v>0</v>
      </c>
      <c r="BK38" s="12">
        <f t="shared" si="39"/>
        <v>0</v>
      </c>
      <c r="BL38" s="12">
        <f t="shared" si="40"/>
        <v>0</v>
      </c>
      <c r="BM38" s="12">
        <f t="shared" si="41"/>
        <v>0</v>
      </c>
    </row>
    <row r="39" spans="2:65">
      <c r="B39" s="1">
        <v>35</v>
      </c>
      <c r="C39" s="60" t="s">
        <v>51</v>
      </c>
      <c r="D39" s="35" t="str">
        <f t="shared" si="0"/>
        <v>P410</v>
      </c>
      <c r="E39" s="35" t="str">
        <f t="shared" si="1"/>
        <v>KPP</v>
      </c>
      <c r="F39" s="35" t="str">
        <f t="shared" si="2"/>
        <v>Coal Hauling ABB</v>
      </c>
      <c r="G39" s="37">
        <f t="shared" si="3"/>
        <v>43022</v>
      </c>
      <c r="H39" s="43">
        <v>1</v>
      </c>
      <c r="I39" s="58">
        <v>0.29305555555555557</v>
      </c>
      <c r="J39" s="48">
        <v>48420</v>
      </c>
      <c r="K39" s="40">
        <f t="shared" si="4"/>
        <v>18380</v>
      </c>
      <c r="L39" s="40">
        <f t="shared" si="5"/>
        <v>30040</v>
      </c>
      <c r="M39" s="35">
        <f t="shared" si="6"/>
        <v>1</v>
      </c>
      <c r="N39" s="1">
        <v>35</v>
      </c>
      <c r="O39" s="1" t="s">
        <v>199</v>
      </c>
      <c r="Q39" s="67" t="s">
        <v>10</v>
      </c>
      <c r="R39" s="68"/>
      <c r="S39" s="4">
        <f>SUM(S36:S38)</f>
        <v>95</v>
      </c>
      <c r="T39" s="4">
        <f>SUM(T36:T38)</f>
        <v>286</v>
      </c>
      <c r="U39" s="5">
        <f>SUM(U36:U38)</f>
        <v>8319.5399999999991</v>
      </c>
      <c r="V39" s="15">
        <f t="shared" si="29"/>
        <v>28.950057678442683</v>
      </c>
      <c r="AJ39" s="2">
        <f t="shared" si="22"/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24"/>
        <v>27.36</v>
      </c>
      <c r="AO39" s="12">
        <f t="shared" si="24"/>
        <v>27.29</v>
      </c>
      <c r="AP39" s="12">
        <f t="shared" si="24"/>
        <v>27.29</v>
      </c>
      <c r="AQ39" s="12">
        <f t="shared" si="24"/>
        <v>27.926666666666669</v>
      </c>
      <c r="AR39" s="12">
        <f t="shared" si="30"/>
        <v>26.72</v>
      </c>
      <c r="AS39" s="12">
        <f t="shared" si="31"/>
        <v>26.72</v>
      </c>
      <c r="AT39" s="12">
        <f t="shared" si="32"/>
        <v>26.72</v>
      </c>
      <c r="AU39" s="12">
        <f t="shared" si="33"/>
        <v>26.72</v>
      </c>
      <c r="AV39" s="13"/>
      <c r="AW39" s="12">
        <f t="shared" si="25"/>
        <v>1</v>
      </c>
      <c r="AX39" s="12">
        <f t="shared" si="25"/>
        <v>2</v>
      </c>
      <c r="AY39" s="12">
        <f t="shared" si="25"/>
        <v>2</v>
      </c>
      <c r="AZ39" s="12">
        <f t="shared" si="25"/>
        <v>3</v>
      </c>
      <c r="BA39" s="12">
        <f t="shared" si="34"/>
        <v>1</v>
      </c>
      <c r="BB39" s="12">
        <f t="shared" si="35"/>
        <v>1</v>
      </c>
      <c r="BC39" s="12">
        <f t="shared" si="36"/>
        <v>1</v>
      </c>
      <c r="BD39" s="12">
        <f t="shared" si="37"/>
        <v>1</v>
      </c>
      <c r="BE39" s="13"/>
      <c r="BF39" s="12">
        <f t="shared" si="26"/>
        <v>27.36</v>
      </c>
      <c r="BG39" s="12">
        <f t="shared" si="26"/>
        <v>54.58</v>
      </c>
      <c r="BH39" s="12">
        <f t="shared" si="26"/>
        <v>54.58</v>
      </c>
      <c r="BI39" s="12">
        <f t="shared" si="26"/>
        <v>83.78</v>
      </c>
      <c r="BJ39" s="12">
        <f t="shared" si="38"/>
        <v>26.72</v>
      </c>
      <c r="BK39" s="12">
        <f t="shared" si="39"/>
        <v>26.72</v>
      </c>
      <c r="BL39" s="12">
        <f t="shared" si="40"/>
        <v>26.72</v>
      </c>
      <c r="BM39" s="12">
        <f t="shared" si="41"/>
        <v>26.72</v>
      </c>
    </row>
    <row r="40" spans="2:65">
      <c r="B40" s="1">
        <v>36</v>
      </c>
      <c r="C40" s="60" t="s">
        <v>138</v>
      </c>
      <c r="D40" s="35" t="str">
        <f t="shared" si="0"/>
        <v>P360</v>
      </c>
      <c r="E40" s="35" t="str">
        <f t="shared" si="1"/>
        <v>KPP</v>
      </c>
      <c r="F40" s="35" t="str">
        <f t="shared" si="2"/>
        <v>Coal Hauling ABB</v>
      </c>
      <c r="G40" s="37">
        <f t="shared" si="3"/>
        <v>43022</v>
      </c>
      <c r="H40" s="43">
        <v>1</v>
      </c>
      <c r="I40" s="58">
        <v>0.29375000000000001</v>
      </c>
      <c r="J40" s="48">
        <v>43080</v>
      </c>
      <c r="K40" s="40">
        <f t="shared" si="4"/>
        <v>16460</v>
      </c>
      <c r="L40" s="40">
        <f t="shared" si="5"/>
        <v>26620</v>
      </c>
      <c r="M40" s="35">
        <f t="shared" si="6"/>
        <v>1</v>
      </c>
      <c r="N40" s="1">
        <v>36</v>
      </c>
      <c r="O40" s="1" t="s">
        <v>199</v>
      </c>
      <c r="Q40" s="2" t="s">
        <v>11</v>
      </c>
      <c r="R40" s="2" t="s">
        <v>7</v>
      </c>
      <c r="S40" s="41">
        <f>MAX(AE10,AE25)</f>
        <v>8</v>
      </c>
      <c r="T40" s="41">
        <f t="shared" ref="T40:U43" si="42">SUM(AF10,AF25)</f>
        <v>22</v>
      </c>
      <c r="U40" s="3">
        <f t="shared" si="42"/>
        <v>613.52</v>
      </c>
      <c r="V40" s="12">
        <f t="shared" si="29"/>
        <v>27.708511904761906</v>
      </c>
      <c r="Z40" t="s">
        <v>200</v>
      </c>
      <c r="AJ40" s="2">
        <f t="shared" si="22"/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si="24"/>
        <v>29.5</v>
      </c>
      <c r="AO40" s="12">
        <f t="shared" si="24"/>
        <v>29.5</v>
      </c>
      <c r="AP40" s="12">
        <f t="shared" si="24"/>
        <v>29.08</v>
      </c>
      <c r="AQ40" s="12">
        <f t="shared" si="24"/>
        <v>29.08</v>
      </c>
      <c r="AR40" s="12">
        <f t="shared" si="30"/>
        <v>28</v>
      </c>
      <c r="AS40" s="12">
        <f t="shared" si="31"/>
        <v>28</v>
      </c>
      <c r="AT40" s="12">
        <f t="shared" si="32"/>
        <v>28</v>
      </c>
      <c r="AU40" s="12">
        <f t="shared" si="33"/>
        <v>28</v>
      </c>
      <c r="AV40" s="13"/>
      <c r="AW40" s="12">
        <f t="shared" si="25"/>
        <v>1</v>
      </c>
      <c r="AX40" s="12">
        <f t="shared" si="25"/>
        <v>1</v>
      </c>
      <c r="AY40" s="12">
        <f t="shared" si="25"/>
        <v>2</v>
      </c>
      <c r="AZ40" s="12">
        <f t="shared" si="25"/>
        <v>2</v>
      </c>
      <c r="BA40" s="12">
        <f t="shared" si="34"/>
        <v>1</v>
      </c>
      <c r="BB40" s="12">
        <f t="shared" si="35"/>
        <v>1</v>
      </c>
      <c r="BC40" s="12">
        <f t="shared" si="36"/>
        <v>1</v>
      </c>
      <c r="BD40" s="12">
        <f t="shared" si="37"/>
        <v>1</v>
      </c>
      <c r="BE40" s="13"/>
      <c r="BF40" s="12">
        <f t="shared" si="26"/>
        <v>29.5</v>
      </c>
      <c r="BG40" s="12">
        <f t="shared" si="26"/>
        <v>29.5</v>
      </c>
      <c r="BH40" s="12">
        <f t="shared" si="26"/>
        <v>58.16</v>
      </c>
      <c r="BI40" s="12">
        <f t="shared" si="26"/>
        <v>58.16</v>
      </c>
      <c r="BJ40" s="12">
        <f t="shared" si="38"/>
        <v>28</v>
      </c>
      <c r="BK40" s="12">
        <f t="shared" si="39"/>
        <v>28</v>
      </c>
      <c r="BL40" s="12">
        <f t="shared" si="40"/>
        <v>28</v>
      </c>
      <c r="BM40" s="12">
        <f t="shared" si="41"/>
        <v>28</v>
      </c>
    </row>
    <row r="41" spans="2:65">
      <c r="B41" s="1">
        <v>37</v>
      </c>
      <c r="C41" s="60" t="s">
        <v>188</v>
      </c>
      <c r="D41" s="35" t="str">
        <f t="shared" si="0"/>
        <v>P410</v>
      </c>
      <c r="E41" s="35" t="str">
        <f t="shared" si="1"/>
        <v>KPP</v>
      </c>
      <c r="F41" s="35" t="str">
        <f t="shared" si="2"/>
        <v>Coal Hauling ABB</v>
      </c>
      <c r="G41" s="37">
        <f t="shared" si="3"/>
        <v>43022</v>
      </c>
      <c r="H41" s="43">
        <v>1</v>
      </c>
      <c r="I41" s="58">
        <v>0.29583333333333334</v>
      </c>
      <c r="J41" s="48">
        <v>52880</v>
      </c>
      <c r="K41" s="40">
        <f t="shared" si="4"/>
        <v>18980</v>
      </c>
      <c r="L41" s="40">
        <f t="shared" si="5"/>
        <v>33900</v>
      </c>
      <c r="M41" s="35">
        <f t="shared" si="6"/>
        <v>1</v>
      </c>
      <c r="N41" s="1">
        <v>37</v>
      </c>
      <c r="O41" s="1" t="s">
        <v>199</v>
      </c>
      <c r="Q41" s="2" t="s">
        <v>11</v>
      </c>
      <c r="R41" s="2" t="s">
        <v>8</v>
      </c>
      <c r="S41" s="41">
        <f>MAX(AE11,AE26)</f>
        <v>5</v>
      </c>
      <c r="T41" s="41">
        <f t="shared" si="42"/>
        <v>13</v>
      </c>
      <c r="U41" s="3">
        <f t="shared" si="42"/>
        <v>357.2</v>
      </c>
      <c r="V41" s="12">
        <f t="shared" si="29"/>
        <v>27.216666666666669</v>
      </c>
      <c r="AJ41" s="2">
        <f t="shared" si="22"/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24"/>
        <v>30.22</v>
      </c>
      <c r="AO41" s="12">
        <f t="shared" si="24"/>
        <v>28.71</v>
      </c>
      <c r="AP41" s="12">
        <f t="shared" si="24"/>
        <v>28.71</v>
      </c>
      <c r="AQ41" s="12">
        <f t="shared" si="24"/>
        <v>28.473333333333333</v>
      </c>
      <c r="AR41" s="12">
        <f t="shared" si="30"/>
        <v>0</v>
      </c>
      <c r="AS41" s="12">
        <f t="shared" si="31"/>
        <v>27.38</v>
      </c>
      <c r="AT41" s="12">
        <f t="shared" si="32"/>
        <v>27.38</v>
      </c>
      <c r="AU41" s="12">
        <f t="shared" si="33"/>
        <v>27.38</v>
      </c>
      <c r="AV41" s="13"/>
      <c r="AW41" s="12">
        <f t="shared" si="25"/>
        <v>1</v>
      </c>
      <c r="AX41" s="12">
        <f t="shared" si="25"/>
        <v>2</v>
      </c>
      <c r="AY41" s="12">
        <f t="shared" si="25"/>
        <v>2</v>
      </c>
      <c r="AZ41" s="12">
        <f t="shared" si="25"/>
        <v>3</v>
      </c>
      <c r="BA41" s="12">
        <f t="shared" si="34"/>
        <v>0</v>
      </c>
      <c r="BB41" s="12">
        <f t="shared" si="35"/>
        <v>1</v>
      </c>
      <c r="BC41" s="12">
        <f t="shared" si="36"/>
        <v>1</v>
      </c>
      <c r="BD41" s="12">
        <f t="shared" si="37"/>
        <v>1</v>
      </c>
      <c r="BE41" s="13"/>
      <c r="BF41" s="12">
        <f t="shared" si="26"/>
        <v>30.22</v>
      </c>
      <c r="BG41" s="12">
        <f t="shared" si="26"/>
        <v>57.42</v>
      </c>
      <c r="BH41" s="12">
        <f t="shared" si="26"/>
        <v>57.42</v>
      </c>
      <c r="BI41" s="12">
        <f t="shared" si="26"/>
        <v>85.42</v>
      </c>
      <c r="BJ41" s="12">
        <f t="shared" si="38"/>
        <v>0</v>
      </c>
      <c r="BK41" s="12">
        <f t="shared" si="39"/>
        <v>27.38</v>
      </c>
      <c r="BL41" s="12">
        <f t="shared" si="40"/>
        <v>27.38</v>
      </c>
      <c r="BM41" s="12">
        <f t="shared" si="41"/>
        <v>27.38</v>
      </c>
    </row>
    <row r="42" spans="2:65">
      <c r="B42" s="1">
        <v>38</v>
      </c>
      <c r="C42" s="60" t="s">
        <v>95</v>
      </c>
      <c r="D42" s="35" t="str">
        <f t="shared" si="0"/>
        <v>P410</v>
      </c>
      <c r="E42" s="35" t="str">
        <f t="shared" si="1"/>
        <v>KPP</v>
      </c>
      <c r="F42" s="35" t="str">
        <f t="shared" si="2"/>
        <v>Coal Hauling ABB</v>
      </c>
      <c r="G42" s="37">
        <f t="shared" si="3"/>
        <v>43022</v>
      </c>
      <c r="H42" s="43">
        <v>1</v>
      </c>
      <c r="I42" s="58">
        <v>0.29722222222222222</v>
      </c>
      <c r="J42" s="48">
        <v>52380</v>
      </c>
      <c r="K42" s="40">
        <f t="shared" si="4"/>
        <v>18620</v>
      </c>
      <c r="L42" s="40">
        <f t="shared" si="5"/>
        <v>33760</v>
      </c>
      <c r="M42" s="35">
        <f t="shared" si="6"/>
        <v>1</v>
      </c>
      <c r="N42" s="1">
        <v>38</v>
      </c>
      <c r="O42" s="1" t="s">
        <v>199</v>
      </c>
      <c r="Q42" s="2" t="s">
        <v>11</v>
      </c>
      <c r="R42" s="2" t="s">
        <v>9</v>
      </c>
      <c r="S42" s="41">
        <f>MAX(AE12,AE27)</f>
        <v>5</v>
      </c>
      <c r="T42" s="41">
        <f t="shared" si="42"/>
        <v>15</v>
      </c>
      <c r="U42" s="3">
        <f t="shared" si="42"/>
        <v>463.74</v>
      </c>
      <c r="V42" s="12">
        <f t="shared" si="29"/>
        <v>31.1145</v>
      </c>
      <c r="AJ42" s="2">
        <f t="shared" si="22"/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si="24"/>
        <v>0</v>
      </c>
      <c r="AO42" s="12">
        <f t="shared" si="24"/>
        <v>0</v>
      </c>
      <c r="AP42" s="12">
        <f t="shared" si="24"/>
        <v>28.88</v>
      </c>
      <c r="AQ42" s="12">
        <f t="shared" si="24"/>
        <v>28.88</v>
      </c>
      <c r="AR42" s="12">
        <f t="shared" si="30"/>
        <v>26.72</v>
      </c>
      <c r="AS42" s="12">
        <f t="shared" si="31"/>
        <v>26.72</v>
      </c>
      <c r="AT42" s="12">
        <f t="shared" si="32"/>
        <v>26.72</v>
      </c>
      <c r="AU42" s="12">
        <f t="shared" si="33"/>
        <v>26.72</v>
      </c>
      <c r="AV42" s="13"/>
      <c r="AW42" s="12">
        <f t="shared" si="25"/>
        <v>0</v>
      </c>
      <c r="AX42" s="12">
        <f t="shared" si="25"/>
        <v>0</v>
      </c>
      <c r="AY42" s="12">
        <f t="shared" si="25"/>
        <v>1</v>
      </c>
      <c r="AZ42" s="12">
        <f t="shared" si="25"/>
        <v>1</v>
      </c>
      <c r="BA42" s="12">
        <f t="shared" si="34"/>
        <v>1</v>
      </c>
      <c r="BB42" s="12">
        <f t="shared" si="35"/>
        <v>1</v>
      </c>
      <c r="BC42" s="12">
        <f t="shared" si="36"/>
        <v>1</v>
      </c>
      <c r="BD42" s="12">
        <f t="shared" si="37"/>
        <v>1</v>
      </c>
      <c r="BE42" s="13"/>
      <c r="BF42" s="12">
        <f t="shared" si="26"/>
        <v>0</v>
      </c>
      <c r="BG42" s="12">
        <f t="shared" si="26"/>
        <v>0</v>
      </c>
      <c r="BH42" s="12">
        <f t="shared" si="26"/>
        <v>28.88</v>
      </c>
      <c r="BI42" s="12">
        <f t="shared" si="26"/>
        <v>28.88</v>
      </c>
      <c r="BJ42" s="12">
        <f t="shared" si="38"/>
        <v>26.72</v>
      </c>
      <c r="BK42" s="12">
        <f t="shared" si="39"/>
        <v>26.72</v>
      </c>
      <c r="BL42" s="12">
        <f t="shared" si="40"/>
        <v>26.72</v>
      </c>
      <c r="BM42" s="12">
        <f t="shared" si="41"/>
        <v>26.72</v>
      </c>
    </row>
    <row r="43" spans="2:65">
      <c r="B43" s="1">
        <v>39</v>
      </c>
      <c r="C43" s="60" t="s">
        <v>76</v>
      </c>
      <c r="D43" s="35" t="str">
        <f t="shared" si="0"/>
        <v>P410</v>
      </c>
      <c r="E43" s="35" t="str">
        <f t="shared" si="1"/>
        <v>KPP</v>
      </c>
      <c r="F43" s="35" t="str">
        <f t="shared" si="2"/>
        <v>Coal Hauling ABB</v>
      </c>
      <c r="G43" s="37">
        <f t="shared" si="3"/>
        <v>43022</v>
      </c>
      <c r="H43" s="43">
        <v>1</v>
      </c>
      <c r="I43" s="58">
        <v>0.29722222222222222</v>
      </c>
      <c r="J43" s="48">
        <v>49700</v>
      </c>
      <c r="K43" s="40">
        <f t="shared" si="4"/>
        <v>18580</v>
      </c>
      <c r="L43" s="40">
        <f t="shared" si="5"/>
        <v>31120</v>
      </c>
      <c r="M43" s="35">
        <f t="shared" si="6"/>
        <v>1</v>
      </c>
      <c r="N43" s="1">
        <v>39</v>
      </c>
      <c r="O43" s="1" t="s">
        <v>199</v>
      </c>
      <c r="Q43" s="2" t="s">
        <v>11</v>
      </c>
      <c r="R43" s="2" t="s">
        <v>13</v>
      </c>
      <c r="S43" s="41">
        <f>MAX(AE13,AE28)</f>
        <v>13</v>
      </c>
      <c r="T43" s="41">
        <f t="shared" si="42"/>
        <v>32</v>
      </c>
      <c r="U43" s="3">
        <f t="shared" si="42"/>
        <v>988.11999999999989</v>
      </c>
      <c r="V43" s="12">
        <f t="shared" si="29"/>
        <v>30.751602564102562</v>
      </c>
      <c r="AJ43" s="2">
        <f t="shared" si="22"/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24"/>
        <v>25</v>
      </c>
      <c r="AO43" s="12">
        <f t="shared" si="24"/>
        <v>25</v>
      </c>
      <c r="AP43" s="12">
        <f t="shared" si="24"/>
        <v>24.66</v>
      </c>
      <c r="AQ43" s="12">
        <f t="shared" si="24"/>
        <v>24.66</v>
      </c>
      <c r="AR43" s="12">
        <f t="shared" si="30"/>
        <v>26.3</v>
      </c>
      <c r="AS43" s="12">
        <f t="shared" si="31"/>
        <v>26.3</v>
      </c>
      <c r="AT43" s="12">
        <f t="shared" si="32"/>
        <v>26.3</v>
      </c>
      <c r="AU43" s="12">
        <f t="shared" si="33"/>
        <v>26.3</v>
      </c>
      <c r="AV43" s="13"/>
      <c r="AW43" s="12">
        <f t="shared" si="25"/>
        <v>1</v>
      </c>
      <c r="AX43" s="12">
        <f t="shared" si="25"/>
        <v>1</v>
      </c>
      <c r="AY43" s="12">
        <f t="shared" si="25"/>
        <v>2</v>
      </c>
      <c r="AZ43" s="12">
        <f t="shared" si="25"/>
        <v>2</v>
      </c>
      <c r="BA43" s="12">
        <f t="shared" si="34"/>
        <v>1</v>
      </c>
      <c r="BB43" s="12">
        <f t="shared" si="35"/>
        <v>1</v>
      </c>
      <c r="BC43" s="12">
        <f t="shared" si="36"/>
        <v>1</v>
      </c>
      <c r="BD43" s="12">
        <f t="shared" si="37"/>
        <v>1</v>
      </c>
      <c r="BE43" s="13"/>
      <c r="BF43" s="12">
        <f t="shared" si="26"/>
        <v>25</v>
      </c>
      <c r="BG43" s="12">
        <f t="shared" si="26"/>
        <v>25</v>
      </c>
      <c r="BH43" s="12">
        <f t="shared" si="26"/>
        <v>49.32</v>
      </c>
      <c r="BI43" s="12">
        <f t="shared" si="26"/>
        <v>49.32</v>
      </c>
      <c r="BJ43" s="12">
        <f t="shared" si="38"/>
        <v>26.3</v>
      </c>
      <c r="BK43" s="12">
        <f t="shared" si="39"/>
        <v>26.3</v>
      </c>
      <c r="BL43" s="12">
        <f t="shared" si="40"/>
        <v>26.3</v>
      </c>
      <c r="BM43" s="12">
        <f t="shared" si="41"/>
        <v>26.3</v>
      </c>
    </row>
    <row r="44" spans="2:65">
      <c r="B44" s="1">
        <v>40</v>
      </c>
      <c r="C44" s="60" t="s">
        <v>140</v>
      </c>
      <c r="D44" s="35" t="str">
        <f t="shared" si="0"/>
        <v>P360</v>
      </c>
      <c r="E44" s="35" t="str">
        <f t="shared" si="1"/>
        <v>KPP</v>
      </c>
      <c r="F44" s="35" t="str">
        <f t="shared" si="2"/>
        <v>Coal Hauling ABB</v>
      </c>
      <c r="G44" s="37">
        <f t="shared" si="3"/>
        <v>43022</v>
      </c>
      <c r="H44" s="43">
        <v>1</v>
      </c>
      <c r="I44" s="58">
        <v>0.2986111111111111</v>
      </c>
      <c r="J44" s="48">
        <v>45940</v>
      </c>
      <c r="K44" s="40">
        <f t="shared" si="4"/>
        <v>16400</v>
      </c>
      <c r="L44" s="40">
        <f t="shared" si="5"/>
        <v>29540</v>
      </c>
      <c r="M44" s="35">
        <f t="shared" si="6"/>
        <v>1</v>
      </c>
      <c r="N44" s="1">
        <v>40</v>
      </c>
      <c r="O44" s="1" t="s">
        <v>199</v>
      </c>
      <c r="Q44" s="67" t="s">
        <v>10</v>
      </c>
      <c r="R44" s="68"/>
      <c r="S44" s="4">
        <f>SUM(S40:S43)</f>
        <v>31</v>
      </c>
      <c r="T44" s="4">
        <f>SUM(T40:T43)</f>
        <v>82</v>
      </c>
      <c r="U44" s="5">
        <f>SUM(U40:U43)</f>
        <v>2422.58</v>
      </c>
      <c r="V44" s="15">
        <f t="shared" si="29"/>
        <v>29.520111111111113</v>
      </c>
      <c r="AJ44" s="2">
        <f t="shared" si="22"/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si="24"/>
        <v>30.06</v>
      </c>
      <c r="AO44" s="12">
        <f t="shared" si="24"/>
        <v>29.46</v>
      </c>
      <c r="AP44" s="12">
        <f t="shared" si="24"/>
        <v>28.513333333333332</v>
      </c>
      <c r="AQ44" s="12">
        <f t="shared" si="24"/>
        <v>28.513333333333332</v>
      </c>
      <c r="AR44" s="12">
        <f t="shared" si="30"/>
        <v>0</v>
      </c>
      <c r="AS44" s="12">
        <f t="shared" si="31"/>
        <v>0</v>
      </c>
      <c r="AT44" s="12">
        <f t="shared" si="32"/>
        <v>0</v>
      </c>
      <c r="AU44" s="12">
        <f t="shared" si="33"/>
        <v>0</v>
      </c>
      <c r="AV44" s="13"/>
      <c r="AW44" s="12">
        <f t="shared" si="25"/>
        <v>1</v>
      </c>
      <c r="AX44" s="12">
        <f t="shared" si="25"/>
        <v>2</v>
      </c>
      <c r="AY44" s="12">
        <f t="shared" si="25"/>
        <v>3</v>
      </c>
      <c r="AZ44" s="12">
        <f t="shared" si="25"/>
        <v>3</v>
      </c>
      <c r="BA44" s="12">
        <f t="shared" si="34"/>
        <v>0</v>
      </c>
      <c r="BB44" s="12">
        <f t="shared" si="35"/>
        <v>0</v>
      </c>
      <c r="BC44" s="12">
        <f t="shared" si="36"/>
        <v>0</v>
      </c>
      <c r="BD44" s="12">
        <f t="shared" si="37"/>
        <v>0</v>
      </c>
      <c r="BE44" s="13"/>
      <c r="BF44" s="12">
        <f t="shared" si="26"/>
        <v>30.06</v>
      </c>
      <c r="BG44" s="12">
        <f t="shared" si="26"/>
        <v>58.92</v>
      </c>
      <c r="BH44" s="12">
        <f t="shared" si="26"/>
        <v>85.54</v>
      </c>
      <c r="BI44" s="12">
        <f t="shared" si="26"/>
        <v>85.54</v>
      </c>
      <c r="BJ44" s="12">
        <f t="shared" si="38"/>
        <v>0</v>
      </c>
      <c r="BK44" s="12">
        <f t="shared" si="39"/>
        <v>0</v>
      </c>
      <c r="BL44" s="12">
        <f t="shared" si="40"/>
        <v>0</v>
      </c>
      <c r="BM44" s="12">
        <f t="shared" si="41"/>
        <v>0</v>
      </c>
    </row>
    <row r="45" spans="2:65">
      <c r="B45" s="1">
        <v>41</v>
      </c>
      <c r="C45" s="60" t="s">
        <v>105</v>
      </c>
      <c r="D45" s="35" t="str">
        <f t="shared" si="0"/>
        <v>P360</v>
      </c>
      <c r="E45" s="35" t="str">
        <f t="shared" si="1"/>
        <v>KPP</v>
      </c>
      <c r="F45" s="35" t="str">
        <f t="shared" si="2"/>
        <v>Coal Hauling ABB</v>
      </c>
      <c r="G45" s="37">
        <f t="shared" si="3"/>
        <v>43022</v>
      </c>
      <c r="H45" s="43">
        <v>1</v>
      </c>
      <c r="I45" s="58">
        <v>0.2986111111111111</v>
      </c>
      <c r="J45" s="48">
        <v>46760</v>
      </c>
      <c r="K45" s="40">
        <f t="shared" si="4"/>
        <v>16180</v>
      </c>
      <c r="L45" s="40">
        <f t="shared" si="5"/>
        <v>30580</v>
      </c>
      <c r="M45" s="35">
        <f t="shared" si="6"/>
        <v>1</v>
      </c>
      <c r="N45" s="1">
        <v>41</v>
      </c>
      <c r="O45" s="1" t="s">
        <v>199</v>
      </c>
      <c r="Q45" s="2" t="s">
        <v>14</v>
      </c>
      <c r="R45" s="2" t="s">
        <v>15</v>
      </c>
      <c r="S45" s="41">
        <f>MAX(AE15,AE30)</f>
        <v>0</v>
      </c>
      <c r="T45" s="41">
        <f>SUM(AF15,AF30)</f>
        <v>0</v>
      </c>
      <c r="U45" s="3">
        <f>SUM(AG15,AG30)</f>
        <v>0</v>
      </c>
      <c r="V45" s="12">
        <f>IFERROR(AVERAGE(AH15,AH30),0)</f>
        <v>0</v>
      </c>
      <c r="AJ45" s="2">
        <f t="shared" si="22"/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ref="AN45:AQ64" si="43">IFERROR(AVERAGEIFS(Netto,Unit,$AK45,Jam,"&gt;="&amp;$AN$3,Jam,"&lt;"&amp;AN$4)/1000,0)</f>
        <v>26.92</v>
      </c>
      <c r="AO45" s="12">
        <f t="shared" si="43"/>
        <v>26.91</v>
      </c>
      <c r="AP45" s="12">
        <f t="shared" si="43"/>
        <v>26.91</v>
      </c>
      <c r="AQ45" s="12">
        <f t="shared" si="43"/>
        <v>26.82</v>
      </c>
      <c r="AR45" s="12">
        <f t="shared" si="30"/>
        <v>29.58</v>
      </c>
      <c r="AS45" s="12">
        <f t="shared" si="31"/>
        <v>29.58</v>
      </c>
      <c r="AT45" s="12">
        <f t="shared" si="32"/>
        <v>29.58</v>
      </c>
      <c r="AU45" s="12">
        <f t="shared" si="33"/>
        <v>29.58</v>
      </c>
      <c r="AV45" s="13"/>
      <c r="AW45" s="12">
        <f t="shared" ref="AW45:AZ64" si="44">COUNTIFS(Ritase,"&gt;0",Unit,$AK45,Jam,"&gt;="&amp;$AN$3,Jam,"&lt;"&amp;AW$4)</f>
        <v>1</v>
      </c>
      <c r="AX45" s="12">
        <f t="shared" si="44"/>
        <v>2</v>
      </c>
      <c r="AY45" s="12">
        <f t="shared" si="44"/>
        <v>2</v>
      </c>
      <c r="AZ45" s="12">
        <f t="shared" si="44"/>
        <v>3</v>
      </c>
      <c r="BA45" s="12">
        <f t="shared" si="34"/>
        <v>1</v>
      </c>
      <c r="BB45" s="12">
        <f t="shared" si="35"/>
        <v>1</v>
      </c>
      <c r="BC45" s="12">
        <f t="shared" si="36"/>
        <v>1</v>
      </c>
      <c r="BD45" s="12">
        <f t="shared" si="37"/>
        <v>1</v>
      </c>
      <c r="BE45" s="13"/>
      <c r="BF45" s="12">
        <f t="shared" ref="BF45:BI64" si="45">IFERROR(SUMIFS(Netto,Unit,$AK45,Jam,"&gt;="&amp;$AN$3,Jam,"&lt;"&amp;BF$4)/1000,0)</f>
        <v>26.92</v>
      </c>
      <c r="BG45" s="12">
        <f t="shared" si="45"/>
        <v>53.82</v>
      </c>
      <c r="BH45" s="12">
        <f t="shared" si="45"/>
        <v>53.82</v>
      </c>
      <c r="BI45" s="12">
        <f t="shared" si="45"/>
        <v>80.459999999999994</v>
      </c>
      <c r="BJ45" s="12">
        <f t="shared" si="38"/>
        <v>29.58</v>
      </c>
      <c r="BK45" s="12">
        <f t="shared" si="39"/>
        <v>29.58</v>
      </c>
      <c r="BL45" s="12">
        <f t="shared" si="40"/>
        <v>29.58</v>
      </c>
      <c r="BM45" s="12">
        <f t="shared" si="41"/>
        <v>29.58</v>
      </c>
    </row>
    <row r="46" spans="2:65">
      <c r="B46" s="1">
        <v>42</v>
      </c>
      <c r="C46" s="60" t="s">
        <v>66</v>
      </c>
      <c r="D46" s="35" t="str">
        <f t="shared" si="0"/>
        <v>P410</v>
      </c>
      <c r="E46" s="35" t="str">
        <f t="shared" si="1"/>
        <v>KPP</v>
      </c>
      <c r="F46" s="35" t="str">
        <f t="shared" si="2"/>
        <v>Coal Hauling ABB</v>
      </c>
      <c r="G46" s="37">
        <f t="shared" si="3"/>
        <v>43022</v>
      </c>
      <c r="H46" s="43">
        <v>1</v>
      </c>
      <c r="I46" s="58">
        <v>0.29930555555555555</v>
      </c>
      <c r="J46" s="48">
        <v>51660</v>
      </c>
      <c r="K46" s="40">
        <f t="shared" si="4"/>
        <v>18760</v>
      </c>
      <c r="L46" s="40">
        <f t="shared" si="5"/>
        <v>32900</v>
      </c>
      <c r="M46" s="35">
        <f t="shared" si="6"/>
        <v>1</v>
      </c>
      <c r="N46" s="1">
        <v>42</v>
      </c>
      <c r="O46" s="1" t="s">
        <v>199</v>
      </c>
      <c r="Q46" s="67" t="s">
        <v>10</v>
      </c>
      <c r="R46" s="68"/>
      <c r="S46" s="4">
        <f>S45</f>
        <v>0</v>
      </c>
      <c r="T46" s="4">
        <f>T45</f>
        <v>0</v>
      </c>
      <c r="U46" s="5">
        <f>U45</f>
        <v>0</v>
      </c>
      <c r="V46" s="15">
        <f>IFERROR(AVERAGE(AH16,AH31),0)</f>
        <v>0</v>
      </c>
      <c r="AJ46" s="2">
        <f t="shared" si="22"/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si="43"/>
        <v>0</v>
      </c>
      <c r="AO46" s="12">
        <f t="shared" si="43"/>
        <v>28.6</v>
      </c>
      <c r="AP46" s="12">
        <f t="shared" si="43"/>
        <v>28.45</v>
      </c>
      <c r="AQ46" s="12">
        <f t="shared" si="43"/>
        <v>28.45</v>
      </c>
      <c r="AR46" s="12">
        <f t="shared" si="30"/>
        <v>27.42</v>
      </c>
      <c r="AS46" s="12">
        <f t="shared" si="31"/>
        <v>27.42</v>
      </c>
      <c r="AT46" s="12">
        <f t="shared" si="32"/>
        <v>27.42</v>
      </c>
      <c r="AU46" s="12">
        <f t="shared" si="33"/>
        <v>27.42</v>
      </c>
      <c r="AV46" s="13"/>
      <c r="AW46" s="12">
        <f t="shared" si="44"/>
        <v>0</v>
      </c>
      <c r="AX46" s="12">
        <f t="shared" si="44"/>
        <v>1</v>
      </c>
      <c r="AY46" s="12">
        <f t="shared" si="44"/>
        <v>2</v>
      </c>
      <c r="AZ46" s="12">
        <f t="shared" si="44"/>
        <v>2</v>
      </c>
      <c r="BA46" s="12">
        <f t="shared" si="34"/>
        <v>1</v>
      </c>
      <c r="BB46" s="12">
        <f t="shared" si="35"/>
        <v>1</v>
      </c>
      <c r="BC46" s="12">
        <f t="shared" si="36"/>
        <v>1</v>
      </c>
      <c r="BD46" s="12">
        <f t="shared" si="37"/>
        <v>1</v>
      </c>
      <c r="BE46" s="13"/>
      <c r="BF46" s="12">
        <f t="shared" si="45"/>
        <v>0</v>
      </c>
      <c r="BG46" s="12">
        <f t="shared" si="45"/>
        <v>28.6</v>
      </c>
      <c r="BH46" s="12">
        <f t="shared" si="45"/>
        <v>56.9</v>
      </c>
      <c r="BI46" s="12">
        <f t="shared" si="45"/>
        <v>56.9</v>
      </c>
      <c r="BJ46" s="12">
        <f t="shared" si="38"/>
        <v>27.42</v>
      </c>
      <c r="BK46" s="12">
        <f t="shared" si="39"/>
        <v>27.42</v>
      </c>
      <c r="BL46" s="12">
        <f t="shared" si="40"/>
        <v>27.42</v>
      </c>
      <c r="BM46" s="12">
        <f t="shared" si="41"/>
        <v>27.42</v>
      </c>
    </row>
    <row r="47" spans="2:65">
      <c r="B47" s="1">
        <v>43</v>
      </c>
      <c r="C47" s="60" t="s">
        <v>30</v>
      </c>
      <c r="D47" s="35" t="str">
        <f t="shared" si="0"/>
        <v>P360</v>
      </c>
      <c r="E47" s="35" t="str">
        <f t="shared" si="1"/>
        <v>KPP</v>
      </c>
      <c r="F47" s="35" t="str">
        <f t="shared" si="2"/>
        <v>Coal Hauling ABB</v>
      </c>
      <c r="G47" s="37">
        <f t="shared" si="3"/>
        <v>43022</v>
      </c>
      <c r="H47" s="43">
        <v>1</v>
      </c>
      <c r="I47" s="58">
        <v>0.30208333333333331</v>
      </c>
      <c r="J47" s="48">
        <v>45940</v>
      </c>
      <c r="K47" s="40">
        <f t="shared" si="4"/>
        <v>16540</v>
      </c>
      <c r="L47" s="40">
        <f t="shared" si="5"/>
        <v>29400</v>
      </c>
      <c r="M47" s="35">
        <f t="shared" si="6"/>
        <v>1</v>
      </c>
      <c r="N47" s="1">
        <v>43</v>
      </c>
      <c r="O47" s="1" t="s">
        <v>199</v>
      </c>
      <c r="Q47" s="69" t="s">
        <v>16</v>
      </c>
      <c r="R47" s="70"/>
      <c r="S47" s="6">
        <f>S46+S44+S39</f>
        <v>126</v>
      </c>
      <c r="T47" s="6">
        <f>T46+T44+T39</f>
        <v>368</v>
      </c>
      <c r="U47" s="6">
        <f>U46+U44+U39</f>
        <v>10742.119999999999</v>
      </c>
      <c r="V47" s="16">
        <f t="shared" si="29"/>
        <v>29.094026666666657</v>
      </c>
      <c r="AJ47" s="2">
        <f t="shared" si="22"/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43"/>
        <v>26.92</v>
      </c>
      <c r="AO47" s="12">
        <f t="shared" si="43"/>
        <v>27.51</v>
      </c>
      <c r="AP47" s="12">
        <f t="shared" si="43"/>
        <v>27.51</v>
      </c>
      <c r="AQ47" s="12">
        <f t="shared" si="43"/>
        <v>27.953333333333333</v>
      </c>
      <c r="AR47" s="12">
        <f t="shared" si="30"/>
        <v>26.72</v>
      </c>
      <c r="AS47" s="12">
        <f t="shared" si="31"/>
        <v>26.72</v>
      </c>
      <c r="AT47" s="12">
        <f t="shared" si="32"/>
        <v>26.72</v>
      </c>
      <c r="AU47" s="12">
        <f t="shared" si="33"/>
        <v>26.72</v>
      </c>
      <c r="AV47" s="13"/>
      <c r="AW47" s="12">
        <f t="shared" si="44"/>
        <v>1</v>
      </c>
      <c r="AX47" s="12">
        <f t="shared" si="44"/>
        <v>2</v>
      </c>
      <c r="AY47" s="12">
        <f t="shared" si="44"/>
        <v>2</v>
      </c>
      <c r="AZ47" s="12">
        <f t="shared" si="44"/>
        <v>3</v>
      </c>
      <c r="BA47" s="12">
        <f t="shared" si="34"/>
        <v>1</v>
      </c>
      <c r="BB47" s="12">
        <f t="shared" si="35"/>
        <v>1</v>
      </c>
      <c r="BC47" s="12">
        <f t="shared" si="36"/>
        <v>1</v>
      </c>
      <c r="BD47" s="12">
        <f t="shared" si="37"/>
        <v>1</v>
      </c>
      <c r="BE47" s="13"/>
      <c r="BF47" s="12">
        <f t="shared" si="45"/>
        <v>26.92</v>
      </c>
      <c r="BG47" s="12">
        <f t="shared" si="45"/>
        <v>55.02</v>
      </c>
      <c r="BH47" s="12">
        <f t="shared" si="45"/>
        <v>55.02</v>
      </c>
      <c r="BI47" s="12">
        <f t="shared" si="45"/>
        <v>83.86</v>
      </c>
      <c r="BJ47" s="12">
        <f t="shared" si="38"/>
        <v>26.72</v>
      </c>
      <c r="BK47" s="12">
        <f t="shared" si="39"/>
        <v>26.72</v>
      </c>
      <c r="BL47" s="12">
        <f t="shared" si="40"/>
        <v>26.72</v>
      </c>
      <c r="BM47" s="12">
        <f t="shared" si="41"/>
        <v>26.72</v>
      </c>
    </row>
    <row r="48" spans="2:65">
      <c r="B48" s="1">
        <v>44</v>
      </c>
      <c r="C48" s="60" t="s">
        <v>108</v>
      </c>
      <c r="D48" s="35" t="str">
        <f t="shared" si="0"/>
        <v>P410</v>
      </c>
      <c r="E48" s="35" t="str">
        <f t="shared" si="1"/>
        <v>KPP</v>
      </c>
      <c r="F48" s="35" t="str">
        <f t="shared" si="2"/>
        <v>Coal Hauling ABB</v>
      </c>
      <c r="G48" s="37">
        <f t="shared" si="3"/>
        <v>43022</v>
      </c>
      <c r="H48" s="43">
        <v>1</v>
      </c>
      <c r="I48" s="58">
        <v>0.30277777777777776</v>
      </c>
      <c r="J48" s="48">
        <v>48920</v>
      </c>
      <c r="K48" s="40">
        <f t="shared" si="4"/>
        <v>18720</v>
      </c>
      <c r="L48" s="40">
        <f t="shared" si="5"/>
        <v>30200</v>
      </c>
      <c r="M48" s="35">
        <f t="shared" si="6"/>
        <v>1</v>
      </c>
      <c r="N48" s="1">
        <v>44</v>
      </c>
      <c r="O48" s="1" t="s">
        <v>199</v>
      </c>
      <c r="AJ48" s="2">
        <f t="shared" si="22"/>
        <v>44</v>
      </c>
      <c r="AK48" s="10" t="str">
        <f>Parameter!C49</f>
        <v>LD0198</v>
      </c>
      <c r="AL48" s="10" t="str">
        <f>Parameter!D49</f>
        <v>P360</v>
      </c>
      <c r="AM48" s="10" t="str">
        <f>Parameter!F49</f>
        <v>KPP</v>
      </c>
      <c r="AN48" s="12">
        <f t="shared" si="43"/>
        <v>28.02</v>
      </c>
      <c r="AO48" s="12">
        <f t="shared" si="43"/>
        <v>28.25</v>
      </c>
      <c r="AP48" s="12">
        <f t="shared" si="43"/>
        <v>28.173333333333332</v>
      </c>
      <c r="AQ48" s="12">
        <f t="shared" si="43"/>
        <v>28.173333333333332</v>
      </c>
      <c r="AR48" s="12">
        <f t="shared" si="30"/>
        <v>25.9</v>
      </c>
      <c r="AS48" s="12">
        <f t="shared" si="31"/>
        <v>25.9</v>
      </c>
      <c r="AT48" s="12">
        <f t="shared" si="32"/>
        <v>25.9</v>
      </c>
      <c r="AU48" s="12">
        <f t="shared" si="33"/>
        <v>25.9</v>
      </c>
      <c r="AV48" s="13"/>
      <c r="AW48" s="12">
        <f t="shared" si="44"/>
        <v>1</v>
      </c>
      <c r="AX48" s="12">
        <f t="shared" si="44"/>
        <v>2</v>
      </c>
      <c r="AY48" s="12">
        <f t="shared" si="44"/>
        <v>3</v>
      </c>
      <c r="AZ48" s="12">
        <f t="shared" si="44"/>
        <v>3</v>
      </c>
      <c r="BA48" s="12">
        <f t="shared" si="34"/>
        <v>1</v>
      </c>
      <c r="BB48" s="12">
        <f t="shared" si="35"/>
        <v>1</v>
      </c>
      <c r="BC48" s="12">
        <f t="shared" si="36"/>
        <v>1</v>
      </c>
      <c r="BD48" s="12">
        <f t="shared" si="37"/>
        <v>1</v>
      </c>
      <c r="BE48" s="13"/>
      <c r="BF48" s="12">
        <f t="shared" si="45"/>
        <v>28.02</v>
      </c>
      <c r="BG48" s="12">
        <f t="shared" si="45"/>
        <v>56.5</v>
      </c>
      <c r="BH48" s="12">
        <f t="shared" si="45"/>
        <v>84.52</v>
      </c>
      <c r="BI48" s="12">
        <f t="shared" si="45"/>
        <v>84.52</v>
      </c>
      <c r="BJ48" s="12">
        <f t="shared" si="38"/>
        <v>25.9</v>
      </c>
      <c r="BK48" s="12">
        <f t="shared" si="39"/>
        <v>25.9</v>
      </c>
      <c r="BL48" s="12">
        <f t="shared" si="40"/>
        <v>25.9</v>
      </c>
      <c r="BM48" s="12">
        <f t="shared" si="41"/>
        <v>25.9</v>
      </c>
    </row>
    <row r="49" spans="2:65">
      <c r="B49" s="1">
        <v>45</v>
      </c>
      <c r="C49" s="60" t="s">
        <v>98</v>
      </c>
      <c r="D49" s="35" t="str">
        <f t="shared" si="0"/>
        <v>P360</v>
      </c>
      <c r="E49" s="35" t="str">
        <f t="shared" si="1"/>
        <v>KPP</v>
      </c>
      <c r="F49" s="35" t="str">
        <f t="shared" si="2"/>
        <v>Coal Hauling ABB</v>
      </c>
      <c r="G49" s="37">
        <f t="shared" si="3"/>
        <v>43022</v>
      </c>
      <c r="H49" s="43">
        <v>1</v>
      </c>
      <c r="I49" s="58">
        <v>0.30902777777777779</v>
      </c>
      <c r="J49" s="48">
        <v>46020</v>
      </c>
      <c r="K49" s="40">
        <f t="shared" si="4"/>
        <v>16360</v>
      </c>
      <c r="L49" s="40">
        <f t="shared" si="5"/>
        <v>29660</v>
      </c>
      <c r="M49" s="35">
        <f t="shared" si="6"/>
        <v>1</v>
      </c>
      <c r="N49" s="1">
        <v>45</v>
      </c>
      <c r="O49" s="1" t="s">
        <v>199</v>
      </c>
      <c r="Q49" s="46" t="str">
        <f>Parameter!C6</f>
        <v>LD0098</v>
      </c>
      <c r="R49" s="42">
        <v>16440</v>
      </c>
      <c r="AJ49" s="2">
        <f t="shared" si="22"/>
        <v>45</v>
      </c>
      <c r="AK49" s="10" t="str">
        <f>Parameter!C50</f>
        <v>LD0013</v>
      </c>
      <c r="AL49" s="10" t="str">
        <f>Parameter!D50</f>
        <v>P380</v>
      </c>
      <c r="AM49" s="10" t="str">
        <f>Parameter!F50</f>
        <v>KPP</v>
      </c>
      <c r="AN49" s="12">
        <f t="shared" si="43"/>
        <v>0</v>
      </c>
      <c r="AO49" s="12">
        <f t="shared" si="43"/>
        <v>0</v>
      </c>
      <c r="AP49" s="12">
        <f t="shared" si="43"/>
        <v>0</v>
      </c>
      <c r="AQ49" s="12">
        <f t="shared" si="43"/>
        <v>0</v>
      </c>
      <c r="AR49" s="12">
        <f t="shared" si="30"/>
        <v>0</v>
      </c>
      <c r="AS49" s="12">
        <f t="shared" si="31"/>
        <v>0</v>
      </c>
      <c r="AT49" s="12">
        <f t="shared" si="32"/>
        <v>0</v>
      </c>
      <c r="AU49" s="12">
        <f t="shared" si="33"/>
        <v>0</v>
      </c>
      <c r="AV49" s="13"/>
      <c r="AW49" s="12">
        <f t="shared" si="44"/>
        <v>0</v>
      </c>
      <c r="AX49" s="12">
        <f t="shared" si="44"/>
        <v>0</v>
      </c>
      <c r="AY49" s="12">
        <f t="shared" si="44"/>
        <v>0</v>
      </c>
      <c r="AZ49" s="12">
        <f t="shared" si="44"/>
        <v>0</v>
      </c>
      <c r="BA49" s="12">
        <f t="shared" si="34"/>
        <v>0</v>
      </c>
      <c r="BB49" s="12">
        <f t="shared" si="35"/>
        <v>0</v>
      </c>
      <c r="BC49" s="12">
        <f t="shared" si="36"/>
        <v>0</v>
      </c>
      <c r="BD49" s="12">
        <f t="shared" si="37"/>
        <v>0</v>
      </c>
      <c r="BE49" s="13"/>
      <c r="BF49" s="12">
        <f t="shared" si="45"/>
        <v>0</v>
      </c>
      <c r="BG49" s="12">
        <f t="shared" si="45"/>
        <v>0</v>
      </c>
      <c r="BH49" s="12">
        <f t="shared" si="45"/>
        <v>0</v>
      </c>
      <c r="BI49" s="12">
        <f t="shared" si="45"/>
        <v>0</v>
      </c>
      <c r="BJ49" s="12">
        <f t="shared" si="38"/>
        <v>0</v>
      </c>
      <c r="BK49" s="12">
        <f t="shared" si="39"/>
        <v>0</v>
      </c>
      <c r="BL49" s="12">
        <f t="shared" si="40"/>
        <v>0</v>
      </c>
      <c r="BM49" s="12">
        <f t="shared" si="41"/>
        <v>0</v>
      </c>
    </row>
    <row r="50" spans="2:65">
      <c r="B50" s="1">
        <v>46</v>
      </c>
      <c r="C50" s="60" t="s">
        <v>93</v>
      </c>
      <c r="D50" s="35" t="str">
        <f t="shared" si="0"/>
        <v>P360</v>
      </c>
      <c r="E50" s="35" t="str">
        <f t="shared" si="1"/>
        <v>KPP</v>
      </c>
      <c r="F50" s="35" t="str">
        <f t="shared" si="2"/>
        <v>Coal Hauling ABB</v>
      </c>
      <c r="G50" s="37">
        <f t="shared" si="3"/>
        <v>43022</v>
      </c>
      <c r="H50" s="43">
        <v>1</v>
      </c>
      <c r="I50" s="58">
        <v>0.31111111111111112</v>
      </c>
      <c r="J50" s="48">
        <v>43040</v>
      </c>
      <c r="K50" s="40">
        <f t="shared" si="4"/>
        <v>16520</v>
      </c>
      <c r="L50" s="40">
        <f t="shared" si="5"/>
        <v>26520</v>
      </c>
      <c r="M50" s="35">
        <f t="shared" si="6"/>
        <v>1</v>
      </c>
      <c r="N50" s="1">
        <v>46</v>
      </c>
      <c r="O50" s="1" t="s">
        <v>199</v>
      </c>
      <c r="Q50" s="46" t="str">
        <f>Parameter!C7</f>
        <v>LD0099</v>
      </c>
      <c r="R50" s="42">
        <v>16300</v>
      </c>
      <c r="AJ50" s="2">
        <f t="shared" si="22"/>
        <v>46</v>
      </c>
      <c r="AK50" s="10" t="str">
        <f>Parameter!C51</f>
        <v>LD0015</v>
      </c>
      <c r="AL50" s="10" t="str">
        <f>Parameter!D51</f>
        <v>P380</v>
      </c>
      <c r="AM50" s="10" t="str">
        <f>Parameter!F51</f>
        <v>KPP</v>
      </c>
      <c r="AN50" s="12">
        <f t="shared" si="43"/>
        <v>0</v>
      </c>
      <c r="AO50" s="12">
        <f t="shared" si="43"/>
        <v>0</v>
      </c>
      <c r="AP50" s="12">
        <f t="shared" si="43"/>
        <v>0</v>
      </c>
      <c r="AQ50" s="12">
        <f t="shared" si="43"/>
        <v>0</v>
      </c>
      <c r="AR50" s="12">
        <f t="shared" si="30"/>
        <v>0</v>
      </c>
      <c r="AS50" s="12">
        <f t="shared" si="31"/>
        <v>0</v>
      </c>
      <c r="AT50" s="12">
        <f t="shared" si="32"/>
        <v>0</v>
      </c>
      <c r="AU50" s="12">
        <f t="shared" si="33"/>
        <v>0</v>
      </c>
      <c r="AV50" s="13"/>
      <c r="AW50" s="12">
        <f t="shared" si="44"/>
        <v>0</v>
      </c>
      <c r="AX50" s="12">
        <f t="shared" si="44"/>
        <v>0</v>
      </c>
      <c r="AY50" s="12">
        <f t="shared" si="44"/>
        <v>0</v>
      </c>
      <c r="AZ50" s="12">
        <f t="shared" si="44"/>
        <v>0</v>
      </c>
      <c r="BA50" s="12">
        <f t="shared" si="34"/>
        <v>0</v>
      </c>
      <c r="BB50" s="12">
        <f t="shared" si="35"/>
        <v>0</v>
      </c>
      <c r="BC50" s="12">
        <f t="shared" si="36"/>
        <v>0</v>
      </c>
      <c r="BD50" s="12">
        <f t="shared" si="37"/>
        <v>0</v>
      </c>
      <c r="BE50" s="13"/>
      <c r="BF50" s="12">
        <f t="shared" si="45"/>
        <v>0</v>
      </c>
      <c r="BG50" s="12">
        <f t="shared" si="45"/>
        <v>0</v>
      </c>
      <c r="BH50" s="12">
        <f t="shared" si="45"/>
        <v>0</v>
      </c>
      <c r="BI50" s="12">
        <f t="shared" si="45"/>
        <v>0</v>
      </c>
      <c r="BJ50" s="12">
        <f t="shared" si="38"/>
        <v>0</v>
      </c>
      <c r="BK50" s="12">
        <f t="shared" si="39"/>
        <v>0</v>
      </c>
      <c r="BL50" s="12">
        <f t="shared" si="40"/>
        <v>0</v>
      </c>
      <c r="BM50" s="12">
        <f t="shared" si="41"/>
        <v>0</v>
      </c>
    </row>
    <row r="51" spans="2:65">
      <c r="B51" s="1">
        <v>47</v>
      </c>
      <c r="C51" s="60" t="s">
        <v>160</v>
      </c>
      <c r="D51" s="35" t="str">
        <f t="shared" si="0"/>
        <v>P410</v>
      </c>
      <c r="E51" s="35" t="str">
        <f t="shared" si="1"/>
        <v>KPP</v>
      </c>
      <c r="F51" s="35" t="str">
        <f t="shared" si="2"/>
        <v>Coal Hauling ABB</v>
      </c>
      <c r="G51" s="37">
        <f t="shared" si="3"/>
        <v>43022</v>
      </c>
      <c r="H51" s="43">
        <v>1</v>
      </c>
      <c r="I51" s="58">
        <v>0.3125</v>
      </c>
      <c r="J51" s="48">
        <v>52100</v>
      </c>
      <c r="K51" s="40">
        <f t="shared" si="4"/>
        <v>18880</v>
      </c>
      <c r="L51" s="40">
        <f t="shared" si="5"/>
        <v>33220</v>
      </c>
      <c r="M51" s="35">
        <f t="shared" si="6"/>
        <v>1</v>
      </c>
      <c r="N51" s="1">
        <v>47</v>
      </c>
      <c r="O51" s="1" t="s">
        <v>199</v>
      </c>
      <c r="Q51" s="46" t="str">
        <f>Parameter!C8</f>
        <v>LD0101</v>
      </c>
      <c r="R51" s="42">
        <v>16360</v>
      </c>
      <c r="AJ51" s="2">
        <f t="shared" si="22"/>
        <v>47</v>
      </c>
      <c r="AK51" s="10" t="str">
        <f>Parameter!C52</f>
        <v>LD0017</v>
      </c>
      <c r="AL51" s="10" t="str">
        <f>Parameter!D52</f>
        <v>P380</v>
      </c>
      <c r="AM51" s="10" t="str">
        <f>Parameter!F52</f>
        <v>KPP</v>
      </c>
      <c r="AN51" s="12">
        <f t="shared" si="43"/>
        <v>0</v>
      </c>
      <c r="AO51" s="12">
        <f t="shared" si="43"/>
        <v>26.92</v>
      </c>
      <c r="AP51" s="12">
        <f t="shared" si="43"/>
        <v>27.03</v>
      </c>
      <c r="AQ51" s="12">
        <f t="shared" si="43"/>
        <v>27.03</v>
      </c>
      <c r="AR51" s="12">
        <f t="shared" si="30"/>
        <v>27.1</v>
      </c>
      <c r="AS51" s="12">
        <f t="shared" si="31"/>
        <v>27.1</v>
      </c>
      <c r="AT51" s="12">
        <f t="shared" si="32"/>
        <v>27.1</v>
      </c>
      <c r="AU51" s="12">
        <f t="shared" si="33"/>
        <v>27.1</v>
      </c>
      <c r="AV51" s="13"/>
      <c r="AW51" s="12">
        <f t="shared" si="44"/>
        <v>0</v>
      </c>
      <c r="AX51" s="12">
        <f t="shared" si="44"/>
        <v>1</v>
      </c>
      <c r="AY51" s="12">
        <f t="shared" si="44"/>
        <v>2</v>
      </c>
      <c r="AZ51" s="12">
        <f t="shared" si="44"/>
        <v>2</v>
      </c>
      <c r="BA51" s="12">
        <f t="shared" si="34"/>
        <v>1</v>
      </c>
      <c r="BB51" s="12">
        <f t="shared" si="35"/>
        <v>1</v>
      </c>
      <c r="BC51" s="12">
        <f t="shared" si="36"/>
        <v>1</v>
      </c>
      <c r="BD51" s="12">
        <f t="shared" si="37"/>
        <v>1</v>
      </c>
      <c r="BE51" s="13"/>
      <c r="BF51" s="12">
        <f t="shared" si="45"/>
        <v>0</v>
      </c>
      <c r="BG51" s="12">
        <f t="shared" si="45"/>
        <v>26.92</v>
      </c>
      <c r="BH51" s="12">
        <f t="shared" si="45"/>
        <v>54.06</v>
      </c>
      <c r="BI51" s="12">
        <f t="shared" si="45"/>
        <v>54.06</v>
      </c>
      <c r="BJ51" s="12">
        <f t="shared" si="38"/>
        <v>27.1</v>
      </c>
      <c r="BK51" s="12">
        <f t="shared" si="39"/>
        <v>27.1</v>
      </c>
      <c r="BL51" s="12">
        <f t="shared" si="40"/>
        <v>27.1</v>
      </c>
      <c r="BM51" s="12">
        <f t="shared" si="41"/>
        <v>27.1</v>
      </c>
    </row>
    <row r="52" spans="2:65">
      <c r="B52" s="1">
        <v>48</v>
      </c>
      <c r="C52" s="60" t="s">
        <v>123</v>
      </c>
      <c r="D52" s="35" t="str">
        <f t="shared" si="0"/>
        <v>P360</v>
      </c>
      <c r="E52" s="35" t="str">
        <f t="shared" si="1"/>
        <v>KPP</v>
      </c>
      <c r="F52" s="35" t="str">
        <f t="shared" si="2"/>
        <v>Coal Hauling ABB</v>
      </c>
      <c r="G52" s="37">
        <f t="shared" si="3"/>
        <v>43022</v>
      </c>
      <c r="H52" s="43">
        <v>1</v>
      </c>
      <c r="I52" s="58">
        <v>0.31319444444444444</v>
      </c>
      <c r="J52" s="48">
        <v>46680</v>
      </c>
      <c r="K52" s="40">
        <f t="shared" si="4"/>
        <v>16440</v>
      </c>
      <c r="L52" s="40">
        <f t="shared" si="5"/>
        <v>30240</v>
      </c>
      <c r="M52" s="35">
        <f t="shared" si="6"/>
        <v>1</v>
      </c>
      <c r="N52" s="1">
        <v>48</v>
      </c>
      <c r="O52" s="1" t="s">
        <v>199</v>
      </c>
      <c r="Q52" s="46" t="str">
        <f>Parameter!C9</f>
        <v>LD0102</v>
      </c>
      <c r="R52" s="42">
        <v>16140</v>
      </c>
      <c r="AJ52" s="2">
        <f t="shared" si="22"/>
        <v>48</v>
      </c>
      <c r="AK52" s="10" t="str">
        <f>Parameter!C53</f>
        <v>LD0052</v>
      </c>
      <c r="AL52" s="10" t="str">
        <f>Parameter!D53</f>
        <v>P380</v>
      </c>
      <c r="AM52" s="10" t="str">
        <f>Parameter!F53</f>
        <v>KPP</v>
      </c>
      <c r="AN52" s="12">
        <f t="shared" si="43"/>
        <v>0</v>
      </c>
      <c r="AO52" s="12">
        <f t="shared" si="43"/>
        <v>0</v>
      </c>
      <c r="AP52" s="12">
        <f t="shared" si="43"/>
        <v>0</v>
      </c>
      <c r="AQ52" s="12">
        <f t="shared" si="43"/>
        <v>0</v>
      </c>
      <c r="AR52" s="12">
        <f t="shared" si="30"/>
        <v>0</v>
      </c>
      <c r="AS52" s="12">
        <f t="shared" si="31"/>
        <v>0</v>
      </c>
      <c r="AT52" s="12">
        <f t="shared" si="32"/>
        <v>0</v>
      </c>
      <c r="AU52" s="12">
        <f t="shared" si="33"/>
        <v>0</v>
      </c>
      <c r="AV52" s="13"/>
      <c r="AW52" s="12">
        <f t="shared" si="44"/>
        <v>0</v>
      </c>
      <c r="AX52" s="12">
        <f t="shared" si="44"/>
        <v>0</v>
      </c>
      <c r="AY52" s="12">
        <f t="shared" si="44"/>
        <v>0</v>
      </c>
      <c r="AZ52" s="12">
        <f t="shared" si="44"/>
        <v>0</v>
      </c>
      <c r="BA52" s="12">
        <f t="shared" si="34"/>
        <v>0</v>
      </c>
      <c r="BB52" s="12">
        <f t="shared" si="35"/>
        <v>0</v>
      </c>
      <c r="BC52" s="12">
        <f t="shared" si="36"/>
        <v>0</v>
      </c>
      <c r="BD52" s="12">
        <f t="shared" si="37"/>
        <v>0</v>
      </c>
      <c r="BE52" s="13"/>
      <c r="BF52" s="12">
        <f t="shared" si="45"/>
        <v>0</v>
      </c>
      <c r="BG52" s="12">
        <f t="shared" si="45"/>
        <v>0</v>
      </c>
      <c r="BH52" s="12">
        <f t="shared" si="45"/>
        <v>0</v>
      </c>
      <c r="BI52" s="12">
        <f t="shared" si="45"/>
        <v>0</v>
      </c>
      <c r="BJ52" s="12">
        <f t="shared" si="38"/>
        <v>0</v>
      </c>
      <c r="BK52" s="12">
        <f t="shared" si="39"/>
        <v>0</v>
      </c>
      <c r="BL52" s="12">
        <f t="shared" si="40"/>
        <v>0</v>
      </c>
      <c r="BM52" s="12">
        <f t="shared" si="41"/>
        <v>0</v>
      </c>
    </row>
    <row r="53" spans="2:65">
      <c r="B53" s="1">
        <v>49</v>
      </c>
      <c r="C53" s="60" t="s">
        <v>79</v>
      </c>
      <c r="D53" s="35" t="str">
        <f t="shared" si="0"/>
        <v>P410</v>
      </c>
      <c r="E53" s="35" t="str">
        <f t="shared" si="1"/>
        <v>SAM</v>
      </c>
      <c r="F53" s="35" t="str">
        <f t="shared" si="2"/>
        <v>Subcont Hauling ABB</v>
      </c>
      <c r="G53" s="37">
        <f t="shared" si="3"/>
        <v>43022</v>
      </c>
      <c r="H53" s="43">
        <v>1</v>
      </c>
      <c r="I53" s="58">
        <v>0.31319444444444444</v>
      </c>
      <c r="J53" s="48">
        <v>49460</v>
      </c>
      <c r="K53" s="40">
        <f t="shared" si="4"/>
        <v>19240</v>
      </c>
      <c r="L53" s="40">
        <f t="shared" si="5"/>
        <v>30220</v>
      </c>
      <c r="M53" s="35">
        <f t="shared" si="6"/>
        <v>1</v>
      </c>
      <c r="N53" s="1">
        <v>49</v>
      </c>
      <c r="O53" s="1" t="s">
        <v>199</v>
      </c>
      <c r="Q53" s="46" t="str">
        <f>Parameter!C10</f>
        <v>LD0103</v>
      </c>
      <c r="R53" s="42">
        <v>16220</v>
      </c>
      <c r="AJ53" s="2">
        <f t="shared" si="22"/>
        <v>49</v>
      </c>
      <c r="AK53" s="10" t="str">
        <f>Parameter!C54</f>
        <v>LD0054</v>
      </c>
      <c r="AL53" s="10" t="str">
        <f>Parameter!D54</f>
        <v>P380</v>
      </c>
      <c r="AM53" s="10" t="str">
        <f>Parameter!F54</f>
        <v>KPP</v>
      </c>
      <c r="AN53" s="12">
        <f t="shared" si="43"/>
        <v>29.74</v>
      </c>
      <c r="AO53" s="12">
        <f t="shared" si="43"/>
        <v>29.74</v>
      </c>
      <c r="AP53" s="12">
        <f t="shared" si="43"/>
        <v>29.74</v>
      </c>
      <c r="AQ53" s="12">
        <f t="shared" si="43"/>
        <v>29.74</v>
      </c>
      <c r="AR53" s="12">
        <f t="shared" si="30"/>
        <v>27.6</v>
      </c>
      <c r="AS53" s="12">
        <f t="shared" si="31"/>
        <v>27.6</v>
      </c>
      <c r="AT53" s="12">
        <f t="shared" si="32"/>
        <v>27.6</v>
      </c>
      <c r="AU53" s="12">
        <f t="shared" si="33"/>
        <v>27.6</v>
      </c>
      <c r="AV53" s="13"/>
      <c r="AW53" s="12">
        <f t="shared" si="44"/>
        <v>1</v>
      </c>
      <c r="AX53" s="12">
        <f t="shared" si="44"/>
        <v>1</v>
      </c>
      <c r="AY53" s="12">
        <f t="shared" si="44"/>
        <v>1</v>
      </c>
      <c r="AZ53" s="12">
        <f t="shared" si="44"/>
        <v>1</v>
      </c>
      <c r="BA53" s="12">
        <f t="shared" si="34"/>
        <v>1</v>
      </c>
      <c r="BB53" s="12">
        <f t="shared" si="35"/>
        <v>1</v>
      </c>
      <c r="BC53" s="12">
        <f t="shared" si="36"/>
        <v>1</v>
      </c>
      <c r="BD53" s="12">
        <f t="shared" si="37"/>
        <v>1</v>
      </c>
      <c r="BE53" s="13"/>
      <c r="BF53" s="12">
        <f t="shared" si="45"/>
        <v>29.74</v>
      </c>
      <c r="BG53" s="12">
        <f t="shared" si="45"/>
        <v>29.74</v>
      </c>
      <c r="BH53" s="12">
        <f t="shared" si="45"/>
        <v>29.74</v>
      </c>
      <c r="BI53" s="12">
        <f t="shared" si="45"/>
        <v>29.74</v>
      </c>
      <c r="BJ53" s="12">
        <f t="shared" si="38"/>
        <v>27.6</v>
      </c>
      <c r="BK53" s="12">
        <f t="shared" si="39"/>
        <v>27.6</v>
      </c>
      <c r="BL53" s="12">
        <f t="shared" si="40"/>
        <v>27.6</v>
      </c>
      <c r="BM53" s="12">
        <f t="shared" si="41"/>
        <v>27.6</v>
      </c>
    </row>
    <row r="54" spans="2:65">
      <c r="B54" s="1">
        <v>50</v>
      </c>
      <c r="C54" s="60" t="s">
        <v>74</v>
      </c>
      <c r="D54" s="35" t="str">
        <f t="shared" si="0"/>
        <v>P420</v>
      </c>
      <c r="E54" s="35" t="str">
        <f t="shared" si="1"/>
        <v>SAM</v>
      </c>
      <c r="F54" s="35" t="str">
        <f t="shared" si="2"/>
        <v>Subcont Hauling ABB</v>
      </c>
      <c r="G54" s="37">
        <f t="shared" si="3"/>
        <v>43022</v>
      </c>
      <c r="H54" s="43">
        <v>1</v>
      </c>
      <c r="I54" s="58">
        <v>0.31597222222222221</v>
      </c>
      <c r="J54" s="48">
        <v>49780</v>
      </c>
      <c r="K54" s="40">
        <f t="shared" si="4"/>
        <v>19100</v>
      </c>
      <c r="L54" s="40">
        <f t="shared" si="5"/>
        <v>30680</v>
      </c>
      <c r="M54" s="35">
        <f t="shared" si="6"/>
        <v>1</v>
      </c>
      <c r="N54" s="1">
        <v>50</v>
      </c>
      <c r="O54" s="1" t="s">
        <v>199</v>
      </c>
      <c r="Q54" s="46" t="str">
        <f>Parameter!C11</f>
        <v>LD0104</v>
      </c>
      <c r="R54" s="42">
        <v>16280</v>
      </c>
      <c r="AJ54" s="2">
        <f t="shared" si="22"/>
        <v>50</v>
      </c>
      <c r="AK54" s="10" t="str">
        <f>Parameter!C55</f>
        <v>LD0055</v>
      </c>
      <c r="AL54" s="10" t="str">
        <f>Parameter!D55</f>
        <v>P380</v>
      </c>
      <c r="AM54" s="10" t="str">
        <f>Parameter!F55</f>
        <v>KPP</v>
      </c>
      <c r="AN54" s="12">
        <f t="shared" si="43"/>
        <v>0</v>
      </c>
      <c r="AO54" s="12">
        <f t="shared" si="43"/>
        <v>0</v>
      </c>
      <c r="AP54" s="12">
        <f t="shared" si="43"/>
        <v>0</v>
      </c>
      <c r="AQ54" s="12">
        <f t="shared" si="43"/>
        <v>0</v>
      </c>
      <c r="AR54" s="12">
        <f t="shared" si="30"/>
        <v>0</v>
      </c>
      <c r="AS54" s="12">
        <f t="shared" si="31"/>
        <v>0</v>
      </c>
      <c r="AT54" s="12">
        <f t="shared" si="32"/>
        <v>0</v>
      </c>
      <c r="AU54" s="12">
        <f t="shared" si="33"/>
        <v>0</v>
      </c>
      <c r="AV54" s="13"/>
      <c r="AW54" s="12">
        <f t="shared" si="44"/>
        <v>0</v>
      </c>
      <c r="AX54" s="12">
        <f t="shared" si="44"/>
        <v>0</v>
      </c>
      <c r="AY54" s="12">
        <f t="shared" si="44"/>
        <v>0</v>
      </c>
      <c r="AZ54" s="12">
        <f t="shared" si="44"/>
        <v>0</v>
      </c>
      <c r="BA54" s="12">
        <f t="shared" si="34"/>
        <v>0</v>
      </c>
      <c r="BB54" s="12">
        <f t="shared" si="35"/>
        <v>0</v>
      </c>
      <c r="BC54" s="12">
        <f t="shared" si="36"/>
        <v>0</v>
      </c>
      <c r="BD54" s="12">
        <f t="shared" si="37"/>
        <v>0</v>
      </c>
      <c r="BE54" s="13"/>
      <c r="BF54" s="12">
        <f t="shared" si="45"/>
        <v>0</v>
      </c>
      <c r="BG54" s="12">
        <f t="shared" si="45"/>
        <v>0</v>
      </c>
      <c r="BH54" s="12">
        <f t="shared" si="45"/>
        <v>0</v>
      </c>
      <c r="BI54" s="12">
        <f t="shared" si="45"/>
        <v>0</v>
      </c>
      <c r="BJ54" s="12">
        <f t="shared" si="38"/>
        <v>0</v>
      </c>
      <c r="BK54" s="12">
        <f t="shared" si="39"/>
        <v>0</v>
      </c>
      <c r="BL54" s="12">
        <f t="shared" si="40"/>
        <v>0</v>
      </c>
      <c r="BM54" s="12">
        <f t="shared" si="41"/>
        <v>0</v>
      </c>
    </row>
    <row r="55" spans="2:65">
      <c r="B55" s="1">
        <v>51</v>
      </c>
      <c r="C55" s="60" t="s">
        <v>81</v>
      </c>
      <c r="D55" s="35" t="str">
        <f t="shared" si="0"/>
        <v>P420</v>
      </c>
      <c r="E55" s="35" t="str">
        <f t="shared" si="1"/>
        <v>SAM</v>
      </c>
      <c r="F55" s="35" t="str">
        <f t="shared" si="2"/>
        <v>Subcont Hauling ABB</v>
      </c>
      <c r="G55" s="37">
        <f t="shared" si="3"/>
        <v>43022</v>
      </c>
      <c r="H55" s="43">
        <v>1</v>
      </c>
      <c r="I55" s="58">
        <v>0.32430555555555557</v>
      </c>
      <c r="J55" s="48">
        <v>50340</v>
      </c>
      <c r="K55" s="40">
        <f t="shared" si="4"/>
        <v>19120</v>
      </c>
      <c r="L55" s="40">
        <f t="shared" si="5"/>
        <v>31220</v>
      </c>
      <c r="M55" s="35">
        <f t="shared" si="6"/>
        <v>1</v>
      </c>
      <c r="N55" s="1">
        <v>51</v>
      </c>
      <c r="O55" s="1" t="s">
        <v>199</v>
      </c>
      <c r="Q55" s="46" t="str">
        <f>Parameter!C12</f>
        <v>LD0105</v>
      </c>
      <c r="R55" s="42">
        <v>16440</v>
      </c>
      <c r="AJ55" s="2">
        <f t="shared" si="22"/>
        <v>51</v>
      </c>
      <c r="AK55" s="10" t="str">
        <f>Parameter!C56</f>
        <v>LD0057</v>
      </c>
      <c r="AL55" s="10" t="str">
        <f>Parameter!D56</f>
        <v>P380</v>
      </c>
      <c r="AM55" s="10" t="str">
        <f>Parameter!F56</f>
        <v>KPP</v>
      </c>
      <c r="AN55" s="12">
        <f t="shared" si="43"/>
        <v>0</v>
      </c>
      <c r="AO55" s="12">
        <f t="shared" si="43"/>
        <v>0</v>
      </c>
      <c r="AP55" s="12">
        <f t="shared" si="43"/>
        <v>0</v>
      </c>
      <c r="AQ55" s="12">
        <f t="shared" si="43"/>
        <v>0</v>
      </c>
      <c r="AR55" s="12">
        <f t="shared" si="30"/>
        <v>0</v>
      </c>
      <c r="AS55" s="12">
        <f t="shared" si="31"/>
        <v>0</v>
      </c>
      <c r="AT55" s="12">
        <f t="shared" si="32"/>
        <v>0</v>
      </c>
      <c r="AU55" s="12">
        <f t="shared" si="33"/>
        <v>0</v>
      </c>
      <c r="AV55" s="13"/>
      <c r="AW55" s="12">
        <f t="shared" si="44"/>
        <v>0</v>
      </c>
      <c r="AX55" s="12">
        <f t="shared" si="44"/>
        <v>0</v>
      </c>
      <c r="AY55" s="12">
        <f t="shared" si="44"/>
        <v>0</v>
      </c>
      <c r="AZ55" s="12">
        <f t="shared" si="44"/>
        <v>0</v>
      </c>
      <c r="BA55" s="12">
        <f t="shared" si="34"/>
        <v>0</v>
      </c>
      <c r="BB55" s="12">
        <f t="shared" si="35"/>
        <v>0</v>
      </c>
      <c r="BC55" s="12">
        <f t="shared" si="36"/>
        <v>0</v>
      </c>
      <c r="BD55" s="12">
        <f t="shared" si="37"/>
        <v>0</v>
      </c>
      <c r="BE55" s="13"/>
      <c r="BF55" s="12">
        <f t="shared" si="45"/>
        <v>0</v>
      </c>
      <c r="BG55" s="12">
        <f t="shared" si="45"/>
        <v>0</v>
      </c>
      <c r="BH55" s="12">
        <f t="shared" si="45"/>
        <v>0</v>
      </c>
      <c r="BI55" s="12">
        <f t="shared" si="45"/>
        <v>0</v>
      </c>
      <c r="BJ55" s="12">
        <f t="shared" si="38"/>
        <v>0</v>
      </c>
      <c r="BK55" s="12">
        <f t="shared" si="39"/>
        <v>0</v>
      </c>
      <c r="BL55" s="12">
        <f t="shared" si="40"/>
        <v>0</v>
      </c>
      <c r="BM55" s="12">
        <f t="shared" si="41"/>
        <v>0</v>
      </c>
    </row>
    <row r="56" spans="2:65">
      <c r="B56" s="1">
        <v>52</v>
      </c>
      <c r="C56" s="60" t="s">
        <v>148</v>
      </c>
      <c r="D56" s="35" t="str">
        <f t="shared" si="0"/>
        <v>P410</v>
      </c>
      <c r="E56" s="35" t="str">
        <f t="shared" si="1"/>
        <v>SAM</v>
      </c>
      <c r="F56" s="35" t="str">
        <f t="shared" si="2"/>
        <v>Subcont Hauling ABB</v>
      </c>
      <c r="G56" s="37">
        <f t="shared" si="3"/>
        <v>43022</v>
      </c>
      <c r="H56" s="43">
        <v>1</v>
      </c>
      <c r="I56" s="58">
        <v>0.32500000000000001</v>
      </c>
      <c r="J56" s="48">
        <v>51040</v>
      </c>
      <c r="K56" s="40">
        <f t="shared" si="4"/>
        <v>19080</v>
      </c>
      <c r="L56" s="40">
        <f t="shared" si="5"/>
        <v>31960</v>
      </c>
      <c r="M56" s="35">
        <f t="shared" si="6"/>
        <v>1</v>
      </c>
      <c r="N56" s="1">
        <v>52</v>
      </c>
      <c r="O56" s="1" t="s">
        <v>199</v>
      </c>
      <c r="Q56" s="46" t="str">
        <f>Parameter!C13</f>
        <v>LD0106</v>
      </c>
      <c r="R56" s="42">
        <v>16380</v>
      </c>
      <c r="AJ56" s="2">
        <f t="shared" si="22"/>
        <v>52</v>
      </c>
      <c r="AK56" s="10" t="str">
        <f>Parameter!C57</f>
        <v>LD0069</v>
      </c>
      <c r="AL56" s="10" t="str">
        <f>Parameter!D57</f>
        <v>P380</v>
      </c>
      <c r="AM56" s="10" t="str">
        <f>Parameter!F57</f>
        <v>KPP</v>
      </c>
      <c r="AN56" s="12">
        <f t="shared" si="43"/>
        <v>0</v>
      </c>
      <c r="AO56" s="12">
        <f t="shared" si="43"/>
        <v>0</v>
      </c>
      <c r="AP56" s="12">
        <f t="shared" si="43"/>
        <v>30.8</v>
      </c>
      <c r="AQ56" s="12">
        <f t="shared" si="43"/>
        <v>30.8</v>
      </c>
      <c r="AR56" s="12">
        <f t="shared" si="30"/>
        <v>0</v>
      </c>
      <c r="AS56" s="12">
        <f t="shared" si="31"/>
        <v>0</v>
      </c>
      <c r="AT56" s="12">
        <f t="shared" si="32"/>
        <v>0</v>
      </c>
      <c r="AU56" s="12">
        <f t="shared" si="33"/>
        <v>0</v>
      </c>
      <c r="AV56" s="13"/>
      <c r="AW56" s="12">
        <f t="shared" si="44"/>
        <v>0</v>
      </c>
      <c r="AX56" s="12">
        <f t="shared" si="44"/>
        <v>0</v>
      </c>
      <c r="AY56" s="12">
        <f t="shared" si="44"/>
        <v>1</v>
      </c>
      <c r="AZ56" s="12">
        <f t="shared" si="44"/>
        <v>1</v>
      </c>
      <c r="BA56" s="12">
        <f t="shared" si="34"/>
        <v>0</v>
      </c>
      <c r="BB56" s="12">
        <f t="shared" si="35"/>
        <v>0</v>
      </c>
      <c r="BC56" s="12">
        <f t="shared" si="36"/>
        <v>0</v>
      </c>
      <c r="BD56" s="12">
        <f t="shared" si="37"/>
        <v>0</v>
      </c>
      <c r="BE56" s="13"/>
      <c r="BF56" s="12">
        <f t="shared" si="45"/>
        <v>0</v>
      </c>
      <c r="BG56" s="12">
        <f t="shared" si="45"/>
        <v>0</v>
      </c>
      <c r="BH56" s="12">
        <f t="shared" si="45"/>
        <v>30.8</v>
      </c>
      <c r="BI56" s="12">
        <f t="shared" si="45"/>
        <v>30.8</v>
      </c>
      <c r="BJ56" s="12">
        <f t="shared" si="38"/>
        <v>0</v>
      </c>
      <c r="BK56" s="12">
        <f t="shared" si="39"/>
        <v>0</v>
      </c>
      <c r="BL56" s="12">
        <f t="shared" si="40"/>
        <v>0</v>
      </c>
      <c r="BM56" s="12">
        <f t="shared" si="41"/>
        <v>0</v>
      </c>
    </row>
    <row r="57" spans="2:65">
      <c r="B57" s="1">
        <v>53</v>
      </c>
      <c r="C57" s="60" t="s">
        <v>163</v>
      </c>
      <c r="D57" s="35" t="str">
        <f t="shared" si="0"/>
        <v>P410</v>
      </c>
      <c r="E57" s="35" t="str">
        <f t="shared" si="1"/>
        <v>SAM</v>
      </c>
      <c r="F57" s="35" t="str">
        <f t="shared" si="2"/>
        <v>Subcont Hauling ABB</v>
      </c>
      <c r="G57" s="37">
        <f t="shared" si="3"/>
        <v>43022</v>
      </c>
      <c r="H57" s="43">
        <v>1</v>
      </c>
      <c r="I57" s="58">
        <v>0.32708333333333334</v>
      </c>
      <c r="J57" s="48">
        <v>49000</v>
      </c>
      <c r="K57" s="40">
        <f t="shared" si="4"/>
        <v>18980</v>
      </c>
      <c r="L57" s="40">
        <f t="shared" si="5"/>
        <v>30020</v>
      </c>
      <c r="M57" s="35">
        <f t="shared" si="6"/>
        <v>1</v>
      </c>
      <c r="N57" s="1">
        <v>53</v>
      </c>
      <c r="O57" s="1" t="s">
        <v>199</v>
      </c>
      <c r="Q57" s="46" t="str">
        <f>Parameter!C14</f>
        <v>LD0107</v>
      </c>
      <c r="R57" s="42">
        <v>16440</v>
      </c>
      <c r="W57" t="s">
        <v>205</v>
      </c>
      <c r="AJ57" s="2">
        <f t="shared" si="22"/>
        <v>53</v>
      </c>
      <c r="AK57" s="10" t="str">
        <f>Parameter!C58</f>
        <v>LD0070</v>
      </c>
      <c r="AL57" s="10" t="str">
        <f>Parameter!D58</f>
        <v>P380</v>
      </c>
      <c r="AM57" s="10" t="str">
        <f>Parameter!F58</f>
        <v>KPP</v>
      </c>
      <c r="AN57" s="12">
        <f t="shared" si="43"/>
        <v>0</v>
      </c>
      <c r="AO57" s="12">
        <f t="shared" si="43"/>
        <v>28.58</v>
      </c>
      <c r="AP57" s="12">
        <f t="shared" si="43"/>
        <v>28.58</v>
      </c>
      <c r="AQ57" s="12">
        <f t="shared" si="43"/>
        <v>28.15</v>
      </c>
      <c r="AR57" s="12">
        <f t="shared" si="30"/>
        <v>27.6</v>
      </c>
      <c r="AS57" s="12">
        <f t="shared" si="31"/>
        <v>27.6</v>
      </c>
      <c r="AT57" s="12">
        <f t="shared" si="32"/>
        <v>27.6</v>
      </c>
      <c r="AU57" s="12">
        <f t="shared" si="33"/>
        <v>27.6</v>
      </c>
      <c r="AV57" s="13"/>
      <c r="AW57" s="12">
        <f t="shared" si="44"/>
        <v>0</v>
      </c>
      <c r="AX57" s="12">
        <f t="shared" si="44"/>
        <v>1</v>
      </c>
      <c r="AY57" s="12">
        <f t="shared" si="44"/>
        <v>1</v>
      </c>
      <c r="AZ57" s="12">
        <f t="shared" si="44"/>
        <v>2</v>
      </c>
      <c r="BA57" s="12">
        <f t="shared" si="34"/>
        <v>1</v>
      </c>
      <c r="BB57" s="12">
        <f t="shared" si="35"/>
        <v>1</v>
      </c>
      <c r="BC57" s="12">
        <f t="shared" si="36"/>
        <v>1</v>
      </c>
      <c r="BD57" s="12">
        <f t="shared" si="37"/>
        <v>1</v>
      </c>
      <c r="BE57" s="13"/>
      <c r="BF57" s="12">
        <f t="shared" si="45"/>
        <v>0</v>
      </c>
      <c r="BG57" s="12">
        <f t="shared" si="45"/>
        <v>28.58</v>
      </c>
      <c r="BH57" s="12">
        <f t="shared" si="45"/>
        <v>28.58</v>
      </c>
      <c r="BI57" s="12">
        <f t="shared" si="45"/>
        <v>56.3</v>
      </c>
      <c r="BJ57" s="12">
        <f t="shared" si="38"/>
        <v>27.6</v>
      </c>
      <c r="BK57" s="12">
        <f t="shared" si="39"/>
        <v>27.6</v>
      </c>
      <c r="BL57" s="12">
        <f t="shared" si="40"/>
        <v>27.6</v>
      </c>
      <c r="BM57" s="12">
        <f t="shared" si="41"/>
        <v>27.6</v>
      </c>
    </row>
    <row r="58" spans="2:65">
      <c r="B58" s="1">
        <v>54</v>
      </c>
      <c r="C58" s="60" t="s">
        <v>201</v>
      </c>
      <c r="D58" s="35" t="str">
        <f t="shared" si="0"/>
        <v>P360</v>
      </c>
      <c r="E58" s="35" t="str">
        <f t="shared" si="1"/>
        <v>KPP</v>
      </c>
      <c r="F58" s="35" t="str">
        <f t="shared" si="2"/>
        <v>Coal Hauling ABB</v>
      </c>
      <c r="G58" s="37">
        <f t="shared" si="3"/>
        <v>43022</v>
      </c>
      <c r="H58" s="43">
        <v>1</v>
      </c>
      <c r="I58" s="58">
        <v>0.32777777777777778</v>
      </c>
      <c r="J58" s="48">
        <v>44840</v>
      </c>
      <c r="K58" s="40">
        <f t="shared" si="4"/>
        <v>16380</v>
      </c>
      <c r="L58" s="40">
        <f t="shared" si="5"/>
        <v>28460</v>
      </c>
      <c r="M58" s="35">
        <f t="shared" si="6"/>
        <v>1</v>
      </c>
      <c r="N58" s="1">
        <v>54</v>
      </c>
      <c r="O58" s="1" t="s">
        <v>199</v>
      </c>
      <c r="Q58" s="46" t="str">
        <f>Parameter!C15</f>
        <v>LD0109</v>
      </c>
      <c r="R58" s="42">
        <v>16480</v>
      </c>
      <c r="AJ58" s="2">
        <f t="shared" si="22"/>
        <v>54</v>
      </c>
      <c r="AK58" s="10" t="str">
        <f>Parameter!C59</f>
        <v>LD0071</v>
      </c>
      <c r="AL58" s="10" t="str">
        <f>Parameter!D59</f>
        <v>P380</v>
      </c>
      <c r="AM58" s="10" t="str">
        <f>Parameter!F59</f>
        <v>KPP</v>
      </c>
      <c r="AN58" s="12">
        <f t="shared" si="43"/>
        <v>29.52</v>
      </c>
      <c r="AO58" s="12">
        <f t="shared" si="43"/>
        <v>29.52</v>
      </c>
      <c r="AP58" s="12">
        <f t="shared" si="43"/>
        <v>29.52</v>
      </c>
      <c r="AQ58" s="12">
        <f t="shared" si="43"/>
        <v>29.52</v>
      </c>
      <c r="AR58" s="12">
        <f t="shared" si="30"/>
        <v>0</v>
      </c>
      <c r="AS58" s="12">
        <f t="shared" si="31"/>
        <v>0</v>
      </c>
      <c r="AT58" s="12">
        <f t="shared" si="32"/>
        <v>0</v>
      </c>
      <c r="AU58" s="12">
        <f t="shared" si="33"/>
        <v>0</v>
      </c>
      <c r="AV58" s="13"/>
      <c r="AW58" s="12">
        <f t="shared" si="44"/>
        <v>1</v>
      </c>
      <c r="AX58" s="12">
        <f t="shared" si="44"/>
        <v>1</v>
      </c>
      <c r="AY58" s="12">
        <f t="shared" si="44"/>
        <v>1</v>
      </c>
      <c r="AZ58" s="12">
        <f t="shared" si="44"/>
        <v>1</v>
      </c>
      <c r="BA58" s="12">
        <f t="shared" si="34"/>
        <v>0</v>
      </c>
      <c r="BB58" s="12">
        <f t="shared" si="35"/>
        <v>0</v>
      </c>
      <c r="BC58" s="12">
        <f t="shared" si="36"/>
        <v>0</v>
      </c>
      <c r="BD58" s="12">
        <f t="shared" si="37"/>
        <v>0</v>
      </c>
      <c r="BE58" s="13"/>
      <c r="BF58" s="12">
        <f t="shared" si="45"/>
        <v>29.52</v>
      </c>
      <c r="BG58" s="12">
        <f t="shared" si="45"/>
        <v>29.52</v>
      </c>
      <c r="BH58" s="12">
        <f t="shared" si="45"/>
        <v>29.52</v>
      </c>
      <c r="BI58" s="12">
        <f t="shared" si="45"/>
        <v>29.52</v>
      </c>
      <c r="BJ58" s="12">
        <f t="shared" si="38"/>
        <v>0</v>
      </c>
      <c r="BK58" s="12">
        <f t="shared" si="39"/>
        <v>0</v>
      </c>
      <c r="BL58" s="12">
        <f t="shared" si="40"/>
        <v>0</v>
      </c>
      <c r="BM58" s="12">
        <f t="shared" si="41"/>
        <v>0</v>
      </c>
    </row>
    <row r="59" spans="2:65">
      <c r="B59" s="1">
        <v>55</v>
      </c>
      <c r="C59" s="60" t="s">
        <v>114</v>
      </c>
      <c r="D59" s="35" t="str">
        <f t="shared" si="0"/>
        <v>P360</v>
      </c>
      <c r="E59" s="35" t="str">
        <f t="shared" si="1"/>
        <v>SAM</v>
      </c>
      <c r="F59" s="35" t="str">
        <f t="shared" si="2"/>
        <v>Subcont Hauling ABB</v>
      </c>
      <c r="G59" s="37">
        <f t="shared" si="3"/>
        <v>43022</v>
      </c>
      <c r="H59" s="43">
        <v>1</v>
      </c>
      <c r="I59" s="58">
        <v>0.32847222222222222</v>
      </c>
      <c r="J59" s="48">
        <v>44600</v>
      </c>
      <c r="K59" s="40">
        <f t="shared" si="4"/>
        <v>16300</v>
      </c>
      <c r="L59" s="40">
        <f t="shared" si="5"/>
        <v>28300</v>
      </c>
      <c r="M59" s="35">
        <f t="shared" si="6"/>
        <v>1</v>
      </c>
      <c r="N59" s="1">
        <v>55</v>
      </c>
      <c r="O59" s="1" t="s">
        <v>199</v>
      </c>
      <c r="Q59" s="46" t="str">
        <f>Parameter!C16</f>
        <v>LD0110</v>
      </c>
      <c r="R59" s="42">
        <v>16460</v>
      </c>
      <c r="AJ59" s="2">
        <f t="shared" si="22"/>
        <v>55</v>
      </c>
      <c r="AK59" s="10" t="str">
        <f>Parameter!C60</f>
        <v>LD0090</v>
      </c>
      <c r="AL59" s="10" t="str">
        <f>Parameter!D60</f>
        <v>P380</v>
      </c>
      <c r="AM59" s="10" t="str">
        <f>Parameter!F60</f>
        <v>KPP</v>
      </c>
      <c r="AN59" s="12">
        <f t="shared" si="43"/>
        <v>0</v>
      </c>
      <c r="AO59" s="12">
        <f t="shared" si="43"/>
        <v>26.32</v>
      </c>
      <c r="AP59" s="12">
        <f t="shared" si="43"/>
        <v>26.32</v>
      </c>
      <c r="AQ59" s="12">
        <f t="shared" si="43"/>
        <v>26.32</v>
      </c>
      <c r="AR59" s="12">
        <f t="shared" si="30"/>
        <v>0</v>
      </c>
      <c r="AS59" s="12">
        <f t="shared" si="31"/>
        <v>0</v>
      </c>
      <c r="AT59" s="12">
        <f t="shared" si="32"/>
        <v>0</v>
      </c>
      <c r="AU59" s="12">
        <f t="shared" si="33"/>
        <v>0</v>
      </c>
      <c r="AV59" s="13"/>
      <c r="AW59" s="12">
        <f t="shared" si="44"/>
        <v>0</v>
      </c>
      <c r="AX59" s="12">
        <f t="shared" si="44"/>
        <v>1</v>
      </c>
      <c r="AY59" s="12">
        <f t="shared" si="44"/>
        <v>1</v>
      </c>
      <c r="AZ59" s="12">
        <f t="shared" si="44"/>
        <v>1</v>
      </c>
      <c r="BA59" s="12">
        <f t="shared" si="34"/>
        <v>0</v>
      </c>
      <c r="BB59" s="12">
        <f t="shared" si="35"/>
        <v>0</v>
      </c>
      <c r="BC59" s="12">
        <f t="shared" si="36"/>
        <v>0</v>
      </c>
      <c r="BD59" s="12">
        <f t="shared" si="37"/>
        <v>0</v>
      </c>
      <c r="BE59" s="13"/>
      <c r="BF59" s="12">
        <f t="shared" si="45"/>
        <v>0</v>
      </c>
      <c r="BG59" s="12">
        <f t="shared" si="45"/>
        <v>26.32</v>
      </c>
      <c r="BH59" s="12">
        <f t="shared" si="45"/>
        <v>26.32</v>
      </c>
      <c r="BI59" s="12">
        <f t="shared" si="45"/>
        <v>26.32</v>
      </c>
      <c r="BJ59" s="12">
        <f t="shared" si="38"/>
        <v>0</v>
      </c>
      <c r="BK59" s="12">
        <f t="shared" si="39"/>
        <v>0</v>
      </c>
      <c r="BL59" s="12">
        <f t="shared" si="40"/>
        <v>0</v>
      </c>
      <c r="BM59" s="12">
        <f t="shared" si="41"/>
        <v>0</v>
      </c>
    </row>
    <row r="60" spans="2:65">
      <c r="B60" s="1">
        <v>56</v>
      </c>
      <c r="C60" s="60" t="s">
        <v>166</v>
      </c>
      <c r="D60" s="35" t="str">
        <f t="shared" si="0"/>
        <v>P420</v>
      </c>
      <c r="E60" s="35" t="str">
        <f t="shared" si="1"/>
        <v>SAM</v>
      </c>
      <c r="F60" s="35" t="str">
        <f t="shared" si="2"/>
        <v>Subcont Hauling ABB</v>
      </c>
      <c r="G60" s="37">
        <f t="shared" si="3"/>
        <v>43022</v>
      </c>
      <c r="H60" s="43">
        <v>1</v>
      </c>
      <c r="I60" s="58">
        <v>0.32916666666666666</v>
      </c>
      <c r="J60" s="48">
        <v>49620</v>
      </c>
      <c r="K60" s="40">
        <f t="shared" si="4"/>
        <v>18760</v>
      </c>
      <c r="L60" s="40">
        <f t="shared" si="5"/>
        <v>30860</v>
      </c>
      <c r="M60" s="35">
        <f t="shared" si="6"/>
        <v>1</v>
      </c>
      <c r="N60" s="1">
        <v>56</v>
      </c>
      <c r="O60" s="1" t="s">
        <v>199</v>
      </c>
      <c r="Q60" s="46" t="str">
        <f>Parameter!C17</f>
        <v>LD0111</v>
      </c>
      <c r="R60" s="42"/>
      <c r="AJ60" s="2">
        <f t="shared" si="22"/>
        <v>56</v>
      </c>
      <c r="AK60" s="10" t="str">
        <f>Parameter!C61</f>
        <v>LD0093</v>
      </c>
      <c r="AL60" s="10" t="str">
        <f>Parameter!D61</f>
        <v>P380</v>
      </c>
      <c r="AM60" s="10" t="str">
        <f>Parameter!F61</f>
        <v>KPP</v>
      </c>
      <c r="AN60" s="12">
        <f t="shared" si="43"/>
        <v>27.74</v>
      </c>
      <c r="AO60" s="12">
        <f t="shared" si="43"/>
        <v>27.74</v>
      </c>
      <c r="AP60" s="12">
        <f t="shared" si="43"/>
        <v>27.66</v>
      </c>
      <c r="AQ60" s="12">
        <f t="shared" si="43"/>
        <v>27.66</v>
      </c>
      <c r="AR60" s="12">
        <f t="shared" si="30"/>
        <v>26.26</v>
      </c>
      <c r="AS60" s="12">
        <f t="shared" si="31"/>
        <v>26.26</v>
      </c>
      <c r="AT60" s="12">
        <f t="shared" si="32"/>
        <v>26.26</v>
      </c>
      <c r="AU60" s="12">
        <f t="shared" si="33"/>
        <v>26.26</v>
      </c>
      <c r="AV60" s="13"/>
      <c r="AW60" s="12">
        <f t="shared" si="44"/>
        <v>1</v>
      </c>
      <c r="AX60" s="12">
        <f t="shared" si="44"/>
        <v>1</v>
      </c>
      <c r="AY60" s="12">
        <f t="shared" si="44"/>
        <v>2</v>
      </c>
      <c r="AZ60" s="12">
        <f t="shared" si="44"/>
        <v>2</v>
      </c>
      <c r="BA60" s="12">
        <f t="shared" si="34"/>
        <v>1</v>
      </c>
      <c r="BB60" s="12">
        <f t="shared" si="35"/>
        <v>1</v>
      </c>
      <c r="BC60" s="12">
        <f t="shared" si="36"/>
        <v>1</v>
      </c>
      <c r="BD60" s="12">
        <f t="shared" si="37"/>
        <v>1</v>
      </c>
      <c r="BE60" s="13"/>
      <c r="BF60" s="12">
        <f t="shared" si="45"/>
        <v>27.74</v>
      </c>
      <c r="BG60" s="12">
        <f t="shared" si="45"/>
        <v>27.74</v>
      </c>
      <c r="BH60" s="12">
        <f t="shared" si="45"/>
        <v>55.32</v>
      </c>
      <c r="BI60" s="12">
        <f t="shared" si="45"/>
        <v>55.32</v>
      </c>
      <c r="BJ60" s="12">
        <f t="shared" si="38"/>
        <v>26.26</v>
      </c>
      <c r="BK60" s="12">
        <f t="shared" si="39"/>
        <v>26.26</v>
      </c>
      <c r="BL60" s="12">
        <f t="shared" si="40"/>
        <v>26.26</v>
      </c>
      <c r="BM60" s="12">
        <f t="shared" si="41"/>
        <v>26.26</v>
      </c>
    </row>
    <row r="61" spans="2:65">
      <c r="B61" s="1">
        <v>57</v>
      </c>
      <c r="C61" s="60" t="s">
        <v>177</v>
      </c>
      <c r="D61" s="35" t="str">
        <f t="shared" si="0"/>
        <v>P410</v>
      </c>
      <c r="E61" s="35" t="str">
        <f t="shared" si="1"/>
        <v>KPP</v>
      </c>
      <c r="F61" s="35" t="str">
        <f t="shared" si="2"/>
        <v>Coal Hauling ABB</v>
      </c>
      <c r="G61" s="37">
        <f t="shared" si="3"/>
        <v>43022</v>
      </c>
      <c r="H61" s="43">
        <v>1</v>
      </c>
      <c r="I61" s="58">
        <v>0.3298611111111111</v>
      </c>
      <c r="J61" s="48">
        <v>52180</v>
      </c>
      <c r="K61" s="40">
        <f t="shared" si="4"/>
        <v>19280</v>
      </c>
      <c r="L61" s="40">
        <f t="shared" si="5"/>
        <v>32900</v>
      </c>
      <c r="M61" s="35">
        <f t="shared" si="6"/>
        <v>1</v>
      </c>
      <c r="N61" s="1">
        <v>57</v>
      </c>
      <c r="O61" s="1" t="s">
        <v>199</v>
      </c>
      <c r="Q61" s="46" t="str">
        <f>Parameter!C18</f>
        <v>LD0112</v>
      </c>
      <c r="R61" s="42">
        <v>16060</v>
      </c>
      <c r="AJ61" s="2">
        <f t="shared" si="22"/>
        <v>57</v>
      </c>
      <c r="AK61" s="10" t="str">
        <f>Parameter!C62</f>
        <v>LD0095</v>
      </c>
      <c r="AL61" s="10" t="str">
        <f>Parameter!D62</f>
        <v>P380</v>
      </c>
      <c r="AM61" s="10" t="str">
        <f>Parameter!F62</f>
        <v>KPP</v>
      </c>
      <c r="AN61" s="12">
        <f t="shared" si="43"/>
        <v>28.9</v>
      </c>
      <c r="AO61" s="12">
        <f t="shared" si="43"/>
        <v>28.9</v>
      </c>
      <c r="AP61" s="12">
        <f t="shared" si="43"/>
        <v>27.65</v>
      </c>
      <c r="AQ61" s="12">
        <f t="shared" si="43"/>
        <v>27.65</v>
      </c>
      <c r="AR61" s="12">
        <f t="shared" si="30"/>
        <v>28.1</v>
      </c>
      <c r="AS61" s="12">
        <f t="shared" si="31"/>
        <v>28.1</v>
      </c>
      <c r="AT61" s="12">
        <f t="shared" si="32"/>
        <v>28.1</v>
      </c>
      <c r="AU61" s="12">
        <f t="shared" si="33"/>
        <v>28.1</v>
      </c>
      <c r="AV61" s="13"/>
      <c r="AW61" s="12">
        <f t="shared" si="44"/>
        <v>1</v>
      </c>
      <c r="AX61" s="12">
        <f t="shared" si="44"/>
        <v>1</v>
      </c>
      <c r="AY61" s="12">
        <f t="shared" si="44"/>
        <v>2</v>
      </c>
      <c r="AZ61" s="12">
        <f t="shared" si="44"/>
        <v>2</v>
      </c>
      <c r="BA61" s="12">
        <f t="shared" si="34"/>
        <v>1</v>
      </c>
      <c r="BB61" s="12">
        <f t="shared" si="35"/>
        <v>1</v>
      </c>
      <c r="BC61" s="12">
        <f t="shared" si="36"/>
        <v>1</v>
      </c>
      <c r="BD61" s="12">
        <f t="shared" si="37"/>
        <v>1</v>
      </c>
      <c r="BE61" s="13"/>
      <c r="BF61" s="12">
        <f t="shared" si="45"/>
        <v>28.9</v>
      </c>
      <c r="BG61" s="12">
        <f t="shared" si="45"/>
        <v>28.9</v>
      </c>
      <c r="BH61" s="12">
        <f t="shared" si="45"/>
        <v>55.3</v>
      </c>
      <c r="BI61" s="12">
        <f t="shared" si="45"/>
        <v>55.3</v>
      </c>
      <c r="BJ61" s="12">
        <f t="shared" si="38"/>
        <v>28.1</v>
      </c>
      <c r="BK61" s="12">
        <f t="shared" si="39"/>
        <v>28.1</v>
      </c>
      <c r="BL61" s="12">
        <f t="shared" si="40"/>
        <v>28.1</v>
      </c>
      <c r="BM61" s="12">
        <f t="shared" si="41"/>
        <v>28.1</v>
      </c>
    </row>
    <row r="62" spans="2:65">
      <c r="B62" s="1">
        <v>58</v>
      </c>
      <c r="C62" s="60" t="s">
        <v>152</v>
      </c>
      <c r="D62" s="35" t="str">
        <f t="shared" si="0"/>
        <v>P410</v>
      </c>
      <c r="E62" s="35" t="str">
        <f t="shared" si="1"/>
        <v>KPP</v>
      </c>
      <c r="F62" s="35" t="str">
        <f t="shared" si="2"/>
        <v>Coal Hauling ABB</v>
      </c>
      <c r="G62" s="37">
        <f t="shared" si="3"/>
        <v>43022</v>
      </c>
      <c r="H62" s="43">
        <v>1</v>
      </c>
      <c r="I62" s="58">
        <v>0.33680555555555558</v>
      </c>
      <c r="J62" s="48">
        <v>49580</v>
      </c>
      <c r="K62" s="40">
        <f t="shared" si="4"/>
        <v>18580</v>
      </c>
      <c r="L62" s="40">
        <f t="shared" si="5"/>
        <v>31000</v>
      </c>
      <c r="M62" s="35">
        <f t="shared" si="6"/>
        <v>1</v>
      </c>
      <c r="N62" s="1">
        <v>58</v>
      </c>
      <c r="O62" s="1" t="s">
        <v>199</v>
      </c>
      <c r="Q62" s="46" t="str">
        <f>Parameter!C19</f>
        <v>LD0113</v>
      </c>
      <c r="R62" s="42">
        <v>16400</v>
      </c>
      <c r="AJ62" s="2">
        <f t="shared" si="22"/>
        <v>58</v>
      </c>
      <c r="AK62" s="10" t="str">
        <f>Parameter!C63</f>
        <v>LD0143</v>
      </c>
      <c r="AL62" s="10" t="str">
        <f>Parameter!D63</f>
        <v>P380</v>
      </c>
      <c r="AM62" s="10" t="str">
        <f>Parameter!F63</f>
        <v>KPP</v>
      </c>
      <c r="AN62" s="12">
        <f t="shared" si="43"/>
        <v>26.6</v>
      </c>
      <c r="AO62" s="12">
        <f t="shared" si="43"/>
        <v>26.6</v>
      </c>
      <c r="AP62" s="12">
        <f t="shared" si="43"/>
        <v>27.01</v>
      </c>
      <c r="AQ62" s="12">
        <f t="shared" si="43"/>
        <v>27.01</v>
      </c>
      <c r="AR62" s="12">
        <f t="shared" si="30"/>
        <v>27.6</v>
      </c>
      <c r="AS62" s="12">
        <f t="shared" si="31"/>
        <v>27.6</v>
      </c>
      <c r="AT62" s="12">
        <f t="shared" si="32"/>
        <v>27.6</v>
      </c>
      <c r="AU62" s="12">
        <f t="shared" si="33"/>
        <v>27.6</v>
      </c>
      <c r="AV62" s="13"/>
      <c r="AW62" s="12">
        <f t="shared" si="44"/>
        <v>1</v>
      </c>
      <c r="AX62" s="12">
        <f t="shared" si="44"/>
        <v>1</v>
      </c>
      <c r="AY62" s="12">
        <f t="shared" si="44"/>
        <v>2</v>
      </c>
      <c r="AZ62" s="12">
        <f t="shared" si="44"/>
        <v>2</v>
      </c>
      <c r="BA62" s="12">
        <f t="shared" si="34"/>
        <v>1</v>
      </c>
      <c r="BB62" s="12">
        <f t="shared" si="35"/>
        <v>1</v>
      </c>
      <c r="BC62" s="12">
        <f t="shared" si="36"/>
        <v>1</v>
      </c>
      <c r="BD62" s="12">
        <f t="shared" si="37"/>
        <v>1</v>
      </c>
      <c r="BE62" s="13"/>
      <c r="BF62" s="12">
        <f t="shared" si="45"/>
        <v>26.6</v>
      </c>
      <c r="BG62" s="12">
        <f t="shared" si="45"/>
        <v>26.6</v>
      </c>
      <c r="BH62" s="12">
        <f t="shared" si="45"/>
        <v>54.02</v>
      </c>
      <c r="BI62" s="12">
        <f t="shared" si="45"/>
        <v>54.02</v>
      </c>
      <c r="BJ62" s="12">
        <f t="shared" si="38"/>
        <v>27.6</v>
      </c>
      <c r="BK62" s="12">
        <f t="shared" si="39"/>
        <v>27.6</v>
      </c>
      <c r="BL62" s="12">
        <f t="shared" si="40"/>
        <v>27.6</v>
      </c>
      <c r="BM62" s="12">
        <f t="shared" si="41"/>
        <v>27.6</v>
      </c>
    </row>
    <row r="63" spans="2:65">
      <c r="B63" s="1">
        <v>59</v>
      </c>
      <c r="C63" s="60" t="s">
        <v>102</v>
      </c>
      <c r="D63" s="35" t="str">
        <f t="shared" si="0"/>
        <v>P380</v>
      </c>
      <c r="E63" s="35" t="str">
        <f t="shared" si="1"/>
        <v>SAM</v>
      </c>
      <c r="F63" s="35" t="str">
        <f t="shared" si="2"/>
        <v>Subcont Hauling ABB</v>
      </c>
      <c r="G63" s="37">
        <f t="shared" si="3"/>
        <v>43022</v>
      </c>
      <c r="H63" s="43">
        <v>1</v>
      </c>
      <c r="I63" s="58">
        <v>0.33749999999999997</v>
      </c>
      <c r="J63" s="48">
        <v>46140</v>
      </c>
      <c r="K63" s="40">
        <f t="shared" si="4"/>
        <v>17100</v>
      </c>
      <c r="L63" s="40">
        <f t="shared" si="5"/>
        <v>29040</v>
      </c>
      <c r="M63" s="35">
        <f t="shared" si="6"/>
        <v>1</v>
      </c>
      <c r="N63" s="1">
        <v>59</v>
      </c>
      <c r="O63" s="1" t="s">
        <v>199</v>
      </c>
      <c r="Q63" s="46" t="str">
        <f>Parameter!C20</f>
        <v>LD0114</v>
      </c>
      <c r="R63" s="42">
        <v>16140</v>
      </c>
      <c r="AJ63" s="2">
        <f t="shared" si="22"/>
        <v>59</v>
      </c>
      <c r="AK63" s="10" t="str">
        <f>Parameter!C64</f>
        <v>LD0144</v>
      </c>
      <c r="AL63" s="10" t="str">
        <f>Parameter!D64</f>
        <v>P380</v>
      </c>
      <c r="AM63" s="10" t="str">
        <f>Parameter!F64</f>
        <v>KPP</v>
      </c>
      <c r="AN63" s="12">
        <f t="shared" si="43"/>
        <v>0</v>
      </c>
      <c r="AO63" s="12">
        <f t="shared" si="43"/>
        <v>28.3</v>
      </c>
      <c r="AP63" s="12">
        <f t="shared" si="43"/>
        <v>28.3</v>
      </c>
      <c r="AQ63" s="12">
        <f t="shared" si="43"/>
        <v>28.3</v>
      </c>
      <c r="AR63" s="12">
        <f t="shared" si="30"/>
        <v>28.12</v>
      </c>
      <c r="AS63" s="12">
        <f t="shared" si="31"/>
        <v>28.12</v>
      </c>
      <c r="AT63" s="12">
        <f t="shared" si="32"/>
        <v>28.12</v>
      </c>
      <c r="AU63" s="12">
        <f t="shared" si="33"/>
        <v>28.12</v>
      </c>
      <c r="AV63" s="13"/>
      <c r="AW63" s="12">
        <f t="shared" si="44"/>
        <v>0</v>
      </c>
      <c r="AX63" s="12">
        <f t="shared" si="44"/>
        <v>1</v>
      </c>
      <c r="AY63" s="12">
        <f t="shared" si="44"/>
        <v>1</v>
      </c>
      <c r="AZ63" s="12">
        <f t="shared" si="44"/>
        <v>1</v>
      </c>
      <c r="BA63" s="12">
        <f t="shared" si="34"/>
        <v>1</v>
      </c>
      <c r="BB63" s="12">
        <f t="shared" si="35"/>
        <v>1</v>
      </c>
      <c r="BC63" s="12">
        <f t="shared" si="36"/>
        <v>1</v>
      </c>
      <c r="BD63" s="12">
        <f t="shared" si="37"/>
        <v>1</v>
      </c>
      <c r="BE63" s="13"/>
      <c r="BF63" s="12">
        <f t="shared" si="45"/>
        <v>0</v>
      </c>
      <c r="BG63" s="12">
        <f t="shared" si="45"/>
        <v>28.3</v>
      </c>
      <c r="BH63" s="12">
        <f t="shared" si="45"/>
        <v>28.3</v>
      </c>
      <c r="BI63" s="12">
        <f t="shared" si="45"/>
        <v>28.3</v>
      </c>
      <c r="BJ63" s="12">
        <f t="shared" si="38"/>
        <v>28.12</v>
      </c>
      <c r="BK63" s="12">
        <f t="shared" si="39"/>
        <v>28.12</v>
      </c>
      <c r="BL63" s="12">
        <f t="shared" si="40"/>
        <v>28.12</v>
      </c>
      <c r="BM63" s="12">
        <f t="shared" si="41"/>
        <v>28.12</v>
      </c>
    </row>
    <row r="64" spans="2:65">
      <c r="B64" s="1">
        <v>60</v>
      </c>
      <c r="C64" s="60" t="s">
        <v>116</v>
      </c>
      <c r="D64" s="35" t="str">
        <f t="shared" si="0"/>
        <v>P380</v>
      </c>
      <c r="E64" s="35" t="str">
        <f t="shared" si="1"/>
        <v>SAM</v>
      </c>
      <c r="F64" s="35" t="str">
        <f t="shared" si="2"/>
        <v>Subcont Hauling ABB</v>
      </c>
      <c r="G64" s="37">
        <f t="shared" si="3"/>
        <v>43022</v>
      </c>
      <c r="H64" s="43">
        <v>1</v>
      </c>
      <c r="I64" s="58">
        <v>0.33819444444444446</v>
      </c>
      <c r="J64" s="48">
        <v>42700</v>
      </c>
      <c r="K64" s="40">
        <f t="shared" si="4"/>
        <v>15920</v>
      </c>
      <c r="L64" s="40">
        <f t="shared" si="5"/>
        <v>26780</v>
      </c>
      <c r="M64" s="35">
        <f t="shared" si="6"/>
        <v>1</v>
      </c>
      <c r="N64" s="1">
        <v>60</v>
      </c>
      <c r="O64" s="1" t="s">
        <v>199</v>
      </c>
      <c r="Q64" s="46" t="str">
        <f>Parameter!C21</f>
        <v>LD0115</v>
      </c>
      <c r="R64" s="42">
        <v>16180</v>
      </c>
      <c r="AJ64" s="2">
        <f t="shared" si="22"/>
        <v>60</v>
      </c>
      <c r="AK64" s="10" t="str">
        <f>Parameter!C65</f>
        <v>LD0145</v>
      </c>
      <c r="AL64" s="10" t="str">
        <f>Parameter!D65</f>
        <v>P380</v>
      </c>
      <c r="AM64" s="10" t="str">
        <f>Parameter!F65</f>
        <v>KPP</v>
      </c>
      <c r="AN64" s="12">
        <f t="shared" si="43"/>
        <v>0</v>
      </c>
      <c r="AO64" s="12">
        <f t="shared" si="43"/>
        <v>29.54</v>
      </c>
      <c r="AP64" s="12">
        <f t="shared" si="43"/>
        <v>28.22</v>
      </c>
      <c r="AQ64" s="12">
        <f t="shared" si="43"/>
        <v>28.22</v>
      </c>
      <c r="AR64" s="12">
        <f t="shared" si="30"/>
        <v>0</v>
      </c>
      <c r="AS64" s="12">
        <f t="shared" si="31"/>
        <v>0</v>
      </c>
      <c r="AT64" s="12">
        <f t="shared" si="32"/>
        <v>0</v>
      </c>
      <c r="AU64" s="12">
        <f t="shared" si="33"/>
        <v>0</v>
      </c>
      <c r="AV64" s="13"/>
      <c r="AW64" s="12">
        <f t="shared" si="44"/>
        <v>0</v>
      </c>
      <c r="AX64" s="12">
        <f t="shared" si="44"/>
        <v>1</v>
      </c>
      <c r="AY64" s="12">
        <f t="shared" si="44"/>
        <v>2</v>
      </c>
      <c r="AZ64" s="12">
        <f t="shared" si="44"/>
        <v>2</v>
      </c>
      <c r="BA64" s="12">
        <f t="shared" si="34"/>
        <v>0</v>
      </c>
      <c r="BB64" s="12">
        <f t="shared" si="35"/>
        <v>0</v>
      </c>
      <c r="BC64" s="12">
        <f t="shared" si="36"/>
        <v>0</v>
      </c>
      <c r="BD64" s="12">
        <f t="shared" si="37"/>
        <v>0</v>
      </c>
      <c r="BE64" s="13"/>
      <c r="BF64" s="12">
        <f t="shared" si="45"/>
        <v>0</v>
      </c>
      <c r="BG64" s="12">
        <f t="shared" si="45"/>
        <v>29.54</v>
      </c>
      <c r="BH64" s="12">
        <f t="shared" si="45"/>
        <v>56.44</v>
      </c>
      <c r="BI64" s="12">
        <f t="shared" si="45"/>
        <v>56.44</v>
      </c>
      <c r="BJ64" s="12">
        <f t="shared" si="38"/>
        <v>0</v>
      </c>
      <c r="BK64" s="12">
        <f t="shared" si="39"/>
        <v>0</v>
      </c>
      <c r="BL64" s="12">
        <f t="shared" si="40"/>
        <v>0</v>
      </c>
      <c r="BM64" s="12">
        <f t="shared" si="41"/>
        <v>0</v>
      </c>
    </row>
    <row r="65" spans="2:65">
      <c r="B65" s="1">
        <v>61</v>
      </c>
      <c r="C65" s="60" t="s">
        <v>38</v>
      </c>
      <c r="D65" s="35" t="str">
        <f t="shared" si="0"/>
        <v>P360</v>
      </c>
      <c r="E65" s="35" t="str">
        <f t="shared" si="1"/>
        <v>KPP</v>
      </c>
      <c r="F65" s="35" t="str">
        <f t="shared" si="2"/>
        <v>Coal Hauling ABB</v>
      </c>
      <c r="G65" s="37">
        <f t="shared" si="3"/>
        <v>43022</v>
      </c>
      <c r="H65" s="43">
        <v>1</v>
      </c>
      <c r="I65" s="58">
        <v>0.33888888888888885</v>
      </c>
      <c r="J65" s="48">
        <v>44000</v>
      </c>
      <c r="K65" s="40">
        <f t="shared" si="4"/>
        <v>16700</v>
      </c>
      <c r="L65" s="40">
        <f t="shared" si="5"/>
        <v>27300</v>
      </c>
      <c r="M65" s="35">
        <f t="shared" si="6"/>
        <v>1</v>
      </c>
      <c r="N65" s="1">
        <v>61</v>
      </c>
      <c r="O65" s="1" t="s">
        <v>199</v>
      </c>
      <c r="Q65" s="46" t="str">
        <f>Parameter!C22</f>
        <v>LD0133</v>
      </c>
      <c r="R65" s="42">
        <v>16260</v>
      </c>
      <c r="AJ65" s="2">
        <f t="shared" si="22"/>
        <v>61</v>
      </c>
      <c r="AK65" s="10" t="str">
        <f>Parameter!C66</f>
        <v>LD0146</v>
      </c>
      <c r="AL65" s="10" t="str">
        <f>Parameter!D66</f>
        <v>P380</v>
      </c>
      <c r="AM65" s="10" t="str">
        <f>Parameter!F66</f>
        <v>KPP</v>
      </c>
      <c r="AN65" s="12">
        <f t="shared" ref="AN65:AQ82" si="46">IFERROR(AVERAGEIFS(Netto,Unit,$AK65,Jam,"&gt;="&amp;$AN$3,Jam,"&lt;"&amp;AN$4)/1000,0)</f>
        <v>0</v>
      </c>
      <c r="AO65" s="12">
        <f t="shared" si="46"/>
        <v>26.7</v>
      </c>
      <c r="AP65" s="12">
        <f t="shared" si="46"/>
        <v>27.94</v>
      </c>
      <c r="AQ65" s="12">
        <f t="shared" si="46"/>
        <v>27.94</v>
      </c>
      <c r="AR65" s="12">
        <f t="shared" si="30"/>
        <v>27.2</v>
      </c>
      <c r="AS65" s="12">
        <f t="shared" si="31"/>
        <v>27.2</v>
      </c>
      <c r="AT65" s="12">
        <f t="shared" si="32"/>
        <v>27.2</v>
      </c>
      <c r="AU65" s="12">
        <f t="shared" si="33"/>
        <v>27.2</v>
      </c>
      <c r="AV65" s="13"/>
      <c r="AW65" s="12">
        <f t="shared" ref="AW65:AZ82" si="47">COUNTIFS(Ritase,"&gt;0",Unit,$AK65,Jam,"&gt;="&amp;$AN$3,Jam,"&lt;"&amp;AW$4)</f>
        <v>0</v>
      </c>
      <c r="AX65" s="12">
        <f t="shared" si="47"/>
        <v>1</v>
      </c>
      <c r="AY65" s="12">
        <f t="shared" si="47"/>
        <v>2</v>
      </c>
      <c r="AZ65" s="12">
        <f t="shared" si="47"/>
        <v>2</v>
      </c>
      <c r="BA65" s="12">
        <f t="shared" si="34"/>
        <v>1</v>
      </c>
      <c r="BB65" s="12">
        <f t="shared" si="35"/>
        <v>1</v>
      </c>
      <c r="BC65" s="12">
        <f t="shared" si="36"/>
        <v>1</v>
      </c>
      <c r="BD65" s="12">
        <f t="shared" si="37"/>
        <v>1</v>
      </c>
      <c r="BE65" s="13"/>
      <c r="BF65" s="12">
        <f t="shared" ref="BF65:BI82" si="48">IFERROR(SUMIFS(Netto,Unit,$AK65,Jam,"&gt;="&amp;$AN$3,Jam,"&lt;"&amp;BF$4)/1000,0)</f>
        <v>0</v>
      </c>
      <c r="BG65" s="12">
        <f t="shared" si="48"/>
        <v>26.7</v>
      </c>
      <c r="BH65" s="12">
        <f t="shared" si="48"/>
        <v>55.88</v>
      </c>
      <c r="BI65" s="12">
        <f t="shared" si="48"/>
        <v>55.88</v>
      </c>
      <c r="BJ65" s="12">
        <f t="shared" si="38"/>
        <v>27.2</v>
      </c>
      <c r="BK65" s="12">
        <f t="shared" si="39"/>
        <v>27.2</v>
      </c>
      <c r="BL65" s="12">
        <f t="shared" si="40"/>
        <v>27.2</v>
      </c>
      <c r="BM65" s="12">
        <f t="shared" si="41"/>
        <v>27.2</v>
      </c>
    </row>
    <row r="66" spans="2:65">
      <c r="B66" s="1">
        <v>62</v>
      </c>
      <c r="C66" s="60" t="s">
        <v>124</v>
      </c>
      <c r="D66" s="35" t="str">
        <f t="shared" si="0"/>
        <v>P410</v>
      </c>
      <c r="E66" s="35" t="str">
        <f t="shared" si="1"/>
        <v>KPP</v>
      </c>
      <c r="F66" s="35" t="str">
        <f t="shared" si="2"/>
        <v>Coal Hauling ABB</v>
      </c>
      <c r="G66" s="37">
        <f t="shared" si="3"/>
        <v>43022</v>
      </c>
      <c r="H66" s="43">
        <v>1</v>
      </c>
      <c r="I66" s="58">
        <v>0.33888888888888885</v>
      </c>
      <c r="J66" s="48">
        <v>50080</v>
      </c>
      <c r="K66" s="40">
        <f t="shared" si="4"/>
        <v>19020</v>
      </c>
      <c r="L66" s="40">
        <f t="shared" si="5"/>
        <v>31060</v>
      </c>
      <c r="M66" s="35">
        <f t="shared" si="6"/>
        <v>1</v>
      </c>
      <c r="N66" s="1">
        <v>62</v>
      </c>
      <c r="O66" s="1" t="s">
        <v>199</v>
      </c>
      <c r="Q66" s="46" t="str">
        <f>Parameter!C23</f>
        <v>LD0134</v>
      </c>
      <c r="R66" s="42">
        <v>16580</v>
      </c>
      <c r="AJ66" s="2">
        <f t="shared" si="22"/>
        <v>62</v>
      </c>
      <c r="AK66" s="10" t="str">
        <f>Parameter!C67</f>
        <v>LD0147</v>
      </c>
      <c r="AL66" s="10" t="str">
        <f>Parameter!D67</f>
        <v>P380</v>
      </c>
      <c r="AM66" s="10" t="str">
        <f>Parameter!F67</f>
        <v>KPP</v>
      </c>
      <c r="AN66" s="12">
        <f t="shared" si="46"/>
        <v>0</v>
      </c>
      <c r="AO66" s="12">
        <f t="shared" si="46"/>
        <v>0</v>
      </c>
      <c r="AP66" s="12">
        <f t="shared" si="46"/>
        <v>0</v>
      </c>
      <c r="AQ66" s="12">
        <f t="shared" si="46"/>
        <v>0</v>
      </c>
      <c r="AR66" s="12">
        <f t="shared" si="30"/>
        <v>0</v>
      </c>
      <c r="AS66" s="12">
        <f t="shared" si="31"/>
        <v>0</v>
      </c>
      <c r="AT66" s="12">
        <f t="shared" si="32"/>
        <v>0</v>
      </c>
      <c r="AU66" s="12">
        <f t="shared" si="33"/>
        <v>0</v>
      </c>
      <c r="AV66" s="13"/>
      <c r="AW66" s="12">
        <f t="shared" si="47"/>
        <v>0</v>
      </c>
      <c r="AX66" s="12">
        <f t="shared" si="47"/>
        <v>0</v>
      </c>
      <c r="AY66" s="12">
        <f t="shared" si="47"/>
        <v>0</v>
      </c>
      <c r="AZ66" s="12">
        <f t="shared" si="47"/>
        <v>0</v>
      </c>
      <c r="BA66" s="12">
        <f t="shared" si="34"/>
        <v>0</v>
      </c>
      <c r="BB66" s="12">
        <f t="shared" si="35"/>
        <v>0</v>
      </c>
      <c r="BC66" s="12">
        <f t="shared" si="36"/>
        <v>0</v>
      </c>
      <c r="BD66" s="12">
        <f t="shared" si="37"/>
        <v>0</v>
      </c>
      <c r="BE66" s="13"/>
      <c r="BF66" s="12">
        <f t="shared" si="48"/>
        <v>0</v>
      </c>
      <c r="BG66" s="12">
        <f t="shared" si="48"/>
        <v>0</v>
      </c>
      <c r="BH66" s="12">
        <f t="shared" si="48"/>
        <v>0</v>
      </c>
      <c r="BI66" s="12">
        <f t="shared" si="48"/>
        <v>0</v>
      </c>
      <c r="BJ66" s="12">
        <f t="shared" si="38"/>
        <v>0</v>
      </c>
      <c r="BK66" s="12">
        <f t="shared" si="39"/>
        <v>0</v>
      </c>
      <c r="BL66" s="12">
        <f t="shared" si="40"/>
        <v>0</v>
      </c>
      <c r="BM66" s="12">
        <f t="shared" si="41"/>
        <v>0</v>
      </c>
    </row>
    <row r="67" spans="2:65">
      <c r="B67" s="1">
        <v>63</v>
      </c>
      <c r="C67" s="60" t="s">
        <v>115</v>
      </c>
      <c r="D67" s="35" t="str">
        <f t="shared" si="0"/>
        <v>P360</v>
      </c>
      <c r="E67" s="35" t="str">
        <f t="shared" si="1"/>
        <v>SAM</v>
      </c>
      <c r="F67" s="35" t="str">
        <f t="shared" si="2"/>
        <v>Subcont Hauling ABB</v>
      </c>
      <c r="G67" s="37">
        <f t="shared" si="3"/>
        <v>43022</v>
      </c>
      <c r="H67" s="43">
        <v>1</v>
      </c>
      <c r="I67" s="58">
        <v>0.34027777777777773</v>
      </c>
      <c r="J67" s="48">
        <v>44600</v>
      </c>
      <c r="K67" s="40">
        <f t="shared" si="4"/>
        <v>15740</v>
      </c>
      <c r="L67" s="40">
        <f t="shared" si="5"/>
        <v>28860</v>
      </c>
      <c r="M67" s="35">
        <f t="shared" si="6"/>
        <v>1</v>
      </c>
      <c r="N67" s="1">
        <v>63</v>
      </c>
      <c r="O67" s="1" t="s">
        <v>199</v>
      </c>
      <c r="Q67" s="46" t="str">
        <f>Parameter!C24</f>
        <v>LD0135</v>
      </c>
      <c r="R67" s="42">
        <v>16280</v>
      </c>
      <c r="AJ67" s="2">
        <f t="shared" si="22"/>
        <v>63</v>
      </c>
      <c r="AK67" s="10" t="str">
        <f>Parameter!C68</f>
        <v>LD0148</v>
      </c>
      <c r="AL67" s="10" t="str">
        <f>Parameter!D68</f>
        <v>P380</v>
      </c>
      <c r="AM67" s="10" t="str">
        <f>Parameter!F68</f>
        <v>KPP</v>
      </c>
      <c r="AN67" s="12">
        <f t="shared" si="46"/>
        <v>0</v>
      </c>
      <c r="AO67" s="12">
        <f t="shared" si="46"/>
        <v>0</v>
      </c>
      <c r="AP67" s="12">
        <f t="shared" si="46"/>
        <v>0</v>
      </c>
      <c r="AQ67" s="12">
        <f t="shared" si="46"/>
        <v>0</v>
      </c>
      <c r="AR67" s="12">
        <f t="shared" si="30"/>
        <v>0</v>
      </c>
      <c r="AS67" s="12">
        <f t="shared" si="31"/>
        <v>0</v>
      </c>
      <c r="AT67" s="12">
        <f t="shared" si="32"/>
        <v>0</v>
      </c>
      <c r="AU67" s="12">
        <f t="shared" si="33"/>
        <v>0</v>
      </c>
      <c r="AV67" s="13"/>
      <c r="AW67" s="12">
        <f t="shared" si="47"/>
        <v>0</v>
      </c>
      <c r="AX67" s="12">
        <f t="shared" si="47"/>
        <v>0</v>
      </c>
      <c r="AY67" s="12">
        <f t="shared" si="47"/>
        <v>0</v>
      </c>
      <c r="AZ67" s="12">
        <f t="shared" si="47"/>
        <v>0</v>
      </c>
      <c r="BA67" s="12">
        <f t="shared" si="34"/>
        <v>0</v>
      </c>
      <c r="BB67" s="12">
        <f t="shared" si="35"/>
        <v>0</v>
      </c>
      <c r="BC67" s="12">
        <f t="shared" si="36"/>
        <v>0</v>
      </c>
      <c r="BD67" s="12">
        <f t="shared" si="37"/>
        <v>0</v>
      </c>
      <c r="BE67" s="13"/>
      <c r="BF67" s="12">
        <f t="shared" si="48"/>
        <v>0</v>
      </c>
      <c r="BG67" s="12">
        <f t="shared" si="48"/>
        <v>0</v>
      </c>
      <c r="BH67" s="12">
        <f t="shared" si="48"/>
        <v>0</v>
      </c>
      <c r="BI67" s="12">
        <f t="shared" si="48"/>
        <v>0</v>
      </c>
      <c r="BJ67" s="12">
        <f t="shared" si="38"/>
        <v>0</v>
      </c>
      <c r="BK67" s="12">
        <f t="shared" si="39"/>
        <v>0</v>
      </c>
      <c r="BL67" s="12">
        <f t="shared" si="40"/>
        <v>0</v>
      </c>
      <c r="BM67" s="12">
        <f t="shared" si="41"/>
        <v>0</v>
      </c>
    </row>
    <row r="68" spans="2:65">
      <c r="B68" s="1">
        <v>64</v>
      </c>
      <c r="C68" s="60" t="s">
        <v>113</v>
      </c>
      <c r="D68" s="35" t="str">
        <f t="shared" si="0"/>
        <v>P360</v>
      </c>
      <c r="E68" s="35" t="str">
        <f t="shared" si="1"/>
        <v>KPP</v>
      </c>
      <c r="F68" s="35" t="str">
        <f t="shared" si="2"/>
        <v>Coal Hauling ABB</v>
      </c>
      <c r="G68" s="37">
        <f t="shared" si="3"/>
        <v>43022</v>
      </c>
      <c r="H68" s="43">
        <v>1</v>
      </c>
      <c r="I68" s="58">
        <v>0.34027777777777773</v>
      </c>
      <c r="J68" s="48">
        <v>45840</v>
      </c>
      <c r="K68" s="40">
        <f t="shared" si="4"/>
        <v>16500</v>
      </c>
      <c r="L68" s="40">
        <f t="shared" si="5"/>
        <v>29340</v>
      </c>
      <c r="M68" s="35">
        <f t="shared" si="6"/>
        <v>1</v>
      </c>
      <c r="N68" s="1">
        <v>64</v>
      </c>
      <c r="O68" s="1" t="s">
        <v>199</v>
      </c>
      <c r="Q68" s="46" t="str">
        <f>Parameter!C25</f>
        <v>LD0136</v>
      </c>
      <c r="R68" s="42">
        <v>16520</v>
      </c>
      <c r="AJ68" s="2">
        <f t="shared" si="22"/>
        <v>64</v>
      </c>
      <c r="AK68" s="10" t="str">
        <f>Parameter!C69</f>
        <v>LD0150</v>
      </c>
      <c r="AL68" s="10" t="str">
        <f>Parameter!D69</f>
        <v>P380</v>
      </c>
      <c r="AM68" s="10" t="str">
        <f>Parameter!F69</f>
        <v>KPP</v>
      </c>
      <c r="AN68" s="12">
        <f t="shared" si="46"/>
        <v>0</v>
      </c>
      <c r="AO68" s="12">
        <f t="shared" si="46"/>
        <v>0</v>
      </c>
      <c r="AP68" s="12">
        <f t="shared" si="46"/>
        <v>0</v>
      </c>
      <c r="AQ68" s="12">
        <f t="shared" si="46"/>
        <v>0</v>
      </c>
      <c r="AR68" s="12">
        <f t="shared" si="30"/>
        <v>0</v>
      </c>
      <c r="AS68" s="12">
        <f t="shared" si="31"/>
        <v>0</v>
      </c>
      <c r="AT68" s="12">
        <f t="shared" si="32"/>
        <v>0</v>
      </c>
      <c r="AU68" s="12">
        <f t="shared" si="33"/>
        <v>0</v>
      </c>
      <c r="AV68" s="13"/>
      <c r="AW68" s="12">
        <f t="shared" si="47"/>
        <v>0</v>
      </c>
      <c r="AX68" s="12">
        <f t="shared" si="47"/>
        <v>0</v>
      </c>
      <c r="AY68" s="12">
        <f t="shared" si="47"/>
        <v>0</v>
      </c>
      <c r="AZ68" s="12">
        <f t="shared" si="47"/>
        <v>0</v>
      </c>
      <c r="BA68" s="12">
        <f t="shared" si="34"/>
        <v>0</v>
      </c>
      <c r="BB68" s="12">
        <f t="shared" si="35"/>
        <v>0</v>
      </c>
      <c r="BC68" s="12">
        <f t="shared" si="36"/>
        <v>0</v>
      </c>
      <c r="BD68" s="12">
        <f t="shared" si="37"/>
        <v>0</v>
      </c>
      <c r="BE68" s="13"/>
      <c r="BF68" s="12">
        <f t="shared" si="48"/>
        <v>0</v>
      </c>
      <c r="BG68" s="12">
        <f t="shared" si="48"/>
        <v>0</v>
      </c>
      <c r="BH68" s="12">
        <f t="shared" si="48"/>
        <v>0</v>
      </c>
      <c r="BI68" s="12">
        <f t="shared" si="48"/>
        <v>0</v>
      </c>
      <c r="BJ68" s="12">
        <f t="shared" si="38"/>
        <v>0</v>
      </c>
      <c r="BK68" s="12">
        <f t="shared" si="39"/>
        <v>0</v>
      </c>
      <c r="BL68" s="12">
        <f t="shared" si="40"/>
        <v>0</v>
      </c>
      <c r="BM68" s="12">
        <f t="shared" si="41"/>
        <v>0</v>
      </c>
    </row>
    <row r="69" spans="2:65">
      <c r="B69" s="1">
        <v>65</v>
      </c>
      <c r="C69" s="60" t="s">
        <v>117</v>
      </c>
      <c r="D69" s="35" t="str">
        <f t="shared" ref="D69:D132" si="49">IFERROR(VLOOKUP($C69,Parameter,2,FALSE),"")</f>
        <v>P360</v>
      </c>
      <c r="E69" s="35" t="str">
        <f t="shared" ref="E69:E132" si="50">IFERROR(VLOOKUP($C69,Parameter,4,FALSE),"")</f>
        <v>KPP</v>
      </c>
      <c r="F69" s="35" t="str">
        <f t="shared" ref="F69:F132" si="51">IFERROR(VLOOKUP($C69,Parameter,3,FALSE),"")</f>
        <v>Coal Hauling ABB</v>
      </c>
      <c r="G69" s="37">
        <f t="shared" ref="G69:G132" si="52">IF($C69=0,"",$D$2)</f>
        <v>43022</v>
      </c>
      <c r="H69" s="43">
        <v>1</v>
      </c>
      <c r="I69" s="58">
        <v>0.34236111111111112</v>
      </c>
      <c r="J69" s="48">
        <v>45160</v>
      </c>
      <c r="K69" s="40">
        <f t="shared" ref="K69:K132" si="53">IFERROR(VLOOKUP($C69,$Q$49:$R$300,2,FALSE),0)</f>
        <v>16040</v>
      </c>
      <c r="L69" s="40">
        <f t="shared" ref="L69:L132" si="54">IFERROR(J69-K69,"")</f>
        <v>29120</v>
      </c>
      <c r="M69" s="35">
        <f t="shared" ref="M69:M132" si="55">IF(L69&gt;0,1,"")</f>
        <v>1</v>
      </c>
      <c r="N69" s="1">
        <v>65</v>
      </c>
      <c r="O69" s="1" t="s">
        <v>199</v>
      </c>
      <c r="Q69" s="46" t="str">
        <f>Parameter!C26</f>
        <v>LD0137</v>
      </c>
      <c r="R69" s="42">
        <v>16360</v>
      </c>
      <c r="AJ69" s="2">
        <f t="shared" si="22"/>
        <v>65</v>
      </c>
      <c r="AK69" s="10" t="str">
        <f>Parameter!C70</f>
        <v>LD0151</v>
      </c>
      <c r="AL69" s="10" t="str">
        <f>Parameter!D70</f>
        <v>P380</v>
      </c>
      <c r="AM69" s="10" t="str">
        <f>Parameter!F70</f>
        <v>KPP</v>
      </c>
      <c r="AN69" s="12">
        <f t="shared" si="46"/>
        <v>0</v>
      </c>
      <c r="AO69" s="12">
        <f t="shared" si="46"/>
        <v>0</v>
      </c>
      <c r="AP69" s="12">
        <f t="shared" si="46"/>
        <v>0</v>
      </c>
      <c r="AQ69" s="12">
        <f t="shared" si="46"/>
        <v>0</v>
      </c>
      <c r="AR69" s="12">
        <f t="shared" ref="AR69:AR100" si="56">IFERROR(AVERAGEIFS(Netto,Unit,$AK69,Jam,"&gt;="&amp;$AQ$3,Jam,"&lt;"&amp;AR$4)/1000,0)</f>
        <v>0</v>
      </c>
      <c r="AS69" s="12">
        <f t="shared" ref="AS69:AS100" si="57">IFERROR(AVERAGEIFS(Netto,Unit,$AK69,Jam,"&gt;="&amp;$AQ$3,Jam,"&lt;"&amp;AS$3)/1000,0)</f>
        <v>0</v>
      </c>
      <c r="AT69" s="12">
        <f t="shared" ref="AT69:AT100" si="58">IF(IFERROR(AVERAGEIFS(Netto,Unit,$AK69,Jam,"&gt;="&amp;$AQ$3,Jam,"&lt;"&amp;AS$3)/1000,0)="",IFERROR(AVERAGEIFS(Netto,Unit,$AK69,Jam,"&gt;="&amp;$AS$4,Jam,"&lt;"&amp;AT$4)/1000,""),IF(IFERROR(AVERAGEIFS(Netto,Unit,$AK69,Jam,"&gt;="&amp;$AS$4,Jam,"&lt;"&amp;AT$4)/1000,"")="",IFERROR(AVERAGEIFS(Netto,Unit,$AK69,Jam,"&gt;="&amp;$AQ$3,Jam,"&lt;"&amp;AS$3)/1000,0),IF(AND(IFERROR(AVERAGEIFS(Netto,Unit,$AK69,Jam,"&gt;="&amp;$AQ$3,Jam,"&lt;"&amp;AS$3)/1000,0)&gt;0,IFERROR(AVERAGEIFS(Netto,Unit,$AK69,Jam,"&gt;="&amp;$AS$4,Jam,"&lt;"&amp;AT$4)/1000,"")&gt;0),AVERAGE(IFERROR(AVERAGEIFS(Netto,Unit,$AK69,Jam,"&gt;="&amp;$AQ$3,Jam,"&lt;"&amp;AS$3)/1000,""),IFERROR(AVERAGEIFS(Netto,Unit,$AK69,Jam,"&gt;="&amp;$AS$4,Jam,"&lt;"&amp;AT$4)/1000,"")),"")))</f>
        <v>0</v>
      </c>
      <c r="AU69" s="12">
        <f t="shared" ref="AU69:AU100" si="59">IF(IFERROR(AVERAGEIFS(Netto,Unit,$AK69,Jam,"&gt;="&amp;$AQ$3,Jam,"&lt;"&amp;AS$3)/1000,0)="",IFERROR(AVERAGEIFS(Netto,Unit,$AK69,Jam,"&gt;="&amp;$AS$4,Jam,"&lt;"&amp;AU$4)/1000,""),IF(IFERROR(AVERAGEIFS(Netto,Unit,$AK69,Jam,"&gt;="&amp;$AS$4,Jam,"&lt;"&amp;AU$4)/1000,"")="",IFERROR(AVERAGEIFS(Netto,Unit,$AK69,Jam,"&gt;="&amp;$AQ$3,Jam,"&lt;"&amp;AS$3)/1000,0),IF(AND(IFERROR(AVERAGEIFS(Netto,Unit,$AK69,Jam,"&gt;="&amp;$AQ$3,Jam,"&lt;"&amp;AS$3)/1000,0)&gt;0,IFERROR(AVERAGEIFS(Netto,Unit,$AK69,Jam,"&gt;="&amp;$AS$4,Jam,"&lt;"&amp;AU$4)/1000,"")&gt;0),AVERAGE(IFERROR(AVERAGEIFS(Netto,Unit,$AK69,Jam,"&gt;="&amp;$AQ$3,Jam,"&lt;"&amp;AS$3)/1000,""),IFERROR(AVERAGEIFS(Netto,Unit,$AK69,Jam,"&gt;="&amp;$AS$4,Jam,"&lt;"&amp;AU$4)/1000,"")),"")))</f>
        <v>0</v>
      </c>
      <c r="AV69" s="13"/>
      <c r="AW69" s="12">
        <f t="shared" si="47"/>
        <v>0</v>
      </c>
      <c r="AX69" s="12">
        <f t="shared" si="47"/>
        <v>0</v>
      </c>
      <c r="AY69" s="12">
        <f t="shared" si="47"/>
        <v>0</v>
      </c>
      <c r="AZ69" s="12">
        <f t="shared" si="47"/>
        <v>0</v>
      </c>
      <c r="BA69" s="12">
        <f t="shared" ref="BA69:BA100" si="60">COUNTIFS(Ritase,"&gt;0",Unit,$AK69,Jam,"&gt;="&amp;$AQ$3,Jam,"&lt;"&amp;BA$4)</f>
        <v>0</v>
      </c>
      <c r="BB69" s="12">
        <f t="shared" ref="BB69:BB100" si="61">COUNTIFS(Ritase,"&gt;0",Unit,$AK69,Jam,"&gt;="&amp;$AQ$3,Jam,"&lt;"&amp;BB$3)</f>
        <v>0</v>
      </c>
      <c r="BC69" s="12">
        <f t="shared" ref="BC69:BC100" si="62">IF(COUNTIFS(Ritase,"&gt;0",Unit,$AK69,Jam,"&gt;="&amp;$AQ$3,Jam,"&lt;"&amp;BB$3)=0,COUNTIFS(Ritase,"&gt;0",Unit,$AK69,Jam,"&gt;="&amp;$AS$4,Jam,"&lt;"&amp;BC$4),IF(COUNTIFS(Ritase,"&gt;0",Unit,$AK69,Jam,"&gt;="&amp;$AS$4,Jam,"&lt;"&amp;BC$4)=0,COUNTIFS(Ritase,"&gt;0",Unit,$AK69,Jam,"&gt;="&amp;$AQ$3,Jam,"&lt;"&amp;BB$3),IF(AND(COUNTIFS(Ritase,"&gt;0",Unit,$AK69,Jam,"&gt;="&amp;$AQ$3,Jam,"&lt;"&amp;BB$3)&gt;0,COUNTIFS(Ritase,"&gt;0",Unit,$AK69,Jam,"&gt;="&amp;$AS$4,Jam,"&lt;"&amp;BC$4)&gt;0),SUM(COUNTIFS(Ritase,"&gt;0",Unit,$AK69,Jam,"&gt;="&amp;$AQ$3,Jam,"&lt;"&amp;BB$3),COUNTIFS(Ritase,"&gt;0",Unit,$AK69,Jam,"&gt;="&amp;$AS$4,Jam,"&lt;"&amp;BC$4)),"")))</f>
        <v>0</v>
      </c>
      <c r="BD69" s="12">
        <f t="shared" ref="BD69:BD100" si="63">IF(COUNTIFS(Ritase,"&gt;0",Unit,$AK69,Jam,"&gt;="&amp;$AQ$3,Jam,"&lt;"&amp;BB$3)=0,COUNTIFS(Ritase,"&gt;0",Unit,$AK69,Jam,"&gt;="&amp;$AS$4,Jam,"&lt;"&amp;BD$4),IF(COUNTIFS(Ritase,"&gt;0",Unit,$AK69,Jam,"&gt;="&amp;$AS$4,Jam,"&lt;"&amp;BD$4)=0,COUNTIFS(Ritase,"&gt;0",Unit,$AK69,Jam,"&gt;="&amp;$AQ$3,Jam,"&lt;"&amp;BB$3),IF(AND(COUNTIFS(Ritase,"&gt;0",Unit,$AK69,Jam,"&gt;="&amp;$AQ$3,Jam,"&lt;"&amp;BB$3)&gt;0,COUNTIFS(Ritase,"&gt;0",Unit,$AK69,Jam,"&gt;="&amp;$AS$4,Jam,"&lt;"&amp;BD$4)&gt;0),SUM(COUNTIFS(Ritase,"&gt;0",Unit,$AK69,Jam,"&gt;="&amp;$AQ$3,Jam,"&lt;"&amp;BB$3),COUNTIFS(Ritase,"&gt;0",Unit,$AK69,Jam,"&gt;="&amp;$AS$4,Jam,"&lt;"&amp;BD$4)),"")))</f>
        <v>0</v>
      </c>
      <c r="BE69" s="13"/>
      <c r="BF69" s="12">
        <f t="shared" si="48"/>
        <v>0</v>
      </c>
      <c r="BG69" s="12">
        <f t="shared" si="48"/>
        <v>0</v>
      </c>
      <c r="BH69" s="12">
        <f t="shared" si="48"/>
        <v>0</v>
      </c>
      <c r="BI69" s="12">
        <f t="shared" si="48"/>
        <v>0</v>
      </c>
      <c r="BJ69" s="12">
        <f t="shared" ref="BJ69:BJ100" si="64">IFERROR(SUMIFS(Netto,Unit,$AK69,Jam,"&gt;="&amp;$AQ$3,Jam,"&lt;"&amp;BJ$4)/1000,0)</f>
        <v>0</v>
      </c>
      <c r="BK69" s="12">
        <f t="shared" ref="BK69:BK100" si="65">IFERROR(SUMIFS(Netto,Unit,$AK69,Jam,"&gt;="&amp;$AQ$3,Jam,"&lt;"&amp;BK$3)/1000,0)</f>
        <v>0</v>
      </c>
      <c r="BL69" s="12">
        <f t="shared" ref="BL69:BL100" si="66">IF(IFERROR(SUMIFS(Netto,Unit,$AK69,Jam,"&gt;="&amp;$AQ$3,Jam,"&lt;"&amp;BK$3)/1000,0)=0,IFERROR(SUMIFS(Netto,Unit,$AK69,Jam,"&gt;="&amp;$AS$4,Jam,"&lt;"&amp;BL$4)/1000,""),IF(IFERROR(SUMIFS(Netto,Unit,$AK69,Jam,"&gt;="&amp;$AS$4,Jam,"&lt;"&amp;BL$4)/1000,"")=0,IFERROR(SUMIFS(Netto,Unit,$AK69,Jam,"&gt;="&amp;$AQ$3,Jam,"&lt;"&amp;BK$3)/1000,0),IF(AND(IFERROR(SUMIFS(Netto,Unit,$AK69,Jam,"&gt;="&amp;$AQ$3,Jam,"&lt;"&amp;BK$3)/1000,0)&gt;0,IFERROR(SUMIFS(Netto,Unit,$AK69,Jam,"&gt;="&amp;$AS$4,Jam,"&lt;"&amp;BL$4)/1000,"")&gt;0),SUM(IFERROR(SUMIFS(Netto,Unit,$AK69,Jam,"&gt;="&amp;$AQ$3,Jam,"&lt;"&amp;BK$3)/1000,""),IFERROR(SUMIFS(Netto,Unit,$AK69,Jam,"&gt;="&amp;$AS$4,Jam,"&lt;"&amp;BL$4)/1000,"")),"")))</f>
        <v>0</v>
      </c>
      <c r="BM69" s="12">
        <f t="shared" ref="BM69:BM100" si="67">IF(IFERROR(SUMIFS(Netto,Unit,$AK69,Jam,"&gt;="&amp;$AQ$3,Jam,"&lt;"&amp;BK$3)/1000,0)=0,IFERROR(SUMIFS(Netto,Unit,$AK69,Jam,"&gt;="&amp;$AS$4,Jam,"&lt;"&amp;BM$4)/1000,""),IF(IFERROR(SUMIFS(Netto,Unit,$AK69,Jam,"&gt;="&amp;$AS$4,Jam,"&lt;"&amp;BM$4)/1000,"")=0,IFERROR(SUMIFS(Netto,Unit,$AK69,Jam,"&gt;="&amp;$AQ$3,Jam,"&lt;"&amp;BK$3)/1000,0),IF(AND(IFERROR(SUMIFS(Netto,Unit,$AK69,Jam,"&gt;="&amp;$AQ$3,Jam,"&lt;"&amp;BK$3)/1000,0)&gt;0,IFERROR(SUMIFS(Netto,Unit,$AK69,Jam,"&gt;="&amp;$AS$4,Jam,"&lt;"&amp;BM$4)/1000,"")&gt;0),SUM(IFERROR(SUMIFS(Netto,Unit,$AK69,Jam,"&gt;="&amp;$AQ$3,Jam,"&lt;"&amp;BK$3)/1000,""),IFERROR(SUMIFS(Netto,Unit,$AK69,Jam,"&gt;="&amp;$AS$4,Jam,"&lt;"&amp;BM$4)/1000,"")),"")))</f>
        <v>0</v>
      </c>
    </row>
    <row r="70" spans="2:65">
      <c r="B70" s="1">
        <v>66</v>
      </c>
      <c r="C70" s="60" t="s">
        <v>176</v>
      </c>
      <c r="D70" s="35" t="str">
        <f t="shared" si="49"/>
        <v>P410</v>
      </c>
      <c r="E70" s="35" t="str">
        <f t="shared" si="50"/>
        <v>KPP</v>
      </c>
      <c r="F70" s="35" t="str">
        <f t="shared" si="51"/>
        <v>Coal Hauling ABB</v>
      </c>
      <c r="G70" s="37">
        <f t="shared" si="52"/>
        <v>43022</v>
      </c>
      <c r="H70" s="43">
        <v>1</v>
      </c>
      <c r="I70" s="58">
        <v>0.3430555555555555</v>
      </c>
      <c r="J70" s="48">
        <v>52040</v>
      </c>
      <c r="K70" s="40">
        <f t="shared" si="53"/>
        <v>18600</v>
      </c>
      <c r="L70" s="40">
        <f t="shared" si="54"/>
        <v>33440</v>
      </c>
      <c r="M70" s="35">
        <f t="shared" si="55"/>
        <v>1</v>
      </c>
      <c r="N70" s="1">
        <v>66</v>
      </c>
      <c r="O70" s="1" t="s">
        <v>199</v>
      </c>
      <c r="Q70" s="46" t="str">
        <f>Parameter!C27</f>
        <v>LD0138</v>
      </c>
      <c r="R70" s="42">
        <v>16540</v>
      </c>
      <c r="AJ70" s="2">
        <f t="shared" ref="AJ70:AJ133" si="68">AJ69+1</f>
        <v>66</v>
      </c>
      <c r="AK70" s="10" t="str">
        <f>Parameter!C71</f>
        <v>LD0152</v>
      </c>
      <c r="AL70" s="10" t="str">
        <f>Parameter!D71</f>
        <v>P380</v>
      </c>
      <c r="AM70" s="10" t="str">
        <f>Parameter!F71</f>
        <v>KPP</v>
      </c>
      <c r="AN70" s="12">
        <f t="shared" si="46"/>
        <v>0</v>
      </c>
      <c r="AO70" s="12">
        <f t="shared" si="46"/>
        <v>0</v>
      </c>
      <c r="AP70" s="12">
        <f t="shared" si="46"/>
        <v>0</v>
      </c>
      <c r="AQ70" s="12">
        <f t="shared" si="46"/>
        <v>0</v>
      </c>
      <c r="AR70" s="12">
        <f t="shared" si="56"/>
        <v>26.94</v>
      </c>
      <c r="AS70" s="12">
        <f t="shared" si="57"/>
        <v>26.94</v>
      </c>
      <c r="AT70" s="12">
        <f t="shared" si="58"/>
        <v>26.94</v>
      </c>
      <c r="AU70" s="12">
        <f t="shared" si="59"/>
        <v>26.94</v>
      </c>
      <c r="AV70" s="13"/>
      <c r="AW70" s="12">
        <f t="shared" si="47"/>
        <v>0</v>
      </c>
      <c r="AX70" s="12">
        <f t="shared" si="47"/>
        <v>0</v>
      </c>
      <c r="AY70" s="12">
        <f t="shared" si="47"/>
        <v>0</v>
      </c>
      <c r="AZ70" s="12">
        <f t="shared" si="47"/>
        <v>0</v>
      </c>
      <c r="BA70" s="12">
        <f t="shared" si="60"/>
        <v>1</v>
      </c>
      <c r="BB70" s="12">
        <f t="shared" si="61"/>
        <v>1</v>
      </c>
      <c r="BC70" s="12">
        <f t="shared" si="62"/>
        <v>1</v>
      </c>
      <c r="BD70" s="12">
        <f t="shared" si="63"/>
        <v>1</v>
      </c>
      <c r="BE70" s="13"/>
      <c r="BF70" s="12">
        <f t="shared" si="48"/>
        <v>0</v>
      </c>
      <c r="BG70" s="12">
        <f t="shared" si="48"/>
        <v>0</v>
      </c>
      <c r="BH70" s="12">
        <f t="shared" si="48"/>
        <v>0</v>
      </c>
      <c r="BI70" s="12">
        <f t="shared" si="48"/>
        <v>0</v>
      </c>
      <c r="BJ70" s="12">
        <f t="shared" si="64"/>
        <v>26.94</v>
      </c>
      <c r="BK70" s="12">
        <f t="shared" si="65"/>
        <v>26.94</v>
      </c>
      <c r="BL70" s="12">
        <f t="shared" si="66"/>
        <v>26.94</v>
      </c>
      <c r="BM70" s="12">
        <f t="shared" si="67"/>
        <v>26.94</v>
      </c>
    </row>
    <row r="71" spans="2:65">
      <c r="B71" s="1">
        <v>67</v>
      </c>
      <c r="C71" s="60" t="s">
        <v>206</v>
      </c>
      <c r="D71" s="35" t="str">
        <f t="shared" si="49"/>
        <v>P380</v>
      </c>
      <c r="E71" s="35" t="str">
        <f t="shared" si="50"/>
        <v>KPP</v>
      </c>
      <c r="F71" s="35" t="str">
        <f t="shared" si="51"/>
        <v>Coal Hauling ABB</v>
      </c>
      <c r="G71" s="37">
        <f t="shared" si="52"/>
        <v>43022</v>
      </c>
      <c r="H71" s="43">
        <v>1</v>
      </c>
      <c r="I71" s="58">
        <v>0.34791666666666665</v>
      </c>
      <c r="J71" s="48">
        <v>42780</v>
      </c>
      <c r="K71" s="40">
        <f t="shared" si="53"/>
        <v>15940</v>
      </c>
      <c r="L71" s="40">
        <f t="shared" si="54"/>
        <v>26840</v>
      </c>
      <c r="M71" s="35">
        <f t="shared" si="55"/>
        <v>1</v>
      </c>
      <c r="N71" s="1">
        <v>67</v>
      </c>
      <c r="O71" s="1" t="s">
        <v>199</v>
      </c>
      <c r="Q71" s="46" t="str">
        <f>Parameter!C28</f>
        <v>LD0139</v>
      </c>
      <c r="R71" s="42">
        <v>16240</v>
      </c>
      <c r="AJ71" s="2">
        <f t="shared" si="68"/>
        <v>67</v>
      </c>
      <c r="AK71" s="10" t="str">
        <f>Parameter!C72</f>
        <v>LD0154</v>
      </c>
      <c r="AL71" s="10" t="str">
        <f>Parameter!D72</f>
        <v>P380</v>
      </c>
      <c r="AM71" s="10" t="str">
        <f>Parameter!F72</f>
        <v>KPP</v>
      </c>
      <c r="AN71" s="12">
        <f t="shared" si="46"/>
        <v>0</v>
      </c>
      <c r="AO71" s="12">
        <f t="shared" si="46"/>
        <v>0</v>
      </c>
      <c r="AP71" s="12">
        <f t="shared" si="46"/>
        <v>28.56</v>
      </c>
      <c r="AQ71" s="12">
        <f t="shared" si="46"/>
        <v>28.58</v>
      </c>
      <c r="AR71" s="12">
        <f t="shared" si="56"/>
        <v>0</v>
      </c>
      <c r="AS71" s="12">
        <f t="shared" si="57"/>
        <v>0</v>
      </c>
      <c r="AT71" s="12">
        <f t="shared" si="58"/>
        <v>0</v>
      </c>
      <c r="AU71" s="12">
        <f t="shared" si="59"/>
        <v>0</v>
      </c>
      <c r="AV71" s="13"/>
      <c r="AW71" s="12">
        <f t="shared" si="47"/>
        <v>0</v>
      </c>
      <c r="AX71" s="12">
        <f t="shared" si="47"/>
        <v>0</v>
      </c>
      <c r="AY71" s="12">
        <f t="shared" si="47"/>
        <v>1</v>
      </c>
      <c r="AZ71" s="12">
        <f t="shared" si="47"/>
        <v>2</v>
      </c>
      <c r="BA71" s="12">
        <f t="shared" si="60"/>
        <v>0</v>
      </c>
      <c r="BB71" s="12">
        <f t="shared" si="61"/>
        <v>0</v>
      </c>
      <c r="BC71" s="12">
        <f t="shared" si="62"/>
        <v>0</v>
      </c>
      <c r="BD71" s="12">
        <f t="shared" si="63"/>
        <v>0</v>
      </c>
      <c r="BE71" s="13"/>
      <c r="BF71" s="12">
        <f t="shared" si="48"/>
        <v>0</v>
      </c>
      <c r="BG71" s="12">
        <f t="shared" si="48"/>
        <v>0</v>
      </c>
      <c r="BH71" s="12">
        <f t="shared" si="48"/>
        <v>28.56</v>
      </c>
      <c r="BI71" s="12">
        <f t="shared" si="48"/>
        <v>57.16</v>
      </c>
      <c r="BJ71" s="12">
        <f t="shared" si="64"/>
        <v>0</v>
      </c>
      <c r="BK71" s="12">
        <f t="shared" si="65"/>
        <v>0</v>
      </c>
      <c r="BL71" s="12">
        <f t="shared" si="66"/>
        <v>0</v>
      </c>
      <c r="BM71" s="12">
        <f t="shared" si="67"/>
        <v>0</v>
      </c>
    </row>
    <row r="72" spans="2:65">
      <c r="B72" s="1">
        <v>68</v>
      </c>
      <c r="C72" s="60" t="s">
        <v>42</v>
      </c>
      <c r="D72" s="35" t="str">
        <f t="shared" si="49"/>
        <v>P410</v>
      </c>
      <c r="E72" s="35" t="str">
        <f t="shared" si="50"/>
        <v>KPP</v>
      </c>
      <c r="F72" s="35" t="str">
        <f t="shared" si="51"/>
        <v>Coal Hauling ABB</v>
      </c>
      <c r="G72" s="37">
        <f t="shared" si="52"/>
        <v>43022</v>
      </c>
      <c r="H72" s="43">
        <v>1</v>
      </c>
      <c r="I72" s="58">
        <v>0.34791666666666665</v>
      </c>
      <c r="J72" s="48">
        <v>52820</v>
      </c>
      <c r="K72" s="40">
        <f t="shared" si="53"/>
        <v>19340</v>
      </c>
      <c r="L72" s="40">
        <f t="shared" si="54"/>
        <v>33480</v>
      </c>
      <c r="M72" s="35">
        <f t="shared" si="55"/>
        <v>1</v>
      </c>
      <c r="N72" s="1">
        <v>68</v>
      </c>
      <c r="O72" s="1" t="s">
        <v>199</v>
      </c>
      <c r="Q72" s="46" t="str">
        <f>Parameter!C29</f>
        <v>LD0140</v>
      </c>
      <c r="R72" s="42">
        <v>17120</v>
      </c>
      <c r="AJ72" s="2">
        <f t="shared" si="68"/>
        <v>68</v>
      </c>
      <c r="AK72" s="10" t="str">
        <f>Parameter!C73</f>
        <v>LD0072</v>
      </c>
      <c r="AL72" s="10" t="str">
        <f>Parameter!D73</f>
        <v>P410</v>
      </c>
      <c r="AM72" s="10" t="str">
        <f>Parameter!F73</f>
        <v>KPP</v>
      </c>
      <c r="AN72" s="12">
        <f t="shared" si="46"/>
        <v>30.22</v>
      </c>
      <c r="AO72" s="12">
        <f t="shared" si="46"/>
        <v>30.22</v>
      </c>
      <c r="AP72" s="12">
        <f t="shared" si="46"/>
        <v>30.22</v>
      </c>
      <c r="AQ72" s="12">
        <f t="shared" si="46"/>
        <v>30.22</v>
      </c>
      <c r="AR72" s="12">
        <f t="shared" si="56"/>
        <v>28.8</v>
      </c>
      <c r="AS72" s="12">
        <f t="shared" si="57"/>
        <v>28.8</v>
      </c>
      <c r="AT72" s="12">
        <f t="shared" si="58"/>
        <v>28.8</v>
      </c>
      <c r="AU72" s="12">
        <f t="shared" si="59"/>
        <v>28.8</v>
      </c>
      <c r="AV72" s="13"/>
      <c r="AW72" s="12">
        <f t="shared" si="47"/>
        <v>1</v>
      </c>
      <c r="AX72" s="12">
        <f t="shared" si="47"/>
        <v>1</v>
      </c>
      <c r="AY72" s="12">
        <f t="shared" si="47"/>
        <v>1</v>
      </c>
      <c r="AZ72" s="12">
        <f t="shared" si="47"/>
        <v>1</v>
      </c>
      <c r="BA72" s="12">
        <f t="shared" si="60"/>
        <v>1</v>
      </c>
      <c r="BB72" s="12">
        <f t="shared" si="61"/>
        <v>1</v>
      </c>
      <c r="BC72" s="12">
        <f t="shared" si="62"/>
        <v>1</v>
      </c>
      <c r="BD72" s="12">
        <f t="shared" si="63"/>
        <v>1</v>
      </c>
      <c r="BE72" s="13"/>
      <c r="BF72" s="12">
        <f t="shared" si="48"/>
        <v>30.22</v>
      </c>
      <c r="BG72" s="12">
        <f t="shared" si="48"/>
        <v>30.22</v>
      </c>
      <c r="BH72" s="12">
        <f t="shared" si="48"/>
        <v>30.22</v>
      </c>
      <c r="BI72" s="12">
        <f t="shared" si="48"/>
        <v>30.22</v>
      </c>
      <c r="BJ72" s="12">
        <f t="shared" si="64"/>
        <v>28.8</v>
      </c>
      <c r="BK72" s="12">
        <f t="shared" si="65"/>
        <v>28.8</v>
      </c>
      <c r="BL72" s="12">
        <f t="shared" si="66"/>
        <v>28.8</v>
      </c>
      <c r="BM72" s="12">
        <f t="shared" si="67"/>
        <v>28.8</v>
      </c>
    </row>
    <row r="73" spans="2:65">
      <c r="B73" s="1">
        <v>69</v>
      </c>
      <c r="C73" s="60" t="s">
        <v>125</v>
      </c>
      <c r="D73" s="35" t="str">
        <f t="shared" si="49"/>
        <v>P410</v>
      </c>
      <c r="E73" s="35" t="str">
        <f t="shared" si="50"/>
        <v>KPP</v>
      </c>
      <c r="F73" s="35" t="str">
        <f t="shared" si="51"/>
        <v>Coal Hauling ABB</v>
      </c>
      <c r="G73" s="37">
        <f t="shared" si="52"/>
        <v>43022</v>
      </c>
      <c r="H73" s="43">
        <v>1</v>
      </c>
      <c r="I73" s="58">
        <v>0.34861111111111115</v>
      </c>
      <c r="J73" s="48">
        <v>50000</v>
      </c>
      <c r="K73" s="40">
        <f t="shared" si="53"/>
        <v>18980</v>
      </c>
      <c r="L73" s="40">
        <f t="shared" si="54"/>
        <v>31020</v>
      </c>
      <c r="M73" s="35">
        <f t="shared" si="55"/>
        <v>1</v>
      </c>
      <c r="N73" s="1">
        <v>69</v>
      </c>
      <c r="O73" s="1" t="s">
        <v>199</v>
      </c>
      <c r="Q73" s="46" t="str">
        <f>Parameter!C30</f>
        <v>LD0141</v>
      </c>
      <c r="R73" s="42">
        <v>16700</v>
      </c>
      <c r="AJ73" s="2">
        <f t="shared" si="68"/>
        <v>69</v>
      </c>
      <c r="AK73" s="10" t="str">
        <f>Parameter!C74</f>
        <v>LD0073</v>
      </c>
      <c r="AL73" s="10" t="str">
        <f>Parameter!D74</f>
        <v>P410</v>
      </c>
      <c r="AM73" s="10" t="str">
        <f>Parameter!F74</f>
        <v>KPP</v>
      </c>
      <c r="AN73" s="12">
        <f t="shared" si="46"/>
        <v>0</v>
      </c>
      <c r="AO73" s="12">
        <f t="shared" si="46"/>
        <v>34.04</v>
      </c>
      <c r="AP73" s="12">
        <f t="shared" si="46"/>
        <v>34.04</v>
      </c>
      <c r="AQ73" s="12">
        <f t="shared" si="46"/>
        <v>33.51</v>
      </c>
      <c r="AR73" s="12">
        <f t="shared" si="56"/>
        <v>30.28</v>
      </c>
      <c r="AS73" s="12">
        <f t="shared" si="57"/>
        <v>30.28</v>
      </c>
      <c r="AT73" s="12">
        <f t="shared" si="58"/>
        <v>30.28</v>
      </c>
      <c r="AU73" s="12">
        <f t="shared" si="59"/>
        <v>30.28</v>
      </c>
      <c r="AV73" s="13"/>
      <c r="AW73" s="12">
        <f t="shared" si="47"/>
        <v>0</v>
      </c>
      <c r="AX73" s="12">
        <f t="shared" si="47"/>
        <v>1</v>
      </c>
      <c r="AY73" s="12">
        <f t="shared" si="47"/>
        <v>1</v>
      </c>
      <c r="AZ73" s="12">
        <f t="shared" si="47"/>
        <v>2</v>
      </c>
      <c r="BA73" s="12">
        <f t="shared" si="60"/>
        <v>1</v>
      </c>
      <c r="BB73" s="12">
        <f t="shared" si="61"/>
        <v>1</v>
      </c>
      <c r="BC73" s="12">
        <f t="shared" si="62"/>
        <v>1</v>
      </c>
      <c r="BD73" s="12">
        <f t="shared" si="63"/>
        <v>1</v>
      </c>
      <c r="BE73" s="13"/>
      <c r="BF73" s="12">
        <f t="shared" si="48"/>
        <v>0</v>
      </c>
      <c r="BG73" s="12">
        <f t="shared" si="48"/>
        <v>34.04</v>
      </c>
      <c r="BH73" s="12">
        <f t="shared" si="48"/>
        <v>34.04</v>
      </c>
      <c r="BI73" s="12">
        <f t="shared" si="48"/>
        <v>67.02</v>
      </c>
      <c r="BJ73" s="12">
        <f t="shared" si="64"/>
        <v>30.28</v>
      </c>
      <c r="BK73" s="12">
        <f t="shared" si="65"/>
        <v>30.28</v>
      </c>
      <c r="BL73" s="12">
        <f t="shared" si="66"/>
        <v>30.28</v>
      </c>
      <c r="BM73" s="12">
        <f t="shared" si="67"/>
        <v>30.28</v>
      </c>
    </row>
    <row r="74" spans="2:65">
      <c r="B74" s="1">
        <v>70</v>
      </c>
      <c r="C74" s="60" t="s">
        <v>63</v>
      </c>
      <c r="D74" s="35" t="str">
        <f t="shared" si="49"/>
        <v>P380</v>
      </c>
      <c r="E74" s="35" t="str">
        <f t="shared" si="50"/>
        <v>SAM</v>
      </c>
      <c r="F74" s="35" t="str">
        <f t="shared" si="51"/>
        <v>Subcont Hauling ABB</v>
      </c>
      <c r="G74" s="37">
        <f t="shared" si="52"/>
        <v>43022</v>
      </c>
      <c r="H74" s="43">
        <v>1</v>
      </c>
      <c r="I74" s="58">
        <v>0.35000000000000003</v>
      </c>
      <c r="J74" s="48">
        <v>45180</v>
      </c>
      <c r="K74" s="40">
        <f t="shared" si="53"/>
        <v>16420</v>
      </c>
      <c r="L74" s="40">
        <f t="shared" si="54"/>
        <v>28760</v>
      </c>
      <c r="M74" s="35">
        <f t="shared" si="55"/>
        <v>1</v>
      </c>
      <c r="N74" s="1">
        <v>70</v>
      </c>
      <c r="O74" s="1" t="s">
        <v>199</v>
      </c>
      <c r="Q74" s="46" t="str">
        <f>Parameter!C31</f>
        <v>LD0155</v>
      </c>
      <c r="R74" s="42">
        <v>16500</v>
      </c>
      <c r="AJ74" s="2">
        <f t="shared" si="68"/>
        <v>70</v>
      </c>
      <c r="AK74" s="10" t="str">
        <f>Parameter!C75</f>
        <v>LD0074</v>
      </c>
      <c r="AL74" s="10" t="str">
        <f>Parameter!D75</f>
        <v>P410</v>
      </c>
      <c r="AM74" s="10" t="str">
        <f>Parameter!F75</f>
        <v>KPP</v>
      </c>
      <c r="AN74" s="12">
        <f t="shared" si="46"/>
        <v>31.76</v>
      </c>
      <c r="AO74" s="12">
        <f t="shared" si="46"/>
        <v>31.76</v>
      </c>
      <c r="AP74" s="12">
        <f t="shared" si="46"/>
        <v>31.966666666666669</v>
      </c>
      <c r="AQ74" s="12">
        <f t="shared" si="46"/>
        <v>31.966666666666669</v>
      </c>
      <c r="AR74" s="12">
        <f t="shared" si="56"/>
        <v>30</v>
      </c>
      <c r="AS74" s="12">
        <f t="shared" si="57"/>
        <v>30</v>
      </c>
      <c r="AT74" s="12">
        <f t="shared" si="58"/>
        <v>30</v>
      </c>
      <c r="AU74" s="12">
        <f t="shared" si="59"/>
        <v>30</v>
      </c>
      <c r="AV74" s="13"/>
      <c r="AW74" s="12">
        <f t="shared" si="47"/>
        <v>2</v>
      </c>
      <c r="AX74" s="12">
        <f t="shared" si="47"/>
        <v>2</v>
      </c>
      <c r="AY74" s="12">
        <f t="shared" si="47"/>
        <v>3</v>
      </c>
      <c r="AZ74" s="12">
        <f t="shared" si="47"/>
        <v>3</v>
      </c>
      <c r="BA74" s="12">
        <f t="shared" si="60"/>
        <v>1</v>
      </c>
      <c r="BB74" s="12">
        <f t="shared" si="61"/>
        <v>1</v>
      </c>
      <c r="BC74" s="12">
        <f t="shared" si="62"/>
        <v>1</v>
      </c>
      <c r="BD74" s="12">
        <f t="shared" si="63"/>
        <v>1</v>
      </c>
      <c r="BE74" s="13"/>
      <c r="BF74" s="12">
        <f t="shared" si="48"/>
        <v>63.52</v>
      </c>
      <c r="BG74" s="12">
        <f t="shared" si="48"/>
        <v>63.52</v>
      </c>
      <c r="BH74" s="12">
        <f t="shared" si="48"/>
        <v>95.9</v>
      </c>
      <c r="BI74" s="12">
        <f t="shared" si="48"/>
        <v>95.9</v>
      </c>
      <c r="BJ74" s="12">
        <f t="shared" si="64"/>
        <v>30</v>
      </c>
      <c r="BK74" s="12">
        <f t="shared" si="65"/>
        <v>30</v>
      </c>
      <c r="BL74" s="12">
        <f t="shared" si="66"/>
        <v>30</v>
      </c>
      <c r="BM74" s="12">
        <f t="shared" si="67"/>
        <v>30</v>
      </c>
    </row>
    <row r="75" spans="2:65">
      <c r="B75" s="1">
        <v>71</v>
      </c>
      <c r="C75" s="60" t="s">
        <v>106</v>
      </c>
      <c r="D75" s="35" t="str">
        <f t="shared" si="49"/>
        <v>P420</v>
      </c>
      <c r="E75" s="35" t="str">
        <f t="shared" si="50"/>
        <v>SAM</v>
      </c>
      <c r="F75" s="35" t="str">
        <f t="shared" si="51"/>
        <v>Subcont Hauling ABB</v>
      </c>
      <c r="G75" s="37">
        <f t="shared" si="52"/>
        <v>43022</v>
      </c>
      <c r="H75" s="43">
        <v>1</v>
      </c>
      <c r="I75" s="58">
        <v>0.35069444444444442</v>
      </c>
      <c r="J75" s="48">
        <v>49320</v>
      </c>
      <c r="K75" s="40">
        <f t="shared" si="53"/>
        <v>18900</v>
      </c>
      <c r="L75" s="40">
        <f t="shared" si="54"/>
        <v>30420</v>
      </c>
      <c r="M75" s="35">
        <f t="shared" si="55"/>
        <v>1</v>
      </c>
      <c r="N75" s="1">
        <v>71</v>
      </c>
      <c r="O75" s="1" t="s">
        <v>199</v>
      </c>
      <c r="Q75" s="46" t="str">
        <f>Parameter!C32</f>
        <v>LD0156</v>
      </c>
      <c r="R75" s="42">
        <v>16400</v>
      </c>
      <c r="AJ75" s="2">
        <f t="shared" si="68"/>
        <v>71</v>
      </c>
      <c r="AK75" s="10" t="str">
        <f>Parameter!C76</f>
        <v>LD0075</v>
      </c>
      <c r="AL75" s="10" t="str">
        <f>Parameter!D76</f>
        <v>P410</v>
      </c>
      <c r="AM75" s="10" t="str">
        <f>Parameter!F76</f>
        <v>KPP</v>
      </c>
      <c r="AN75" s="12">
        <f t="shared" si="46"/>
        <v>32.9</v>
      </c>
      <c r="AO75" s="12">
        <f t="shared" si="46"/>
        <v>32.49</v>
      </c>
      <c r="AP75" s="12">
        <f t="shared" si="46"/>
        <v>32.49</v>
      </c>
      <c r="AQ75" s="12">
        <f t="shared" si="46"/>
        <v>32.32</v>
      </c>
      <c r="AR75" s="12">
        <f t="shared" si="56"/>
        <v>28.72</v>
      </c>
      <c r="AS75" s="12">
        <f t="shared" si="57"/>
        <v>28.72</v>
      </c>
      <c r="AT75" s="12">
        <f t="shared" si="58"/>
        <v>28.72</v>
      </c>
      <c r="AU75" s="12">
        <f t="shared" si="59"/>
        <v>28.72</v>
      </c>
      <c r="AV75" s="13"/>
      <c r="AW75" s="12">
        <f t="shared" si="47"/>
        <v>1</v>
      </c>
      <c r="AX75" s="12">
        <f t="shared" si="47"/>
        <v>2</v>
      </c>
      <c r="AY75" s="12">
        <f t="shared" si="47"/>
        <v>2</v>
      </c>
      <c r="AZ75" s="12">
        <f t="shared" si="47"/>
        <v>3</v>
      </c>
      <c r="BA75" s="12">
        <f t="shared" si="60"/>
        <v>1</v>
      </c>
      <c r="BB75" s="12">
        <f t="shared" si="61"/>
        <v>1</v>
      </c>
      <c r="BC75" s="12">
        <f t="shared" si="62"/>
        <v>1</v>
      </c>
      <c r="BD75" s="12">
        <f t="shared" si="63"/>
        <v>1</v>
      </c>
      <c r="BE75" s="13"/>
      <c r="BF75" s="12">
        <f t="shared" si="48"/>
        <v>32.9</v>
      </c>
      <c r="BG75" s="12">
        <f t="shared" si="48"/>
        <v>64.98</v>
      </c>
      <c r="BH75" s="12">
        <f t="shared" si="48"/>
        <v>64.98</v>
      </c>
      <c r="BI75" s="12">
        <f t="shared" si="48"/>
        <v>96.96</v>
      </c>
      <c r="BJ75" s="12">
        <f t="shared" si="64"/>
        <v>28.72</v>
      </c>
      <c r="BK75" s="12">
        <f t="shared" si="65"/>
        <v>28.72</v>
      </c>
      <c r="BL75" s="12">
        <f t="shared" si="66"/>
        <v>28.72</v>
      </c>
      <c r="BM75" s="12">
        <f t="shared" si="67"/>
        <v>28.72</v>
      </c>
    </row>
    <row r="76" spans="2:65">
      <c r="B76" s="1">
        <v>72</v>
      </c>
      <c r="C76" s="60" t="s">
        <v>55</v>
      </c>
      <c r="D76" s="35" t="str">
        <f t="shared" si="49"/>
        <v>P410</v>
      </c>
      <c r="E76" s="35" t="str">
        <f t="shared" si="50"/>
        <v>KPP</v>
      </c>
      <c r="F76" s="35" t="str">
        <f t="shared" si="51"/>
        <v>Coal Hauling ABB</v>
      </c>
      <c r="G76" s="37">
        <f t="shared" si="52"/>
        <v>43022</v>
      </c>
      <c r="H76" s="43">
        <v>1</v>
      </c>
      <c r="I76" s="58">
        <v>0.3520833333333333</v>
      </c>
      <c r="J76" s="48">
        <v>50660</v>
      </c>
      <c r="K76" s="40">
        <f t="shared" si="53"/>
        <v>18800</v>
      </c>
      <c r="L76" s="40">
        <f t="shared" si="54"/>
        <v>31860</v>
      </c>
      <c r="M76" s="35">
        <f t="shared" si="55"/>
        <v>1</v>
      </c>
      <c r="N76" s="1">
        <v>72</v>
      </c>
      <c r="O76" s="1" t="s">
        <v>199</v>
      </c>
      <c r="Q76" s="46" t="str">
        <f>Parameter!C33</f>
        <v>LD0157</v>
      </c>
      <c r="R76" s="42">
        <v>16540</v>
      </c>
      <c r="AJ76" s="2">
        <f t="shared" si="68"/>
        <v>72</v>
      </c>
      <c r="AK76" s="10" t="str">
        <f>Parameter!C77</f>
        <v>LD0076</v>
      </c>
      <c r="AL76" s="10" t="str">
        <f>Parameter!D77</f>
        <v>P410</v>
      </c>
      <c r="AM76" s="10" t="str">
        <f>Parameter!F77</f>
        <v>KPP</v>
      </c>
      <c r="AN76" s="12">
        <f t="shared" si="46"/>
        <v>29.86</v>
      </c>
      <c r="AO76" s="12">
        <f t="shared" si="46"/>
        <v>30.11</v>
      </c>
      <c r="AP76" s="12">
        <f t="shared" si="46"/>
        <v>30.11</v>
      </c>
      <c r="AQ76" s="12">
        <f t="shared" si="46"/>
        <v>30.546666666666667</v>
      </c>
      <c r="AR76" s="12">
        <f t="shared" si="56"/>
        <v>30.18</v>
      </c>
      <c r="AS76" s="12">
        <f t="shared" si="57"/>
        <v>30.18</v>
      </c>
      <c r="AT76" s="12">
        <f t="shared" si="58"/>
        <v>30.18</v>
      </c>
      <c r="AU76" s="12">
        <f t="shared" si="59"/>
        <v>30.18</v>
      </c>
      <c r="AV76" s="13"/>
      <c r="AW76" s="12">
        <f t="shared" si="47"/>
        <v>1</v>
      </c>
      <c r="AX76" s="12">
        <f t="shared" si="47"/>
        <v>2</v>
      </c>
      <c r="AY76" s="12">
        <f t="shared" si="47"/>
        <v>2</v>
      </c>
      <c r="AZ76" s="12">
        <f t="shared" si="47"/>
        <v>3</v>
      </c>
      <c r="BA76" s="12">
        <f t="shared" si="60"/>
        <v>1</v>
      </c>
      <c r="BB76" s="12">
        <f t="shared" si="61"/>
        <v>1</v>
      </c>
      <c r="BC76" s="12">
        <f t="shared" si="62"/>
        <v>1</v>
      </c>
      <c r="BD76" s="12">
        <f t="shared" si="63"/>
        <v>1</v>
      </c>
      <c r="BE76" s="13"/>
      <c r="BF76" s="12">
        <f t="shared" si="48"/>
        <v>29.86</v>
      </c>
      <c r="BG76" s="12">
        <f t="shared" si="48"/>
        <v>60.22</v>
      </c>
      <c r="BH76" s="12">
        <f t="shared" si="48"/>
        <v>60.22</v>
      </c>
      <c r="BI76" s="12">
        <f t="shared" si="48"/>
        <v>91.64</v>
      </c>
      <c r="BJ76" s="12">
        <f t="shared" si="64"/>
        <v>30.18</v>
      </c>
      <c r="BK76" s="12">
        <f t="shared" si="65"/>
        <v>30.18</v>
      </c>
      <c r="BL76" s="12">
        <f t="shared" si="66"/>
        <v>30.18</v>
      </c>
      <c r="BM76" s="12">
        <f t="shared" si="67"/>
        <v>30.18</v>
      </c>
    </row>
    <row r="77" spans="2:65">
      <c r="B77" s="1">
        <v>73</v>
      </c>
      <c r="C77" s="60" t="s">
        <v>69</v>
      </c>
      <c r="D77" s="35" t="str">
        <f t="shared" si="49"/>
        <v>P360</v>
      </c>
      <c r="E77" s="35" t="str">
        <f t="shared" si="50"/>
        <v>KPP</v>
      </c>
      <c r="F77" s="35" t="str">
        <f t="shared" si="51"/>
        <v>Coal Hauling ABB</v>
      </c>
      <c r="G77" s="37">
        <f t="shared" si="52"/>
        <v>43022</v>
      </c>
      <c r="H77" s="43">
        <v>1</v>
      </c>
      <c r="I77" s="58">
        <v>0.35625000000000001</v>
      </c>
      <c r="J77" s="48">
        <v>43900</v>
      </c>
      <c r="K77" s="40">
        <f t="shared" si="53"/>
        <v>16140</v>
      </c>
      <c r="L77" s="40">
        <f t="shared" si="54"/>
        <v>27760</v>
      </c>
      <c r="M77" s="35">
        <f t="shared" si="55"/>
        <v>1</v>
      </c>
      <c r="N77" s="1">
        <v>73</v>
      </c>
      <c r="O77" s="1" t="s">
        <v>199</v>
      </c>
      <c r="Q77" s="46" t="str">
        <f>Parameter!C34</f>
        <v>LD0158</v>
      </c>
      <c r="R77" s="42">
        <v>16340</v>
      </c>
      <c r="T77" s="59"/>
      <c r="AJ77" s="2">
        <f t="shared" si="68"/>
        <v>73</v>
      </c>
      <c r="AK77" s="10" t="str">
        <f>Parameter!C78</f>
        <v>LD0077</v>
      </c>
      <c r="AL77" s="10" t="str">
        <f>Parameter!D78</f>
        <v>P410</v>
      </c>
      <c r="AM77" s="10" t="str">
        <f>Parameter!F78</f>
        <v>KPP</v>
      </c>
      <c r="AN77" s="12">
        <f t="shared" si="46"/>
        <v>33.22</v>
      </c>
      <c r="AO77" s="12">
        <f t="shared" si="46"/>
        <v>31.97</v>
      </c>
      <c r="AP77" s="12">
        <f t="shared" si="46"/>
        <v>31.97</v>
      </c>
      <c r="AQ77" s="12">
        <f t="shared" si="46"/>
        <v>31.8</v>
      </c>
      <c r="AR77" s="12">
        <f t="shared" si="56"/>
        <v>0</v>
      </c>
      <c r="AS77" s="12">
        <f t="shared" si="57"/>
        <v>0</v>
      </c>
      <c r="AT77" s="12">
        <f t="shared" si="58"/>
        <v>0</v>
      </c>
      <c r="AU77" s="12">
        <f t="shared" si="59"/>
        <v>0</v>
      </c>
      <c r="AV77" s="13"/>
      <c r="AW77" s="12">
        <f t="shared" si="47"/>
        <v>1</v>
      </c>
      <c r="AX77" s="12">
        <f t="shared" si="47"/>
        <v>2</v>
      </c>
      <c r="AY77" s="12">
        <f t="shared" si="47"/>
        <v>2</v>
      </c>
      <c r="AZ77" s="12">
        <f t="shared" si="47"/>
        <v>3</v>
      </c>
      <c r="BA77" s="12">
        <f t="shared" si="60"/>
        <v>0</v>
      </c>
      <c r="BB77" s="12">
        <f t="shared" si="61"/>
        <v>0</v>
      </c>
      <c r="BC77" s="12">
        <f t="shared" si="62"/>
        <v>0</v>
      </c>
      <c r="BD77" s="12">
        <f t="shared" si="63"/>
        <v>0</v>
      </c>
      <c r="BE77" s="13"/>
      <c r="BF77" s="12">
        <f t="shared" si="48"/>
        <v>33.22</v>
      </c>
      <c r="BG77" s="12">
        <f t="shared" si="48"/>
        <v>63.94</v>
      </c>
      <c r="BH77" s="12">
        <f t="shared" si="48"/>
        <v>63.94</v>
      </c>
      <c r="BI77" s="12">
        <f t="shared" si="48"/>
        <v>95.4</v>
      </c>
      <c r="BJ77" s="12">
        <f t="shared" si="64"/>
        <v>0</v>
      </c>
      <c r="BK77" s="12">
        <f t="shared" si="65"/>
        <v>0</v>
      </c>
      <c r="BL77" s="12">
        <f t="shared" si="66"/>
        <v>0</v>
      </c>
      <c r="BM77" s="12">
        <f t="shared" si="67"/>
        <v>0</v>
      </c>
    </row>
    <row r="78" spans="2:65">
      <c r="B78" s="1">
        <v>74</v>
      </c>
      <c r="C78" s="60" t="s">
        <v>35</v>
      </c>
      <c r="D78" s="35" t="str">
        <f t="shared" si="49"/>
        <v>P360</v>
      </c>
      <c r="E78" s="35" t="str">
        <f t="shared" si="50"/>
        <v>KPP</v>
      </c>
      <c r="F78" s="35" t="str">
        <f t="shared" si="51"/>
        <v>Coal Hauling ABB</v>
      </c>
      <c r="G78" s="37">
        <f t="shared" si="52"/>
        <v>43022</v>
      </c>
      <c r="H78" s="43">
        <v>1</v>
      </c>
      <c r="I78" s="58">
        <v>0.35902777777777778</v>
      </c>
      <c r="J78" s="48">
        <v>46220</v>
      </c>
      <c r="K78" s="40">
        <f t="shared" si="53"/>
        <v>16280</v>
      </c>
      <c r="L78" s="40">
        <f t="shared" si="54"/>
        <v>29940</v>
      </c>
      <c r="M78" s="35">
        <f t="shared" si="55"/>
        <v>1</v>
      </c>
      <c r="N78" s="1">
        <v>74</v>
      </c>
      <c r="O78" s="1" t="s">
        <v>199</v>
      </c>
      <c r="Q78" s="46" t="str">
        <f>Parameter!C35</f>
        <v>LD0159</v>
      </c>
      <c r="R78" s="42"/>
      <c r="AJ78" s="2">
        <f t="shared" si="68"/>
        <v>74</v>
      </c>
      <c r="AK78" s="10" t="str">
        <f>Parameter!C79</f>
        <v>LD0078</v>
      </c>
      <c r="AL78" s="10" t="str">
        <f>Parameter!D79</f>
        <v>P410</v>
      </c>
      <c r="AM78" s="10" t="str">
        <f>Parameter!F79</f>
        <v>KPP</v>
      </c>
      <c r="AN78" s="12">
        <f t="shared" si="46"/>
        <v>31.12</v>
      </c>
      <c r="AO78" s="12">
        <f t="shared" si="46"/>
        <v>31.53</v>
      </c>
      <c r="AP78" s="12">
        <f t="shared" si="46"/>
        <v>31.53</v>
      </c>
      <c r="AQ78" s="12">
        <f t="shared" si="46"/>
        <v>31.306666666666668</v>
      </c>
      <c r="AR78" s="12">
        <f t="shared" si="56"/>
        <v>0</v>
      </c>
      <c r="AS78" s="12">
        <f t="shared" si="57"/>
        <v>0</v>
      </c>
      <c r="AT78" s="12">
        <f t="shared" si="58"/>
        <v>0</v>
      </c>
      <c r="AU78" s="12">
        <f t="shared" si="59"/>
        <v>0</v>
      </c>
      <c r="AV78" s="13"/>
      <c r="AW78" s="12">
        <f t="shared" si="47"/>
        <v>1</v>
      </c>
      <c r="AX78" s="12">
        <f t="shared" si="47"/>
        <v>2</v>
      </c>
      <c r="AY78" s="12">
        <f t="shared" si="47"/>
        <v>2</v>
      </c>
      <c r="AZ78" s="12">
        <f t="shared" si="47"/>
        <v>3</v>
      </c>
      <c r="BA78" s="12">
        <f t="shared" si="60"/>
        <v>0</v>
      </c>
      <c r="BB78" s="12">
        <f t="shared" si="61"/>
        <v>0</v>
      </c>
      <c r="BC78" s="12">
        <f t="shared" si="62"/>
        <v>0</v>
      </c>
      <c r="BD78" s="12">
        <f t="shared" si="63"/>
        <v>0</v>
      </c>
      <c r="BE78" s="13"/>
      <c r="BF78" s="12">
        <f t="shared" si="48"/>
        <v>31.12</v>
      </c>
      <c r="BG78" s="12">
        <f t="shared" si="48"/>
        <v>63.06</v>
      </c>
      <c r="BH78" s="12">
        <f t="shared" si="48"/>
        <v>63.06</v>
      </c>
      <c r="BI78" s="12">
        <f t="shared" si="48"/>
        <v>93.92</v>
      </c>
      <c r="BJ78" s="12">
        <f t="shared" si="64"/>
        <v>0</v>
      </c>
      <c r="BK78" s="12">
        <f t="shared" si="65"/>
        <v>0</v>
      </c>
      <c r="BL78" s="12">
        <f t="shared" si="66"/>
        <v>0</v>
      </c>
      <c r="BM78" s="12">
        <f t="shared" si="67"/>
        <v>0</v>
      </c>
    </row>
    <row r="79" spans="2:65">
      <c r="B79" s="1">
        <v>75</v>
      </c>
      <c r="C79" s="60" t="s">
        <v>41</v>
      </c>
      <c r="D79" s="35" t="str">
        <f t="shared" si="49"/>
        <v>P410</v>
      </c>
      <c r="E79" s="35" t="str">
        <f t="shared" si="50"/>
        <v>KPP</v>
      </c>
      <c r="F79" s="35" t="str">
        <f t="shared" si="51"/>
        <v>Coal Hauling ABB</v>
      </c>
      <c r="G79" s="37">
        <f t="shared" si="52"/>
        <v>43022</v>
      </c>
      <c r="H79" s="43">
        <v>1</v>
      </c>
      <c r="I79" s="58">
        <v>0.35972222222222222</v>
      </c>
      <c r="J79" s="48">
        <v>52160</v>
      </c>
      <c r="K79" s="40">
        <f t="shared" si="53"/>
        <v>18880</v>
      </c>
      <c r="L79" s="40">
        <f t="shared" si="54"/>
        <v>33280</v>
      </c>
      <c r="M79" s="35">
        <f t="shared" si="55"/>
        <v>1</v>
      </c>
      <c r="N79" s="1">
        <v>75</v>
      </c>
      <c r="O79" s="1" t="s">
        <v>199</v>
      </c>
      <c r="Q79" s="46" t="str">
        <f>Parameter!C36</f>
        <v>LD0160</v>
      </c>
      <c r="R79" s="42">
        <v>16360</v>
      </c>
      <c r="AJ79" s="2">
        <f t="shared" si="68"/>
        <v>75</v>
      </c>
      <c r="AK79" s="10" t="str">
        <f>Parameter!C80</f>
        <v>LD0079</v>
      </c>
      <c r="AL79" s="10" t="str">
        <f>Parameter!D80</f>
        <v>P410</v>
      </c>
      <c r="AM79" s="10" t="str">
        <f>Parameter!F80</f>
        <v>KPP</v>
      </c>
      <c r="AN79" s="12">
        <f t="shared" si="46"/>
        <v>31.76</v>
      </c>
      <c r="AO79" s="12">
        <f t="shared" si="46"/>
        <v>30.78</v>
      </c>
      <c r="AP79" s="12">
        <f t="shared" si="46"/>
        <v>31.02</v>
      </c>
      <c r="AQ79" s="12">
        <f t="shared" si="46"/>
        <v>31.02</v>
      </c>
      <c r="AR79" s="12">
        <f t="shared" si="56"/>
        <v>30.04</v>
      </c>
      <c r="AS79" s="12">
        <f t="shared" si="57"/>
        <v>30.04</v>
      </c>
      <c r="AT79" s="12">
        <f t="shared" si="58"/>
        <v>30.04</v>
      </c>
      <c r="AU79" s="12">
        <f t="shared" si="59"/>
        <v>30.04</v>
      </c>
      <c r="AV79" s="13"/>
      <c r="AW79" s="12">
        <f t="shared" si="47"/>
        <v>1</v>
      </c>
      <c r="AX79" s="12">
        <f t="shared" si="47"/>
        <v>2</v>
      </c>
      <c r="AY79" s="12">
        <f t="shared" si="47"/>
        <v>3</v>
      </c>
      <c r="AZ79" s="12">
        <f t="shared" si="47"/>
        <v>3</v>
      </c>
      <c r="BA79" s="12">
        <f t="shared" si="60"/>
        <v>1</v>
      </c>
      <c r="BB79" s="12">
        <f t="shared" si="61"/>
        <v>1</v>
      </c>
      <c r="BC79" s="12">
        <f t="shared" si="62"/>
        <v>1</v>
      </c>
      <c r="BD79" s="12">
        <f t="shared" si="63"/>
        <v>1</v>
      </c>
      <c r="BE79" s="13"/>
      <c r="BF79" s="12">
        <f t="shared" si="48"/>
        <v>31.76</v>
      </c>
      <c r="BG79" s="12">
        <f t="shared" si="48"/>
        <v>61.56</v>
      </c>
      <c r="BH79" s="12">
        <f t="shared" si="48"/>
        <v>93.06</v>
      </c>
      <c r="BI79" s="12">
        <f t="shared" si="48"/>
        <v>93.06</v>
      </c>
      <c r="BJ79" s="12">
        <f t="shared" si="64"/>
        <v>30.04</v>
      </c>
      <c r="BK79" s="12">
        <f t="shared" si="65"/>
        <v>30.04</v>
      </c>
      <c r="BL79" s="12">
        <f t="shared" si="66"/>
        <v>30.04</v>
      </c>
      <c r="BM79" s="12">
        <f t="shared" si="67"/>
        <v>30.04</v>
      </c>
    </row>
    <row r="80" spans="2:65">
      <c r="B80" s="1">
        <v>76</v>
      </c>
      <c r="C80" s="60" t="s">
        <v>190</v>
      </c>
      <c r="D80" s="35" t="str">
        <f t="shared" si="49"/>
        <v>P360</v>
      </c>
      <c r="E80" s="35" t="str">
        <f t="shared" si="50"/>
        <v>KPP</v>
      </c>
      <c r="F80" s="35" t="str">
        <f t="shared" si="51"/>
        <v>Coal Hauling ABB</v>
      </c>
      <c r="G80" s="37">
        <f t="shared" si="52"/>
        <v>43022</v>
      </c>
      <c r="H80" s="43">
        <v>1</v>
      </c>
      <c r="I80" s="58">
        <v>0.3611111111111111</v>
      </c>
      <c r="J80" s="48">
        <v>43980</v>
      </c>
      <c r="K80" s="40">
        <f t="shared" si="53"/>
        <v>18980</v>
      </c>
      <c r="L80" s="40">
        <f t="shared" si="54"/>
        <v>25000</v>
      </c>
      <c r="M80" s="35">
        <f t="shared" si="55"/>
        <v>1</v>
      </c>
      <c r="N80" s="1">
        <v>76</v>
      </c>
      <c r="O80" s="1" t="s">
        <v>199</v>
      </c>
      <c r="Q80" s="46" t="str">
        <f>Parameter!C37</f>
        <v>LD0165</v>
      </c>
      <c r="R80" s="42">
        <v>16040</v>
      </c>
      <c r="AJ80" s="2">
        <f t="shared" si="68"/>
        <v>76</v>
      </c>
      <c r="AK80" s="10" t="str">
        <f>Parameter!C81</f>
        <v>LD0080</v>
      </c>
      <c r="AL80" s="10" t="str">
        <f>Parameter!D81</f>
        <v>P410</v>
      </c>
      <c r="AM80" s="10" t="str">
        <f>Parameter!F81</f>
        <v>KPP</v>
      </c>
      <c r="AN80" s="12">
        <f t="shared" si="46"/>
        <v>30.74</v>
      </c>
      <c r="AO80" s="12">
        <f t="shared" si="46"/>
        <v>31.13</v>
      </c>
      <c r="AP80" s="12">
        <f t="shared" si="46"/>
        <v>31.13</v>
      </c>
      <c r="AQ80" s="12">
        <f t="shared" si="46"/>
        <v>30.76</v>
      </c>
      <c r="AR80" s="12">
        <f t="shared" si="56"/>
        <v>30.08</v>
      </c>
      <c r="AS80" s="12">
        <f t="shared" si="57"/>
        <v>30.08</v>
      </c>
      <c r="AT80" s="12">
        <f t="shared" si="58"/>
        <v>30.08</v>
      </c>
      <c r="AU80" s="12">
        <f t="shared" si="59"/>
        <v>30.08</v>
      </c>
      <c r="AV80" s="13"/>
      <c r="AW80" s="12">
        <f t="shared" si="47"/>
        <v>1</v>
      </c>
      <c r="AX80" s="12">
        <f t="shared" si="47"/>
        <v>2</v>
      </c>
      <c r="AY80" s="12">
        <f t="shared" si="47"/>
        <v>2</v>
      </c>
      <c r="AZ80" s="12">
        <f t="shared" si="47"/>
        <v>3</v>
      </c>
      <c r="BA80" s="12">
        <f t="shared" si="60"/>
        <v>1</v>
      </c>
      <c r="BB80" s="12">
        <f t="shared" si="61"/>
        <v>1</v>
      </c>
      <c r="BC80" s="12">
        <f t="shared" si="62"/>
        <v>1</v>
      </c>
      <c r="BD80" s="12">
        <f t="shared" si="63"/>
        <v>1</v>
      </c>
      <c r="BE80" s="13"/>
      <c r="BF80" s="12">
        <f t="shared" si="48"/>
        <v>30.74</v>
      </c>
      <c r="BG80" s="12">
        <f t="shared" si="48"/>
        <v>62.26</v>
      </c>
      <c r="BH80" s="12">
        <f t="shared" si="48"/>
        <v>62.26</v>
      </c>
      <c r="BI80" s="12">
        <f t="shared" si="48"/>
        <v>92.28</v>
      </c>
      <c r="BJ80" s="12">
        <f t="shared" si="64"/>
        <v>30.08</v>
      </c>
      <c r="BK80" s="12">
        <f t="shared" si="65"/>
        <v>30.08</v>
      </c>
      <c r="BL80" s="12">
        <f t="shared" si="66"/>
        <v>30.08</v>
      </c>
      <c r="BM80" s="12">
        <f t="shared" si="67"/>
        <v>30.08</v>
      </c>
    </row>
    <row r="81" spans="2:65">
      <c r="B81" s="1">
        <v>77</v>
      </c>
      <c r="C81" s="60" t="s">
        <v>187</v>
      </c>
      <c r="D81" s="35" t="str">
        <f t="shared" si="49"/>
        <v>P410</v>
      </c>
      <c r="E81" s="35" t="str">
        <f t="shared" si="50"/>
        <v>KPP</v>
      </c>
      <c r="F81" s="35" t="str">
        <f t="shared" si="51"/>
        <v>Coal Hauling ABB</v>
      </c>
      <c r="G81" s="37">
        <f t="shared" si="52"/>
        <v>43022</v>
      </c>
      <c r="H81" s="43">
        <v>1</v>
      </c>
      <c r="I81" s="58">
        <v>0.36180555555555555</v>
      </c>
      <c r="J81" s="48">
        <v>51900</v>
      </c>
      <c r="K81" s="40">
        <f t="shared" si="53"/>
        <v>18940</v>
      </c>
      <c r="L81" s="40">
        <f t="shared" si="54"/>
        <v>32960</v>
      </c>
      <c r="M81" s="35">
        <f t="shared" si="55"/>
        <v>1</v>
      </c>
      <c r="N81" s="1">
        <v>77</v>
      </c>
      <c r="O81" s="1" t="s">
        <v>199</v>
      </c>
      <c r="Q81" s="46" t="str">
        <f>Parameter!C38</f>
        <v>LD0166</v>
      </c>
      <c r="R81" s="42">
        <v>16040</v>
      </c>
      <c r="AJ81" s="2">
        <f t="shared" si="68"/>
        <v>77</v>
      </c>
      <c r="AK81" s="10" t="str">
        <f>Parameter!C82</f>
        <v>LD0081</v>
      </c>
      <c r="AL81" s="10" t="str">
        <f>Parameter!D82</f>
        <v>P410</v>
      </c>
      <c r="AM81" s="10" t="str">
        <f>Parameter!F82</f>
        <v>KPP</v>
      </c>
      <c r="AN81" s="12">
        <f t="shared" si="46"/>
        <v>33.28</v>
      </c>
      <c r="AO81" s="12">
        <f t="shared" si="46"/>
        <v>33.28</v>
      </c>
      <c r="AP81" s="12">
        <f t="shared" si="46"/>
        <v>32.4</v>
      </c>
      <c r="AQ81" s="12">
        <f t="shared" si="46"/>
        <v>31.733333333333331</v>
      </c>
      <c r="AR81" s="12">
        <f t="shared" si="56"/>
        <v>0</v>
      </c>
      <c r="AS81" s="12">
        <f t="shared" si="57"/>
        <v>29.92</v>
      </c>
      <c r="AT81" s="12">
        <f t="shared" si="58"/>
        <v>29.92</v>
      </c>
      <c r="AU81" s="12">
        <f t="shared" si="59"/>
        <v>29.92</v>
      </c>
      <c r="AV81" s="13"/>
      <c r="AW81" s="12">
        <f t="shared" si="47"/>
        <v>1</v>
      </c>
      <c r="AX81" s="12">
        <f t="shared" si="47"/>
        <v>1</v>
      </c>
      <c r="AY81" s="12">
        <f t="shared" si="47"/>
        <v>2</v>
      </c>
      <c r="AZ81" s="12">
        <f t="shared" si="47"/>
        <v>3</v>
      </c>
      <c r="BA81" s="12">
        <f t="shared" si="60"/>
        <v>0</v>
      </c>
      <c r="BB81" s="12">
        <f t="shared" si="61"/>
        <v>1</v>
      </c>
      <c r="BC81" s="12">
        <f t="shared" si="62"/>
        <v>1</v>
      </c>
      <c r="BD81" s="12">
        <f t="shared" si="63"/>
        <v>1</v>
      </c>
      <c r="BE81" s="13"/>
      <c r="BF81" s="12">
        <f t="shared" si="48"/>
        <v>33.28</v>
      </c>
      <c r="BG81" s="12">
        <f t="shared" si="48"/>
        <v>33.28</v>
      </c>
      <c r="BH81" s="12">
        <f t="shared" si="48"/>
        <v>64.8</v>
      </c>
      <c r="BI81" s="12">
        <f t="shared" si="48"/>
        <v>95.2</v>
      </c>
      <c r="BJ81" s="12">
        <f t="shared" si="64"/>
        <v>0</v>
      </c>
      <c r="BK81" s="12">
        <f t="shared" si="65"/>
        <v>29.92</v>
      </c>
      <c r="BL81" s="12">
        <f t="shared" si="66"/>
        <v>29.92</v>
      </c>
      <c r="BM81" s="12">
        <f t="shared" si="67"/>
        <v>29.92</v>
      </c>
    </row>
    <row r="82" spans="2:65">
      <c r="B82" s="1">
        <v>78</v>
      </c>
      <c r="C82" s="60" t="s">
        <v>107</v>
      </c>
      <c r="D82" s="35" t="str">
        <f t="shared" si="49"/>
        <v>P420</v>
      </c>
      <c r="E82" s="35" t="str">
        <f t="shared" si="50"/>
        <v>SAM</v>
      </c>
      <c r="F82" s="35" t="str">
        <f t="shared" si="51"/>
        <v>Subcont Hauling ABB</v>
      </c>
      <c r="G82" s="37">
        <f t="shared" si="52"/>
        <v>43022</v>
      </c>
      <c r="H82" s="43">
        <v>1</v>
      </c>
      <c r="I82" s="58">
        <v>0.3659722222222222</v>
      </c>
      <c r="J82" s="48">
        <v>52420</v>
      </c>
      <c r="K82" s="40">
        <f t="shared" si="53"/>
        <v>18840</v>
      </c>
      <c r="L82" s="40">
        <f t="shared" si="54"/>
        <v>33580</v>
      </c>
      <c r="M82" s="35">
        <f t="shared" si="55"/>
        <v>1</v>
      </c>
      <c r="N82" s="1">
        <v>78</v>
      </c>
      <c r="O82" s="1" t="s">
        <v>199</v>
      </c>
      <c r="Q82" s="46" t="str">
        <f>Parameter!C39</f>
        <v>LD0167</v>
      </c>
      <c r="R82" s="42">
        <v>16040</v>
      </c>
      <c r="AJ82" s="2">
        <f t="shared" si="68"/>
        <v>78</v>
      </c>
      <c r="AK82" s="10" t="str">
        <f>Parameter!C83</f>
        <v>LD0082</v>
      </c>
      <c r="AL82" s="10" t="str">
        <f>Parameter!D83</f>
        <v>P410</v>
      </c>
      <c r="AM82" s="10" t="str">
        <f>Parameter!F83</f>
        <v>KPP</v>
      </c>
      <c r="AN82" s="12">
        <f t="shared" si="46"/>
        <v>29.26</v>
      </c>
      <c r="AO82" s="12">
        <f t="shared" si="46"/>
        <v>30.11</v>
      </c>
      <c r="AP82" s="12">
        <f t="shared" si="46"/>
        <v>30.11</v>
      </c>
      <c r="AQ82" s="12">
        <f t="shared" si="46"/>
        <v>30.11</v>
      </c>
      <c r="AR82" s="12">
        <f t="shared" si="56"/>
        <v>0</v>
      </c>
      <c r="AS82" s="12">
        <f t="shared" si="57"/>
        <v>30.44</v>
      </c>
      <c r="AT82" s="12">
        <f t="shared" si="58"/>
        <v>30.44</v>
      </c>
      <c r="AU82" s="12">
        <f t="shared" si="59"/>
        <v>30.44</v>
      </c>
      <c r="AV82" s="13"/>
      <c r="AW82" s="12">
        <f t="shared" si="47"/>
        <v>1</v>
      </c>
      <c r="AX82" s="12">
        <f t="shared" si="47"/>
        <v>2</v>
      </c>
      <c r="AY82" s="12">
        <f t="shared" si="47"/>
        <v>2</v>
      </c>
      <c r="AZ82" s="12">
        <f t="shared" si="47"/>
        <v>2</v>
      </c>
      <c r="BA82" s="12">
        <f t="shared" si="60"/>
        <v>0</v>
      </c>
      <c r="BB82" s="12">
        <f t="shared" si="61"/>
        <v>1</v>
      </c>
      <c r="BC82" s="12">
        <f t="shared" si="62"/>
        <v>1</v>
      </c>
      <c r="BD82" s="12">
        <f t="shared" si="63"/>
        <v>1</v>
      </c>
      <c r="BE82" s="13"/>
      <c r="BF82" s="12">
        <f t="shared" si="48"/>
        <v>29.26</v>
      </c>
      <c r="BG82" s="12">
        <f t="shared" si="48"/>
        <v>60.22</v>
      </c>
      <c r="BH82" s="12">
        <f t="shared" si="48"/>
        <v>60.22</v>
      </c>
      <c r="BI82" s="12">
        <f t="shared" si="48"/>
        <v>60.22</v>
      </c>
      <c r="BJ82" s="12">
        <f t="shared" si="64"/>
        <v>0</v>
      </c>
      <c r="BK82" s="12">
        <f t="shared" si="65"/>
        <v>30.44</v>
      </c>
      <c r="BL82" s="12">
        <f t="shared" si="66"/>
        <v>30.44</v>
      </c>
      <c r="BM82" s="12">
        <f t="shared" si="67"/>
        <v>30.44</v>
      </c>
    </row>
    <row r="83" spans="2:65">
      <c r="B83" s="1">
        <v>79</v>
      </c>
      <c r="C83" s="60" t="s">
        <v>134</v>
      </c>
      <c r="D83" s="35" t="str">
        <f t="shared" si="49"/>
        <v>P380</v>
      </c>
      <c r="E83" s="35" t="str">
        <f t="shared" si="50"/>
        <v>KPP</v>
      </c>
      <c r="F83" s="35" t="str">
        <f t="shared" si="51"/>
        <v>Coal Hauling ABB</v>
      </c>
      <c r="G83" s="37">
        <f t="shared" si="52"/>
        <v>43022</v>
      </c>
      <c r="H83" s="43">
        <v>1</v>
      </c>
      <c r="I83" s="58">
        <v>0.36736111111111108</v>
      </c>
      <c r="J83" s="48">
        <v>45500</v>
      </c>
      <c r="K83" s="40">
        <f t="shared" si="53"/>
        <v>16600</v>
      </c>
      <c r="L83" s="40">
        <f t="shared" si="54"/>
        <v>28900</v>
      </c>
      <c r="M83" s="35">
        <f t="shared" si="55"/>
        <v>1</v>
      </c>
      <c r="N83" s="1">
        <v>79</v>
      </c>
      <c r="O83" s="1" t="s">
        <v>199</v>
      </c>
      <c r="Q83" s="46" t="str">
        <f>Parameter!C40</f>
        <v>LD0168</v>
      </c>
      <c r="R83" s="42">
        <v>15600</v>
      </c>
      <c r="AJ83" s="2">
        <f t="shared" si="68"/>
        <v>79</v>
      </c>
      <c r="AK83" s="10" t="str">
        <f>Parameter!C84</f>
        <v>LD0083</v>
      </c>
      <c r="AL83" s="10" t="str">
        <f>Parameter!D84</f>
        <v>P410</v>
      </c>
      <c r="AM83" s="10" t="str">
        <f>Parameter!F84</f>
        <v>KPP</v>
      </c>
      <c r="AN83" s="12">
        <f t="shared" ref="AN83:AP102" si="69">IFERROR(AVERAGEIFS(Netto,Unit,$AK83,Jam,"&gt;="&amp;$AN$3,Jam,"&lt;"&amp;AN$4)/1000,0)</f>
        <v>0</v>
      </c>
      <c r="AO83" s="12">
        <f t="shared" si="69"/>
        <v>30.38</v>
      </c>
      <c r="AP83" s="12">
        <f t="shared" si="69"/>
        <v>30.38</v>
      </c>
      <c r="AQ83" s="12">
        <f t="shared" ref="AQ83:AQ114" si="70">IFERROR(AVERAGEIFS(Netto,Unit,$AK83,Jam,"&gt;="&amp;$AN$3,Jam,"&lt;="&amp;AQ$4)/1000,0)</f>
        <v>30.38</v>
      </c>
      <c r="AR83" s="12">
        <f t="shared" si="56"/>
        <v>31.82</v>
      </c>
      <c r="AS83" s="12">
        <f t="shared" si="57"/>
        <v>31.82</v>
      </c>
      <c r="AT83" s="12">
        <f t="shared" si="58"/>
        <v>31.82</v>
      </c>
      <c r="AU83" s="12">
        <f t="shared" si="59"/>
        <v>31.82</v>
      </c>
      <c r="AV83" s="13"/>
      <c r="AW83" s="12">
        <f t="shared" ref="AW83:AY102" si="71">COUNTIFS(Ritase,"&gt;0",Unit,$AK83,Jam,"&gt;="&amp;$AN$3,Jam,"&lt;"&amp;AW$4)</f>
        <v>0</v>
      </c>
      <c r="AX83" s="12">
        <f t="shared" si="71"/>
        <v>1</v>
      </c>
      <c r="AY83" s="12">
        <f t="shared" si="71"/>
        <v>1</v>
      </c>
      <c r="AZ83" s="12">
        <f t="shared" ref="AZ83:AZ114" si="72">COUNTIFS(Ritase,"&gt;0",Unit,$AK83,Jam,"&gt;="&amp;$AN$3,Jam,"&lt;="&amp;AZ$4)</f>
        <v>1</v>
      </c>
      <c r="BA83" s="12">
        <f t="shared" si="60"/>
        <v>1</v>
      </c>
      <c r="BB83" s="12">
        <f t="shared" si="61"/>
        <v>1</v>
      </c>
      <c r="BC83" s="12">
        <f t="shared" si="62"/>
        <v>1</v>
      </c>
      <c r="BD83" s="12">
        <f t="shared" si="63"/>
        <v>1</v>
      </c>
      <c r="BE83" s="13"/>
      <c r="BF83" s="12">
        <f t="shared" ref="BF83:BH102" si="73">IFERROR(SUMIFS(Netto,Unit,$AK83,Jam,"&gt;="&amp;$AN$3,Jam,"&lt;"&amp;BF$4)/1000,0)</f>
        <v>0</v>
      </c>
      <c r="BG83" s="12">
        <f t="shared" si="73"/>
        <v>30.38</v>
      </c>
      <c r="BH83" s="12">
        <f t="shared" si="73"/>
        <v>30.38</v>
      </c>
      <c r="BI83" s="12">
        <f t="shared" ref="BI83:BI114" si="74">IFERROR(SUMIFS(Netto,Unit,$AK83,Jam,"&gt;="&amp;$AN$3,Jam,"&lt;="&amp;BI$4)/1000,0)</f>
        <v>30.38</v>
      </c>
      <c r="BJ83" s="12">
        <f t="shared" si="64"/>
        <v>31.82</v>
      </c>
      <c r="BK83" s="12">
        <f t="shared" si="65"/>
        <v>31.82</v>
      </c>
      <c r="BL83" s="12">
        <f t="shared" si="66"/>
        <v>31.82</v>
      </c>
      <c r="BM83" s="12">
        <f t="shared" si="67"/>
        <v>31.82</v>
      </c>
    </row>
    <row r="84" spans="2:65">
      <c r="B84" s="1">
        <v>80</v>
      </c>
      <c r="C84" s="60" t="s">
        <v>61</v>
      </c>
      <c r="D84" s="35" t="str">
        <f t="shared" si="49"/>
        <v>P380</v>
      </c>
      <c r="E84" s="35" t="str">
        <f t="shared" si="50"/>
        <v>KPP</v>
      </c>
      <c r="F84" s="35" t="str">
        <f t="shared" si="51"/>
        <v>Coal Hauling ABB</v>
      </c>
      <c r="G84" s="37">
        <f t="shared" si="52"/>
        <v>43022</v>
      </c>
      <c r="H84" s="43">
        <v>1</v>
      </c>
      <c r="I84" s="58">
        <v>0.36805555555555558</v>
      </c>
      <c r="J84" s="48">
        <v>42820</v>
      </c>
      <c r="K84" s="40">
        <f t="shared" si="53"/>
        <v>16220</v>
      </c>
      <c r="L84" s="40">
        <f t="shared" si="54"/>
        <v>26600</v>
      </c>
      <c r="M84" s="35">
        <f t="shared" si="55"/>
        <v>1</v>
      </c>
      <c r="N84" s="1">
        <v>80</v>
      </c>
      <c r="O84" s="1" t="s">
        <v>199</v>
      </c>
      <c r="Q84" s="46" t="str">
        <f>Parameter!C41</f>
        <v>LD0169</v>
      </c>
      <c r="R84" s="42">
        <v>15540</v>
      </c>
      <c r="AJ84" s="2">
        <f t="shared" si="68"/>
        <v>80</v>
      </c>
      <c r="AK84" s="10" t="str">
        <f>Parameter!C85</f>
        <v>LD0084</v>
      </c>
      <c r="AL84" s="10" t="str">
        <f>Parameter!D85</f>
        <v>P410</v>
      </c>
      <c r="AM84" s="10" t="str">
        <f>Parameter!F85</f>
        <v>KPP</v>
      </c>
      <c r="AN84" s="12">
        <f t="shared" si="69"/>
        <v>31</v>
      </c>
      <c r="AO84" s="12">
        <f t="shared" si="69"/>
        <v>31</v>
      </c>
      <c r="AP84" s="12">
        <f t="shared" si="69"/>
        <v>30.4</v>
      </c>
      <c r="AQ84" s="12">
        <f t="shared" si="70"/>
        <v>30.4</v>
      </c>
      <c r="AR84" s="12">
        <f t="shared" si="56"/>
        <v>29.58</v>
      </c>
      <c r="AS84" s="12">
        <f t="shared" si="57"/>
        <v>29.58</v>
      </c>
      <c r="AT84" s="12">
        <f t="shared" si="58"/>
        <v>29.58</v>
      </c>
      <c r="AU84" s="12">
        <f t="shared" si="59"/>
        <v>29.58</v>
      </c>
      <c r="AV84" s="13"/>
      <c r="AW84" s="12">
        <f t="shared" si="71"/>
        <v>1</v>
      </c>
      <c r="AX84" s="12">
        <f t="shared" si="71"/>
        <v>1</v>
      </c>
      <c r="AY84" s="12">
        <f t="shared" si="71"/>
        <v>2</v>
      </c>
      <c r="AZ84" s="12">
        <f t="shared" si="72"/>
        <v>2</v>
      </c>
      <c r="BA84" s="12">
        <f t="shared" si="60"/>
        <v>1</v>
      </c>
      <c r="BB84" s="12">
        <f t="shared" si="61"/>
        <v>1</v>
      </c>
      <c r="BC84" s="12">
        <f t="shared" si="62"/>
        <v>1</v>
      </c>
      <c r="BD84" s="12">
        <f t="shared" si="63"/>
        <v>1</v>
      </c>
      <c r="BE84" s="13"/>
      <c r="BF84" s="12">
        <f t="shared" si="73"/>
        <v>31</v>
      </c>
      <c r="BG84" s="12">
        <f t="shared" si="73"/>
        <v>31</v>
      </c>
      <c r="BH84" s="12">
        <f t="shared" si="73"/>
        <v>60.8</v>
      </c>
      <c r="BI84" s="12">
        <f t="shared" si="74"/>
        <v>60.8</v>
      </c>
      <c r="BJ84" s="12">
        <f t="shared" si="64"/>
        <v>29.58</v>
      </c>
      <c r="BK84" s="12">
        <f t="shared" si="65"/>
        <v>29.58</v>
      </c>
      <c r="BL84" s="12">
        <f t="shared" si="66"/>
        <v>29.58</v>
      </c>
      <c r="BM84" s="12">
        <f t="shared" si="67"/>
        <v>29.58</v>
      </c>
    </row>
    <row r="85" spans="2:65">
      <c r="B85" s="1">
        <v>81</v>
      </c>
      <c r="C85" s="60" t="s">
        <v>58</v>
      </c>
      <c r="D85" s="35" t="str">
        <f t="shared" si="49"/>
        <v>P410</v>
      </c>
      <c r="E85" s="35" t="str">
        <f t="shared" si="50"/>
        <v>KPP</v>
      </c>
      <c r="F85" s="35" t="str">
        <f t="shared" si="51"/>
        <v>Coal Hauling ABB</v>
      </c>
      <c r="G85" s="37">
        <f t="shared" si="52"/>
        <v>43022</v>
      </c>
      <c r="H85" s="43">
        <v>1</v>
      </c>
      <c r="I85" s="58">
        <v>0.36874999999999997</v>
      </c>
      <c r="J85" s="48">
        <v>50080</v>
      </c>
      <c r="K85" s="40">
        <f t="shared" si="53"/>
        <v>18760</v>
      </c>
      <c r="L85" s="40">
        <f t="shared" si="54"/>
        <v>31320</v>
      </c>
      <c r="M85" s="35">
        <f t="shared" si="55"/>
        <v>1</v>
      </c>
      <c r="N85" s="1">
        <v>81</v>
      </c>
      <c r="O85" s="1" t="s">
        <v>199</v>
      </c>
      <c r="Q85" s="46" t="str">
        <f>Parameter!C42</f>
        <v>LD0190</v>
      </c>
      <c r="R85" s="42">
        <v>16120</v>
      </c>
      <c r="AJ85" s="2">
        <f t="shared" si="68"/>
        <v>81</v>
      </c>
      <c r="AK85" s="10" t="str">
        <f>Parameter!C86</f>
        <v>LD0085</v>
      </c>
      <c r="AL85" s="10" t="str">
        <f>Parameter!D86</f>
        <v>P410</v>
      </c>
      <c r="AM85" s="10" t="str">
        <f>Parameter!F86</f>
        <v>KPP</v>
      </c>
      <c r="AN85" s="12">
        <f t="shared" si="69"/>
        <v>0</v>
      </c>
      <c r="AO85" s="12">
        <f t="shared" si="69"/>
        <v>0</v>
      </c>
      <c r="AP85" s="12">
        <f t="shared" si="69"/>
        <v>0</v>
      </c>
      <c r="AQ85" s="12">
        <f t="shared" si="70"/>
        <v>0</v>
      </c>
      <c r="AR85" s="12">
        <f t="shared" si="56"/>
        <v>0</v>
      </c>
      <c r="AS85" s="12">
        <f t="shared" si="57"/>
        <v>0</v>
      </c>
      <c r="AT85" s="12">
        <f t="shared" si="58"/>
        <v>0</v>
      </c>
      <c r="AU85" s="12">
        <f t="shared" si="59"/>
        <v>0</v>
      </c>
      <c r="AV85" s="13"/>
      <c r="AW85" s="12">
        <f t="shared" si="71"/>
        <v>0</v>
      </c>
      <c r="AX85" s="12">
        <f t="shared" si="71"/>
        <v>0</v>
      </c>
      <c r="AY85" s="12">
        <f t="shared" si="71"/>
        <v>0</v>
      </c>
      <c r="AZ85" s="12">
        <f t="shared" si="72"/>
        <v>0</v>
      </c>
      <c r="BA85" s="12">
        <f t="shared" si="60"/>
        <v>0</v>
      </c>
      <c r="BB85" s="12">
        <f t="shared" si="61"/>
        <v>0</v>
      </c>
      <c r="BC85" s="12">
        <f t="shared" si="62"/>
        <v>0</v>
      </c>
      <c r="BD85" s="12">
        <f t="shared" si="63"/>
        <v>0</v>
      </c>
      <c r="BE85" s="13"/>
      <c r="BF85" s="12">
        <f t="shared" si="73"/>
        <v>0</v>
      </c>
      <c r="BG85" s="12">
        <f t="shared" si="73"/>
        <v>0</v>
      </c>
      <c r="BH85" s="12">
        <f t="shared" si="73"/>
        <v>0</v>
      </c>
      <c r="BI85" s="12">
        <f t="shared" si="74"/>
        <v>0</v>
      </c>
      <c r="BJ85" s="12">
        <f t="shared" si="64"/>
        <v>0</v>
      </c>
      <c r="BK85" s="12">
        <f t="shared" si="65"/>
        <v>0</v>
      </c>
      <c r="BL85" s="12">
        <f t="shared" si="66"/>
        <v>0</v>
      </c>
      <c r="BM85" s="12">
        <f t="shared" si="67"/>
        <v>0</v>
      </c>
    </row>
    <row r="86" spans="2:65">
      <c r="B86" s="1">
        <v>82</v>
      </c>
      <c r="C86" s="60" t="s">
        <v>112</v>
      </c>
      <c r="D86" s="35" t="str">
        <f t="shared" si="49"/>
        <v>P380</v>
      </c>
      <c r="E86" s="35" t="str">
        <f t="shared" si="50"/>
        <v>KPP</v>
      </c>
      <c r="F86" s="35" t="str">
        <f t="shared" si="51"/>
        <v>Coal Hauling ABB</v>
      </c>
      <c r="G86" s="37">
        <f t="shared" si="52"/>
        <v>43022</v>
      </c>
      <c r="H86" s="43">
        <v>1</v>
      </c>
      <c r="I86" s="58">
        <v>0.36874999999999997</v>
      </c>
      <c r="J86" s="48">
        <v>44480</v>
      </c>
      <c r="K86" s="40">
        <f t="shared" si="53"/>
        <v>16740</v>
      </c>
      <c r="L86" s="40">
        <f t="shared" si="54"/>
        <v>27740</v>
      </c>
      <c r="M86" s="35">
        <f t="shared" si="55"/>
        <v>1</v>
      </c>
      <c r="N86" s="1">
        <v>82</v>
      </c>
      <c r="O86" s="1" t="s">
        <v>199</v>
      </c>
      <c r="Q86" s="46" t="str">
        <f>Parameter!C43</f>
        <v>LD0191</v>
      </c>
      <c r="R86" s="42">
        <v>15740</v>
      </c>
      <c r="AJ86" s="2">
        <f t="shared" si="68"/>
        <v>82</v>
      </c>
      <c r="AK86" s="10" t="str">
        <f>Parameter!C87</f>
        <v>LD0086</v>
      </c>
      <c r="AL86" s="10" t="str">
        <f>Parameter!D87</f>
        <v>P410</v>
      </c>
      <c r="AM86" s="10" t="str">
        <f>Parameter!F87</f>
        <v>KPP</v>
      </c>
      <c r="AN86" s="12">
        <f t="shared" si="69"/>
        <v>0</v>
      </c>
      <c r="AO86" s="12">
        <f t="shared" si="69"/>
        <v>0</v>
      </c>
      <c r="AP86" s="12">
        <f t="shared" si="69"/>
        <v>0</v>
      </c>
      <c r="AQ86" s="12">
        <f t="shared" si="70"/>
        <v>0</v>
      </c>
      <c r="AR86" s="12">
        <f t="shared" si="56"/>
        <v>0</v>
      </c>
      <c r="AS86" s="12">
        <f t="shared" si="57"/>
        <v>0</v>
      </c>
      <c r="AT86" s="12">
        <f t="shared" si="58"/>
        <v>0</v>
      </c>
      <c r="AU86" s="12">
        <f t="shared" si="59"/>
        <v>0</v>
      </c>
      <c r="AV86" s="13"/>
      <c r="AW86" s="12">
        <f t="shared" si="71"/>
        <v>0</v>
      </c>
      <c r="AX86" s="12">
        <f t="shared" si="71"/>
        <v>0</v>
      </c>
      <c r="AY86" s="12">
        <f t="shared" si="71"/>
        <v>0</v>
      </c>
      <c r="AZ86" s="12">
        <f t="shared" si="72"/>
        <v>0</v>
      </c>
      <c r="BA86" s="12">
        <f t="shared" si="60"/>
        <v>0</v>
      </c>
      <c r="BB86" s="12">
        <f t="shared" si="61"/>
        <v>0</v>
      </c>
      <c r="BC86" s="12">
        <f t="shared" si="62"/>
        <v>0</v>
      </c>
      <c r="BD86" s="12">
        <f t="shared" si="63"/>
        <v>0</v>
      </c>
      <c r="BE86" s="13"/>
      <c r="BF86" s="12">
        <f t="shared" si="73"/>
        <v>0</v>
      </c>
      <c r="BG86" s="12">
        <f t="shared" si="73"/>
        <v>0</v>
      </c>
      <c r="BH86" s="12">
        <f t="shared" si="73"/>
        <v>0</v>
      </c>
      <c r="BI86" s="12">
        <f t="shared" si="74"/>
        <v>0</v>
      </c>
      <c r="BJ86" s="12">
        <f t="shared" si="64"/>
        <v>0</v>
      </c>
      <c r="BK86" s="12">
        <f t="shared" si="65"/>
        <v>0</v>
      </c>
      <c r="BL86" s="12">
        <f t="shared" si="66"/>
        <v>0</v>
      </c>
      <c r="BM86" s="12">
        <f t="shared" si="67"/>
        <v>0</v>
      </c>
    </row>
    <row r="87" spans="2:65">
      <c r="B87" s="1">
        <v>83</v>
      </c>
      <c r="C87" s="60" t="s">
        <v>34</v>
      </c>
      <c r="D87" s="35" t="str">
        <f t="shared" si="49"/>
        <v>P410</v>
      </c>
      <c r="E87" s="35" t="str">
        <f t="shared" si="50"/>
        <v>KPP</v>
      </c>
      <c r="F87" s="35" t="str">
        <f t="shared" si="51"/>
        <v>Coal Hauling ABB</v>
      </c>
      <c r="G87" s="37">
        <f t="shared" si="52"/>
        <v>43022</v>
      </c>
      <c r="H87" s="43">
        <v>1</v>
      </c>
      <c r="I87" s="58">
        <v>0.36944444444444446</v>
      </c>
      <c r="J87" s="48">
        <v>49980</v>
      </c>
      <c r="K87" s="40">
        <f t="shared" si="53"/>
        <v>18700</v>
      </c>
      <c r="L87" s="40">
        <f t="shared" si="54"/>
        <v>31280</v>
      </c>
      <c r="M87" s="35">
        <f t="shared" si="55"/>
        <v>1</v>
      </c>
      <c r="N87" s="1">
        <v>83</v>
      </c>
      <c r="O87" s="1" t="s">
        <v>199</v>
      </c>
      <c r="Q87" s="46" t="str">
        <f>Parameter!C44</f>
        <v>LD0192</v>
      </c>
      <c r="R87" s="42">
        <v>18980</v>
      </c>
      <c r="AJ87" s="2">
        <f t="shared" si="68"/>
        <v>83</v>
      </c>
      <c r="AK87" s="10" t="str">
        <f>Parameter!C88</f>
        <v>LD0087</v>
      </c>
      <c r="AL87" s="10" t="str">
        <f>Parameter!D88</f>
        <v>P410</v>
      </c>
      <c r="AM87" s="10" t="str">
        <f>Parameter!F88</f>
        <v>KPP</v>
      </c>
      <c r="AN87" s="12">
        <f t="shared" si="69"/>
        <v>0</v>
      </c>
      <c r="AO87" s="12">
        <f t="shared" si="69"/>
        <v>30</v>
      </c>
      <c r="AP87" s="12">
        <f t="shared" si="69"/>
        <v>30.28</v>
      </c>
      <c r="AQ87" s="12">
        <f t="shared" si="70"/>
        <v>30.28</v>
      </c>
      <c r="AR87" s="12">
        <f t="shared" si="56"/>
        <v>0</v>
      </c>
      <c r="AS87" s="12">
        <f t="shared" si="57"/>
        <v>0</v>
      </c>
      <c r="AT87" s="12">
        <f t="shared" si="58"/>
        <v>0</v>
      </c>
      <c r="AU87" s="12">
        <f t="shared" si="59"/>
        <v>0</v>
      </c>
      <c r="AV87" s="13"/>
      <c r="AW87" s="12">
        <f t="shared" si="71"/>
        <v>0</v>
      </c>
      <c r="AX87" s="12">
        <f t="shared" si="71"/>
        <v>1</v>
      </c>
      <c r="AY87" s="12">
        <f t="shared" si="71"/>
        <v>2</v>
      </c>
      <c r="AZ87" s="12">
        <f t="shared" si="72"/>
        <v>2</v>
      </c>
      <c r="BA87" s="12">
        <f t="shared" si="60"/>
        <v>0</v>
      </c>
      <c r="BB87" s="12">
        <f t="shared" si="61"/>
        <v>0</v>
      </c>
      <c r="BC87" s="12">
        <f t="shared" si="62"/>
        <v>0</v>
      </c>
      <c r="BD87" s="12">
        <f t="shared" si="63"/>
        <v>0</v>
      </c>
      <c r="BE87" s="13"/>
      <c r="BF87" s="12">
        <f t="shared" si="73"/>
        <v>0</v>
      </c>
      <c r="BG87" s="12">
        <f t="shared" si="73"/>
        <v>30</v>
      </c>
      <c r="BH87" s="12">
        <f t="shared" si="73"/>
        <v>60.56</v>
      </c>
      <c r="BI87" s="12">
        <f t="shared" si="74"/>
        <v>60.56</v>
      </c>
      <c r="BJ87" s="12">
        <f t="shared" si="64"/>
        <v>0</v>
      </c>
      <c r="BK87" s="12">
        <f t="shared" si="65"/>
        <v>0</v>
      </c>
      <c r="BL87" s="12">
        <f t="shared" si="66"/>
        <v>0</v>
      </c>
      <c r="BM87" s="12">
        <f t="shared" si="67"/>
        <v>0</v>
      </c>
    </row>
    <row r="88" spans="2:65">
      <c r="B88" s="1">
        <v>84</v>
      </c>
      <c r="C88" s="60" t="s">
        <v>96</v>
      </c>
      <c r="D88" s="35" t="str">
        <f t="shared" si="49"/>
        <v>P380</v>
      </c>
      <c r="E88" s="35" t="str">
        <f t="shared" si="50"/>
        <v>KPP</v>
      </c>
      <c r="F88" s="35" t="str">
        <f t="shared" si="51"/>
        <v>Coal Hauling ABB</v>
      </c>
      <c r="G88" s="37">
        <f t="shared" si="52"/>
        <v>43022</v>
      </c>
      <c r="H88" s="43">
        <v>1</v>
      </c>
      <c r="I88" s="58">
        <v>0.37013888888888885</v>
      </c>
      <c r="J88" s="48">
        <v>46120</v>
      </c>
      <c r="K88" s="40">
        <f t="shared" si="53"/>
        <v>16380</v>
      </c>
      <c r="L88" s="40">
        <f t="shared" si="54"/>
        <v>29740</v>
      </c>
      <c r="M88" s="35">
        <f t="shared" si="55"/>
        <v>1</v>
      </c>
      <c r="N88" s="1">
        <v>84</v>
      </c>
      <c r="O88" s="1" t="s">
        <v>199</v>
      </c>
      <c r="Q88" s="46" t="str">
        <f>Parameter!C45</f>
        <v>LD0193</v>
      </c>
      <c r="R88" s="42">
        <v>16200</v>
      </c>
      <c r="AJ88" s="2">
        <f t="shared" si="68"/>
        <v>84</v>
      </c>
      <c r="AK88" s="10" t="str">
        <f>Parameter!C89</f>
        <v>LD0088</v>
      </c>
      <c r="AL88" s="10" t="str">
        <f>Parameter!D89</f>
        <v>P410</v>
      </c>
      <c r="AM88" s="10" t="str">
        <f>Parameter!F89</f>
        <v>KPP</v>
      </c>
      <c r="AN88" s="12">
        <f t="shared" si="69"/>
        <v>30.1</v>
      </c>
      <c r="AO88" s="12">
        <f t="shared" si="69"/>
        <v>30.1</v>
      </c>
      <c r="AP88" s="12">
        <f t="shared" si="69"/>
        <v>30.1</v>
      </c>
      <c r="AQ88" s="12">
        <f t="shared" si="70"/>
        <v>30.1</v>
      </c>
      <c r="AR88" s="12">
        <f t="shared" si="56"/>
        <v>0</v>
      </c>
      <c r="AS88" s="12">
        <f t="shared" si="57"/>
        <v>0</v>
      </c>
      <c r="AT88" s="12">
        <f t="shared" si="58"/>
        <v>0</v>
      </c>
      <c r="AU88" s="12">
        <f t="shared" si="59"/>
        <v>0</v>
      </c>
      <c r="AV88" s="13"/>
      <c r="AW88" s="12">
        <f t="shared" si="71"/>
        <v>1</v>
      </c>
      <c r="AX88" s="12">
        <f t="shared" si="71"/>
        <v>1</v>
      </c>
      <c r="AY88" s="12">
        <f t="shared" si="71"/>
        <v>1</v>
      </c>
      <c r="AZ88" s="12">
        <f t="shared" si="72"/>
        <v>1</v>
      </c>
      <c r="BA88" s="12">
        <f t="shared" si="60"/>
        <v>0</v>
      </c>
      <c r="BB88" s="12">
        <f t="shared" si="61"/>
        <v>0</v>
      </c>
      <c r="BC88" s="12">
        <f t="shared" si="62"/>
        <v>0</v>
      </c>
      <c r="BD88" s="12">
        <f t="shared" si="63"/>
        <v>0</v>
      </c>
      <c r="BE88" s="13"/>
      <c r="BF88" s="12">
        <f t="shared" si="73"/>
        <v>30.1</v>
      </c>
      <c r="BG88" s="12">
        <f t="shared" si="73"/>
        <v>30.1</v>
      </c>
      <c r="BH88" s="12">
        <f t="shared" si="73"/>
        <v>30.1</v>
      </c>
      <c r="BI88" s="12">
        <f t="shared" si="74"/>
        <v>30.1</v>
      </c>
      <c r="BJ88" s="12">
        <f t="shared" si="64"/>
        <v>0</v>
      </c>
      <c r="BK88" s="12">
        <f t="shared" si="65"/>
        <v>0</v>
      </c>
      <c r="BL88" s="12">
        <f t="shared" si="66"/>
        <v>0</v>
      </c>
      <c r="BM88" s="12">
        <f t="shared" si="67"/>
        <v>0</v>
      </c>
    </row>
    <row r="89" spans="2:65">
      <c r="B89" s="1">
        <v>85</v>
      </c>
      <c r="C89" s="60" t="s">
        <v>143</v>
      </c>
      <c r="D89" s="35" t="str">
        <f t="shared" si="49"/>
        <v>P360</v>
      </c>
      <c r="E89" s="35" t="str">
        <f t="shared" si="50"/>
        <v>KPP</v>
      </c>
      <c r="F89" s="35" t="str">
        <f t="shared" si="51"/>
        <v>Coal Hauling ABB</v>
      </c>
      <c r="G89" s="37">
        <f t="shared" si="52"/>
        <v>43022</v>
      </c>
      <c r="H89" s="43">
        <v>1</v>
      </c>
      <c r="I89" s="58">
        <v>0.37083333333333335</v>
      </c>
      <c r="J89" s="48">
        <v>45320</v>
      </c>
      <c r="K89" s="40">
        <f t="shared" si="53"/>
        <v>16300</v>
      </c>
      <c r="L89" s="40">
        <f t="shared" si="54"/>
        <v>29020</v>
      </c>
      <c r="M89" s="35">
        <f t="shared" si="55"/>
        <v>1</v>
      </c>
      <c r="N89" s="1">
        <v>85</v>
      </c>
      <c r="O89" s="1" t="s">
        <v>199</v>
      </c>
      <c r="Q89" s="46" t="str">
        <f>Parameter!C46</f>
        <v>LD0194</v>
      </c>
      <c r="R89" s="42">
        <v>15620</v>
      </c>
      <c r="AJ89" s="2">
        <f t="shared" si="68"/>
        <v>85</v>
      </c>
      <c r="AK89" s="10" t="str">
        <f>Parameter!C90</f>
        <v>LD0089</v>
      </c>
      <c r="AL89" s="10" t="str">
        <f>Parameter!D90</f>
        <v>P410</v>
      </c>
      <c r="AM89" s="10" t="str">
        <f>Parameter!F90</f>
        <v>KPP</v>
      </c>
      <c r="AN89" s="12">
        <f t="shared" si="69"/>
        <v>31.06</v>
      </c>
      <c r="AO89" s="12">
        <f t="shared" si="69"/>
        <v>30.69</v>
      </c>
      <c r="AP89" s="12">
        <f t="shared" si="69"/>
        <v>30.69</v>
      </c>
      <c r="AQ89" s="12">
        <f t="shared" si="70"/>
        <v>30.026666666666667</v>
      </c>
      <c r="AR89" s="12">
        <f t="shared" si="56"/>
        <v>30.66</v>
      </c>
      <c r="AS89" s="12">
        <f t="shared" si="57"/>
        <v>30.66</v>
      </c>
      <c r="AT89" s="12">
        <f t="shared" si="58"/>
        <v>30.66</v>
      </c>
      <c r="AU89" s="12">
        <f t="shared" si="59"/>
        <v>30.66</v>
      </c>
      <c r="AV89" s="13"/>
      <c r="AW89" s="12">
        <f t="shared" si="71"/>
        <v>1</v>
      </c>
      <c r="AX89" s="12">
        <f t="shared" si="71"/>
        <v>2</v>
      </c>
      <c r="AY89" s="12">
        <f t="shared" si="71"/>
        <v>2</v>
      </c>
      <c r="AZ89" s="12">
        <f t="shared" si="72"/>
        <v>3</v>
      </c>
      <c r="BA89" s="12">
        <f t="shared" si="60"/>
        <v>1</v>
      </c>
      <c r="BB89" s="12">
        <f t="shared" si="61"/>
        <v>1</v>
      </c>
      <c r="BC89" s="12">
        <f t="shared" si="62"/>
        <v>1</v>
      </c>
      <c r="BD89" s="12">
        <f t="shared" si="63"/>
        <v>1</v>
      </c>
      <c r="BE89" s="13"/>
      <c r="BF89" s="12">
        <f t="shared" si="73"/>
        <v>31.06</v>
      </c>
      <c r="BG89" s="12">
        <f t="shared" si="73"/>
        <v>61.38</v>
      </c>
      <c r="BH89" s="12">
        <f t="shared" si="73"/>
        <v>61.38</v>
      </c>
      <c r="BI89" s="12">
        <f t="shared" si="74"/>
        <v>90.08</v>
      </c>
      <c r="BJ89" s="12">
        <f t="shared" si="64"/>
        <v>30.66</v>
      </c>
      <c r="BK89" s="12">
        <f t="shared" si="65"/>
        <v>30.66</v>
      </c>
      <c r="BL89" s="12">
        <f t="shared" si="66"/>
        <v>30.66</v>
      </c>
      <c r="BM89" s="12">
        <f t="shared" si="67"/>
        <v>30.66</v>
      </c>
    </row>
    <row r="90" spans="2:65">
      <c r="B90" s="1">
        <v>86</v>
      </c>
      <c r="C90" s="60" t="s">
        <v>44</v>
      </c>
      <c r="D90" s="35" t="str">
        <f t="shared" si="49"/>
        <v>P360</v>
      </c>
      <c r="E90" s="35" t="str">
        <f t="shared" si="50"/>
        <v>KPP</v>
      </c>
      <c r="F90" s="35" t="str">
        <f t="shared" si="51"/>
        <v>Coal Hauling ABB</v>
      </c>
      <c r="G90" s="37">
        <f t="shared" si="52"/>
        <v>43022</v>
      </c>
      <c r="H90" s="43">
        <v>1</v>
      </c>
      <c r="I90" s="58">
        <v>0.3743055555555555</v>
      </c>
      <c r="J90" s="48">
        <v>45040</v>
      </c>
      <c r="K90" s="40">
        <f t="shared" si="53"/>
        <v>15540</v>
      </c>
      <c r="L90" s="40">
        <f t="shared" si="54"/>
        <v>29500</v>
      </c>
      <c r="M90" s="35">
        <f t="shared" si="55"/>
        <v>1</v>
      </c>
      <c r="N90" s="1">
        <v>86</v>
      </c>
      <c r="O90" s="1" t="s">
        <v>199</v>
      </c>
      <c r="Q90" s="46" t="str">
        <f>Parameter!C47</f>
        <v>LD0195</v>
      </c>
      <c r="R90" s="42">
        <v>16380</v>
      </c>
      <c r="AJ90" s="2">
        <f t="shared" si="68"/>
        <v>86</v>
      </c>
      <c r="AK90" s="10" t="str">
        <f>Parameter!C91</f>
        <v>LD0116</v>
      </c>
      <c r="AL90" s="10" t="str">
        <f>Parameter!D91</f>
        <v>P410</v>
      </c>
      <c r="AM90" s="10" t="str">
        <f>Parameter!F91</f>
        <v>KPP</v>
      </c>
      <c r="AN90" s="12">
        <f t="shared" si="69"/>
        <v>31.96</v>
      </c>
      <c r="AO90" s="12">
        <f t="shared" si="69"/>
        <v>32.11</v>
      </c>
      <c r="AP90" s="12">
        <f t="shared" si="69"/>
        <v>32.11</v>
      </c>
      <c r="AQ90" s="12">
        <f t="shared" si="70"/>
        <v>31.973333333333333</v>
      </c>
      <c r="AR90" s="12">
        <f t="shared" si="56"/>
        <v>0</v>
      </c>
      <c r="AS90" s="12">
        <f t="shared" si="57"/>
        <v>32.78</v>
      </c>
      <c r="AT90" s="12">
        <f t="shared" si="58"/>
        <v>32.78</v>
      </c>
      <c r="AU90" s="12">
        <f t="shared" si="59"/>
        <v>32.78</v>
      </c>
      <c r="AV90" s="13"/>
      <c r="AW90" s="12">
        <f t="shared" si="71"/>
        <v>1</v>
      </c>
      <c r="AX90" s="12">
        <f t="shared" si="71"/>
        <v>2</v>
      </c>
      <c r="AY90" s="12">
        <f t="shared" si="71"/>
        <v>2</v>
      </c>
      <c r="AZ90" s="12">
        <f t="shared" si="72"/>
        <v>3</v>
      </c>
      <c r="BA90" s="12">
        <f t="shared" si="60"/>
        <v>0</v>
      </c>
      <c r="BB90" s="12">
        <f t="shared" si="61"/>
        <v>1</v>
      </c>
      <c r="BC90" s="12">
        <f t="shared" si="62"/>
        <v>1</v>
      </c>
      <c r="BD90" s="12">
        <f t="shared" si="63"/>
        <v>1</v>
      </c>
      <c r="BE90" s="13"/>
      <c r="BF90" s="12">
        <f t="shared" si="73"/>
        <v>31.96</v>
      </c>
      <c r="BG90" s="12">
        <f t="shared" si="73"/>
        <v>64.22</v>
      </c>
      <c r="BH90" s="12">
        <f t="shared" si="73"/>
        <v>64.22</v>
      </c>
      <c r="BI90" s="12">
        <f t="shared" si="74"/>
        <v>95.92</v>
      </c>
      <c r="BJ90" s="12">
        <f t="shared" si="64"/>
        <v>0</v>
      </c>
      <c r="BK90" s="12">
        <f t="shared" si="65"/>
        <v>32.78</v>
      </c>
      <c r="BL90" s="12">
        <f t="shared" si="66"/>
        <v>32.78</v>
      </c>
      <c r="BM90" s="12">
        <f t="shared" si="67"/>
        <v>32.78</v>
      </c>
    </row>
    <row r="91" spans="2:65">
      <c r="B91" s="1">
        <v>87</v>
      </c>
      <c r="C91" s="60" t="s">
        <v>29</v>
      </c>
      <c r="D91" s="35" t="str">
        <f t="shared" si="49"/>
        <v>P410</v>
      </c>
      <c r="E91" s="35" t="str">
        <f t="shared" si="50"/>
        <v>KPP</v>
      </c>
      <c r="F91" s="35" t="str">
        <f t="shared" si="51"/>
        <v>Coal Hauling ABB</v>
      </c>
      <c r="G91" s="37">
        <f t="shared" si="52"/>
        <v>43022</v>
      </c>
      <c r="H91" s="43">
        <v>1</v>
      </c>
      <c r="I91" s="58">
        <v>0.3743055555555555</v>
      </c>
      <c r="J91" s="48">
        <v>49240</v>
      </c>
      <c r="K91" s="40">
        <f t="shared" si="53"/>
        <v>19020</v>
      </c>
      <c r="L91" s="40">
        <f t="shared" si="54"/>
        <v>30220</v>
      </c>
      <c r="M91" s="35">
        <f t="shared" si="55"/>
        <v>1</v>
      </c>
      <c r="N91" s="1">
        <v>87</v>
      </c>
      <c r="O91" s="1" t="s">
        <v>199</v>
      </c>
      <c r="Q91" s="46" t="str">
        <f>Parameter!C48</f>
        <v>LD0196</v>
      </c>
      <c r="R91" s="42">
        <v>15940</v>
      </c>
      <c r="AJ91" s="2">
        <f t="shared" si="68"/>
        <v>87</v>
      </c>
      <c r="AK91" s="10" t="str">
        <f>Parameter!C92</f>
        <v>LD0117</v>
      </c>
      <c r="AL91" s="10" t="str">
        <f>Parameter!D92</f>
        <v>P410</v>
      </c>
      <c r="AM91" s="10" t="str">
        <f>Parameter!F92</f>
        <v>KPP</v>
      </c>
      <c r="AN91" s="12">
        <f t="shared" si="69"/>
        <v>30.04</v>
      </c>
      <c r="AO91" s="12">
        <f t="shared" si="69"/>
        <v>30.04</v>
      </c>
      <c r="AP91" s="12">
        <f t="shared" si="69"/>
        <v>30.04</v>
      </c>
      <c r="AQ91" s="12">
        <f t="shared" si="70"/>
        <v>30.04</v>
      </c>
      <c r="AR91" s="12">
        <f t="shared" si="56"/>
        <v>0</v>
      </c>
      <c r="AS91" s="12">
        <f t="shared" si="57"/>
        <v>0</v>
      </c>
      <c r="AT91" s="12">
        <f t="shared" si="58"/>
        <v>0</v>
      </c>
      <c r="AU91" s="12">
        <f t="shared" si="59"/>
        <v>0</v>
      </c>
      <c r="AV91" s="13"/>
      <c r="AW91" s="12">
        <f t="shared" si="71"/>
        <v>1</v>
      </c>
      <c r="AX91" s="12">
        <f t="shared" si="71"/>
        <v>1</v>
      </c>
      <c r="AY91" s="12">
        <f t="shared" si="71"/>
        <v>1</v>
      </c>
      <c r="AZ91" s="12">
        <f t="shared" si="72"/>
        <v>1</v>
      </c>
      <c r="BA91" s="12">
        <f t="shared" si="60"/>
        <v>0</v>
      </c>
      <c r="BB91" s="12">
        <f t="shared" si="61"/>
        <v>0</v>
      </c>
      <c r="BC91" s="12">
        <f t="shared" si="62"/>
        <v>0</v>
      </c>
      <c r="BD91" s="12">
        <f t="shared" si="63"/>
        <v>0</v>
      </c>
      <c r="BE91" s="13"/>
      <c r="BF91" s="12">
        <f t="shared" si="73"/>
        <v>30.04</v>
      </c>
      <c r="BG91" s="12">
        <f t="shared" si="73"/>
        <v>30.04</v>
      </c>
      <c r="BH91" s="12">
        <f t="shared" si="73"/>
        <v>30.04</v>
      </c>
      <c r="BI91" s="12">
        <f t="shared" si="74"/>
        <v>30.04</v>
      </c>
      <c r="BJ91" s="12">
        <f t="shared" si="64"/>
        <v>0</v>
      </c>
      <c r="BK91" s="12">
        <f t="shared" si="65"/>
        <v>0</v>
      </c>
      <c r="BL91" s="12">
        <f t="shared" si="66"/>
        <v>0</v>
      </c>
      <c r="BM91" s="12">
        <f t="shared" si="67"/>
        <v>0</v>
      </c>
    </row>
    <row r="92" spans="2:65">
      <c r="B92" s="1">
        <v>88</v>
      </c>
      <c r="C92" s="60" t="s">
        <v>139</v>
      </c>
      <c r="D92" s="35" t="str">
        <f t="shared" si="49"/>
        <v>P410</v>
      </c>
      <c r="E92" s="35" t="str">
        <f t="shared" si="50"/>
        <v>KPP</v>
      </c>
      <c r="F92" s="35" t="str">
        <f t="shared" si="51"/>
        <v>Coal Hauling ABB</v>
      </c>
      <c r="G92" s="37">
        <f t="shared" si="52"/>
        <v>43022</v>
      </c>
      <c r="H92" s="43">
        <v>1</v>
      </c>
      <c r="I92" s="58">
        <v>0.3756944444444445</v>
      </c>
      <c r="J92" s="48">
        <v>49540</v>
      </c>
      <c r="K92" s="40">
        <f t="shared" si="53"/>
        <v>18700</v>
      </c>
      <c r="L92" s="40">
        <f t="shared" si="54"/>
        <v>30840</v>
      </c>
      <c r="M92" s="35">
        <f t="shared" si="55"/>
        <v>1</v>
      </c>
      <c r="N92" s="1">
        <v>88</v>
      </c>
      <c r="O92" s="1" t="s">
        <v>199</v>
      </c>
      <c r="Q92" s="46" t="str">
        <f>Parameter!C49</f>
        <v>LD0198</v>
      </c>
      <c r="R92" s="42">
        <v>15820</v>
      </c>
      <c r="AJ92" s="2">
        <f t="shared" si="68"/>
        <v>88</v>
      </c>
      <c r="AK92" s="10" t="str">
        <f>Parameter!C93</f>
        <v>LD0123</v>
      </c>
      <c r="AL92" s="10" t="str">
        <f>Parameter!D93</f>
        <v>P410</v>
      </c>
      <c r="AM92" s="10" t="str">
        <f>Parameter!F93</f>
        <v>KPP</v>
      </c>
      <c r="AN92" s="12">
        <f t="shared" si="69"/>
        <v>31.02</v>
      </c>
      <c r="AO92" s="12">
        <f t="shared" si="69"/>
        <v>31.02</v>
      </c>
      <c r="AP92" s="12">
        <f t="shared" si="69"/>
        <v>30.38</v>
      </c>
      <c r="AQ92" s="12">
        <f t="shared" si="70"/>
        <v>30.38</v>
      </c>
      <c r="AR92" s="12">
        <f t="shared" si="56"/>
        <v>31.92</v>
      </c>
      <c r="AS92" s="12">
        <f t="shared" si="57"/>
        <v>31.92</v>
      </c>
      <c r="AT92" s="12">
        <f t="shared" si="58"/>
        <v>31.92</v>
      </c>
      <c r="AU92" s="12">
        <f t="shared" si="59"/>
        <v>31.92</v>
      </c>
      <c r="AV92" s="13"/>
      <c r="AW92" s="12">
        <f t="shared" si="71"/>
        <v>1</v>
      </c>
      <c r="AX92" s="12">
        <f t="shared" si="71"/>
        <v>1</v>
      </c>
      <c r="AY92" s="12">
        <f t="shared" si="71"/>
        <v>2</v>
      </c>
      <c r="AZ92" s="12">
        <f t="shared" si="72"/>
        <v>2</v>
      </c>
      <c r="BA92" s="12">
        <f t="shared" si="60"/>
        <v>1</v>
      </c>
      <c r="BB92" s="12">
        <f t="shared" si="61"/>
        <v>1</v>
      </c>
      <c r="BC92" s="12">
        <f t="shared" si="62"/>
        <v>1</v>
      </c>
      <c r="BD92" s="12">
        <f t="shared" si="63"/>
        <v>1</v>
      </c>
      <c r="BE92" s="13"/>
      <c r="BF92" s="12">
        <f t="shared" si="73"/>
        <v>31.02</v>
      </c>
      <c r="BG92" s="12">
        <f t="shared" si="73"/>
        <v>31.02</v>
      </c>
      <c r="BH92" s="12">
        <f t="shared" si="73"/>
        <v>60.76</v>
      </c>
      <c r="BI92" s="12">
        <f t="shared" si="74"/>
        <v>60.76</v>
      </c>
      <c r="BJ92" s="12">
        <f t="shared" si="64"/>
        <v>31.92</v>
      </c>
      <c r="BK92" s="12">
        <f t="shared" si="65"/>
        <v>31.92</v>
      </c>
      <c r="BL92" s="12">
        <f t="shared" si="66"/>
        <v>31.92</v>
      </c>
      <c r="BM92" s="12">
        <f t="shared" si="67"/>
        <v>31.92</v>
      </c>
    </row>
    <row r="93" spans="2:65">
      <c r="B93" s="1">
        <v>89</v>
      </c>
      <c r="C93" s="60" t="s">
        <v>165</v>
      </c>
      <c r="D93" s="35" t="str">
        <f t="shared" si="49"/>
        <v>P420</v>
      </c>
      <c r="E93" s="35" t="str">
        <f t="shared" si="50"/>
        <v>SAM</v>
      </c>
      <c r="F93" s="35" t="str">
        <f t="shared" si="51"/>
        <v>Subcont Hauling ABB</v>
      </c>
      <c r="G93" s="37">
        <f t="shared" si="52"/>
        <v>43022</v>
      </c>
      <c r="H93" s="43">
        <v>1</v>
      </c>
      <c r="I93" s="58">
        <v>0.37777777777777777</v>
      </c>
      <c r="J93" s="48">
        <v>49560</v>
      </c>
      <c r="K93" s="40">
        <f t="shared" si="53"/>
        <v>18600</v>
      </c>
      <c r="L93" s="40">
        <f t="shared" si="54"/>
        <v>30960</v>
      </c>
      <c r="M93" s="35">
        <f t="shared" si="55"/>
        <v>1</v>
      </c>
      <c r="N93" s="1">
        <v>89</v>
      </c>
      <c r="O93" s="1" t="s">
        <v>199</v>
      </c>
      <c r="Q93" s="47" t="str">
        <f>Parameter!C50</f>
        <v>LD0013</v>
      </c>
      <c r="R93" s="42"/>
      <c r="AJ93" s="2">
        <f t="shared" si="68"/>
        <v>89</v>
      </c>
      <c r="AK93" s="10" t="str">
        <f>Parameter!C94</f>
        <v>LD0124</v>
      </c>
      <c r="AL93" s="10" t="str">
        <f>Parameter!D94</f>
        <v>P410</v>
      </c>
      <c r="AM93" s="10" t="str">
        <f>Parameter!F94</f>
        <v>KPP</v>
      </c>
      <c r="AN93" s="12">
        <f t="shared" si="69"/>
        <v>0</v>
      </c>
      <c r="AO93" s="12">
        <f t="shared" si="69"/>
        <v>0</v>
      </c>
      <c r="AP93" s="12">
        <f t="shared" si="69"/>
        <v>0</v>
      </c>
      <c r="AQ93" s="12">
        <f t="shared" si="70"/>
        <v>0</v>
      </c>
      <c r="AR93" s="12">
        <f t="shared" si="56"/>
        <v>0</v>
      </c>
      <c r="AS93" s="12">
        <f t="shared" si="57"/>
        <v>0</v>
      </c>
      <c r="AT93" s="12">
        <f t="shared" si="58"/>
        <v>0</v>
      </c>
      <c r="AU93" s="12">
        <f t="shared" si="59"/>
        <v>0</v>
      </c>
      <c r="AV93" s="13"/>
      <c r="AW93" s="12">
        <f t="shared" si="71"/>
        <v>0</v>
      </c>
      <c r="AX93" s="12">
        <f t="shared" si="71"/>
        <v>0</v>
      </c>
      <c r="AY93" s="12">
        <f t="shared" si="71"/>
        <v>0</v>
      </c>
      <c r="AZ93" s="12">
        <f t="shared" si="72"/>
        <v>0</v>
      </c>
      <c r="BA93" s="12">
        <f t="shared" si="60"/>
        <v>0</v>
      </c>
      <c r="BB93" s="12">
        <f t="shared" si="61"/>
        <v>0</v>
      </c>
      <c r="BC93" s="12">
        <f t="shared" si="62"/>
        <v>0</v>
      </c>
      <c r="BD93" s="12">
        <f t="shared" si="63"/>
        <v>0</v>
      </c>
      <c r="BE93" s="13"/>
      <c r="BF93" s="12">
        <f t="shared" si="73"/>
        <v>0</v>
      </c>
      <c r="BG93" s="12">
        <f t="shared" si="73"/>
        <v>0</v>
      </c>
      <c r="BH93" s="12">
        <f t="shared" si="73"/>
        <v>0</v>
      </c>
      <c r="BI93" s="12">
        <f t="shared" si="74"/>
        <v>0</v>
      </c>
      <c r="BJ93" s="12">
        <f t="shared" si="64"/>
        <v>0</v>
      </c>
      <c r="BK93" s="12">
        <f t="shared" si="65"/>
        <v>0</v>
      </c>
      <c r="BL93" s="12">
        <f t="shared" si="66"/>
        <v>0</v>
      </c>
      <c r="BM93" s="12">
        <f t="shared" si="67"/>
        <v>0</v>
      </c>
    </row>
    <row r="94" spans="2:65">
      <c r="B94" s="1">
        <v>90</v>
      </c>
      <c r="C94" s="60" t="s">
        <v>57</v>
      </c>
      <c r="D94" s="35" t="str">
        <f t="shared" si="49"/>
        <v>P360</v>
      </c>
      <c r="E94" s="35" t="str">
        <f t="shared" si="50"/>
        <v>KPP</v>
      </c>
      <c r="F94" s="35" t="str">
        <f t="shared" si="51"/>
        <v>Coal Hauling ABB</v>
      </c>
      <c r="G94" s="37">
        <f t="shared" si="52"/>
        <v>43022</v>
      </c>
      <c r="H94" s="43">
        <v>1</v>
      </c>
      <c r="I94" s="58">
        <v>0.37847222222222227</v>
      </c>
      <c r="J94" s="48">
        <v>45460</v>
      </c>
      <c r="K94" s="40">
        <f t="shared" si="53"/>
        <v>16140</v>
      </c>
      <c r="L94" s="40">
        <f t="shared" si="54"/>
        <v>29320</v>
      </c>
      <c r="M94" s="35">
        <f t="shared" si="55"/>
        <v>1</v>
      </c>
      <c r="N94" s="1">
        <v>90</v>
      </c>
      <c r="O94" s="1" t="s">
        <v>199</v>
      </c>
      <c r="Q94" s="47" t="str">
        <f>Parameter!C51</f>
        <v>LD0015</v>
      </c>
      <c r="R94" s="42"/>
      <c r="AJ94" s="2">
        <f t="shared" si="68"/>
        <v>90</v>
      </c>
      <c r="AK94" s="10" t="str">
        <f>Parameter!C95</f>
        <v>LD0125</v>
      </c>
      <c r="AL94" s="10" t="str">
        <f>Parameter!D95</f>
        <v>P410</v>
      </c>
      <c r="AM94" s="10" t="str">
        <f>Parameter!F95</f>
        <v>KPP</v>
      </c>
      <c r="AN94" s="12">
        <f t="shared" si="69"/>
        <v>0</v>
      </c>
      <c r="AO94" s="12">
        <f t="shared" si="69"/>
        <v>0</v>
      </c>
      <c r="AP94" s="12">
        <f t="shared" si="69"/>
        <v>0</v>
      </c>
      <c r="AQ94" s="12">
        <f t="shared" si="70"/>
        <v>0</v>
      </c>
      <c r="AR94" s="12">
        <f t="shared" si="56"/>
        <v>0</v>
      </c>
      <c r="AS94" s="12">
        <f t="shared" si="57"/>
        <v>0</v>
      </c>
      <c r="AT94" s="12">
        <f t="shared" si="58"/>
        <v>0</v>
      </c>
      <c r="AU94" s="12">
        <f t="shared" si="59"/>
        <v>0</v>
      </c>
      <c r="AV94" s="13"/>
      <c r="AW94" s="12">
        <f t="shared" si="71"/>
        <v>0</v>
      </c>
      <c r="AX94" s="12">
        <f t="shared" si="71"/>
        <v>0</v>
      </c>
      <c r="AY94" s="12">
        <f t="shared" si="71"/>
        <v>0</v>
      </c>
      <c r="AZ94" s="12">
        <f t="shared" si="72"/>
        <v>0</v>
      </c>
      <c r="BA94" s="12">
        <f t="shared" si="60"/>
        <v>0</v>
      </c>
      <c r="BB94" s="12">
        <f t="shared" si="61"/>
        <v>0</v>
      </c>
      <c r="BC94" s="12">
        <f t="shared" si="62"/>
        <v>0</v>
      </c>
      <c r="BD94" s="12">
        <f t="shared" si="63"/>
        <v>0</v>
      </c>
      <c r="BE94" s="13"/>
      <c r="BF94" s="12">
        <f t="shared" si="73"/>
        <v>0</v>
      </c>
      <c r="BG94" s="12">
        <f t="shared" si="73"/>
        <v>0</v>
      </c>
      <c r="BH94" s="12">
        <f t="shared" si="73"/>
        <v>0</v>
      </c>
      <c r="BI94" s="12">
        <f t="shared" si="74"/>
        <v>0</v>
      </c>
      <c r="BJ94" s="12">
        <f t="shared" si="64"/>
        <v>0</v>
      </c>
      <c r="BK94" s="12">
        <f t="shared" si="65"/>
        <v>0</v>
      </c>
      <c r="BL94" s="12">
        <f t="shared" si="66"/>
        <v>0</v>
      </c>
      <c r="BM94" s="12">
        <f t="shared" si="67"/>
        <v>0</v>
      </c>
    </row>
    <row r="95" spans="2:65">
      <c r="B95" s="1">
        <v>91</v>
      </c>
      <c r="C95" s="60" t="s">
        <v>97</v>
      </c>
      <c r="D95" s="35" t="str">
        <f t="shared" si="49"/>
        <v>P360</v>
      </c>
      <c r="E95" s="35" t="str">
        <f t="shared" si="50"/>
        <v>KPP</v>
      </c>
      <c r="F95" s="35" t="str">
        <f t="shared" si="51"/>
        <v>Coal Hauling ABB</v>
      </c>
      <c r="G95" s="37">
        <f t="shared" si="52"/>
        <v>43022</v>
      </c>
      <c r="H95" s="43">
        <v>1</v>
      </c>
      <c r="I95" s="58">
        <v>0.38125000000000003</v>
      </c>
      <c r="J95" s="48">
        <v>45220</v>
      </c>
      <c r="K95" s="40">
        <f t="shared" si="53"/>
        <v>16440</v>
      </c>
      <c r="L95" s="40">
        <f t="shared" si="54"/>
        <v>28780</v>
      </c>
      <c r="M95" s="35">
        <f t="shared" si="55"/>
        <v>1</v>
      </c>
      <c r="N95" s="1">
        <v>91</v>
      </c>
      <c r="O95" s="1" t="s">
        <v>199</v>
      </c>
      <c r="Q95" s="47" t="str">
        <f>Parameter!C52</f>
        <v>LD0017</v>
      </c>
      <c r="R95" s="42">
        <v>16280</v>
      </c>
      <c r="AJ95" s="2">
        <f t="shared" si="68"/>
        <v>91</v>
      </c>
      <c r="AK95" s="10" t="str">
        <f>Parameter!C96</f>
        <v>LD0126</v>
      </c>
      <c r="AL95" s="10" t="str">
        <f>Parameter!D96</f>
        <v>P410</v>
      </c>
      <c r="AM95" s="10" t="str">
        <f>Parameter!F96</f>
        <v>KPP</v>
      </c>
      <c r="AN95" s="12">
        <f t="shared" si="69"/>
        <v>0</v>
      </c>
      <c r="AO95" s="12">
        <f t="shared" si="69"/>
        <v>0</v>
      </c>
      <c r="AP95" s="12">
        <f t="shared" si="69"/>
        <v>0</v>
      </c>
      <c r="AQ95" s="12">
        <f t="shared" si="70"/>
        <v>30.86</v>
      </c>
      <c r="AR95" s="12">
        <f t="shared" si="56"/>
        <v>0</v>
      </c>
      <c r="AS95" s="12">
        <f t="shared" si="57"/>
        <v>30.14</v>
      </c>
      <c r="AT95" s="12">
        <f t="shared" si="58"/>
        <v>30.14</v>
      </c>
      <c r="AU95" s="12">
        <f t="shared" si="59"/>
        <v>30.14</v>
      </c>
      <c r="AV95" s="13"/>
      <c r="AW95" s="12">
        <f t="shared" si="71"/>
        <v>0</v>
      </c>
      <c r="AX95" s="12">
        <f t="shared" si="71"/>
        <v>0</v>
      </c>
      <c r="AY95" s="12">
        <f t="shared" si="71"/>
        <v>0</v>
      </c>
      <c r="AZ95" s="12">
        <f t="shared" si="72"/>
        <v>1</v>
      </c>
      <c r="BA95" s="12">
        <f t="shared" si="60"/>
        <v>0</v>
      </c>
      <c r="BB95" s="12">
        <f t="shared" si="61"/>
        <v>1</v>
      </c>
      <c r="BC95" s="12">
        <f t="shared" si="62"/>
        <v>1</v>
      </c>
      <c r="BD95" s="12">
        <f t="shared" si="63"/>
        <v>1</v>
      </c>
      <c r="BE95" s="13"/>
      <c r="BF95" s="12">
        <f t="shared" si="73"/>
        <v>0</v>
      </c>
      <c r="BG95" s="12">
        <f t="shared" si="73"/>
        <v>0</v>
      </c>
      <c r="BH95" s="12">
        <f t="shared" si="73"/>
        <v>0</v>
      </c>
      <c r="BI95" s="12">
        <f t="shared" si="74"/>
        <v>30.86</v>
      </c>
      <c r="BJ95" s="12">
        <f t="shared" si="64"/>
        <v>0</v>
      </c>
      <c r="BK95" s="12">
        <f t="shared" si="65"/>
        <v>30.14</v>
      </c>
      <c r="BL95" s="12">
        <f t="shared" si="66"/>
        <v>30.14</v>
      </c>
      <c r="BM95" s="12">
        <f t="shared" si="67"/>
        <v>30.14</v>
      </c>
    </row>
    <row r="96" spans="2:65">
      <c r="B96" s="1">
        <v>92</v>
      </c>
      <c r="C96" s="60" t="s">
        <v>147</v>
      </c>
      <c r="D96" s="35" t="str">
        <f t="shared" si="49"/>
        <v>P410</v>
      </c>
      <c r="E96" s="35" t="str">
        <f t="shared" si="50"/>
        <v>KPP</v>
      </c>
      <c r="F96" s="35" t="str">
        <f t="shared" si="51"/>
        <v>Coal Hauling ABB</v>
      </c>
      <c r="G96" s="37">
        <f t="shared" si="52"/>
        <v>43022</v>
      </c>
      <c r="H96" s="43">
        <v>1</v>
      </c>
      <c r="I96" s="58">
        <v>0.38194444444444442</v>
      </c>
      <c r="J96" s="48">
        <v>52720</v>
      </c>
      <c r="K96" s="40">
        <f t="shared" si="53"/>
        <v>18680</v>
      </c>
      <c r="L96" s="40">
        <f t="shared" si="54"/>
        <v>34040</v>
      </c>
      <c r="M96" s="35">
        <f t="shared" si="55"/>
        <v>1</v>
      </c>
      <c r="N96" s="1">
        <v>92</v>
      </c>
      <c r="O96" s="1" t="s">
        <v>199</v>
      </c>
      <c r="Q96" s="47" t="str">
        <f>Parameter!C53</f>
        <v>LD0052</v>
      </c>
      <c r="R96" s="42"/>
      <c r="AJ96" s="2">
        <f t="shared" si="68"/>
        <v>92</v>
      </c>
      <c r="AK96" s="10" t="str">
        <f>Parameter!C97</f>
        <v>LD0127</v>
      </c>
      <c r="AL96" s="10" t="str">
        <f>Parameter!D97</f>
        <v>P410</v>
      </c>
      <c r="AM96" s="10" t="str">
        <f>Parameter!F97</f>
        <v>KPP</v>
      </c>
      <c r="AN96" s="12">
        <f t="shared" si="69"/>
        <v>0</v>
      </c>
      <c r="AO96" s="12">
        <f t="shared" si="69"/>
        <v>29.88</v>
      </c>
      <c r="AP96" s="12">
        <f t="shared" si="69"/>
        <v>29.79</v>
      </c>
      <c r="AQ96" s="12">
        <f t="shared" si="70"/>
        <v>29.79</v>
      </c>
      <c r="AR96" s="12">
        <f t="shared" si="56"/>
        <v>29.94</v>
      </c>
      <c r="AS96" s="12">
        <f t="shared" si="57"/>
        <v>29.94</v>
      </c>
      <c r="AT96" s="12">
        <f t="shared" si="58"/>
        <v>29.94</v>
      </c>
      <c r="AU96" s="12">
        <f t="shared" si="59"/>
        <v>29.94</v>
      </c>
      <c r="AV96" s="13"/>
      <c r="AW96" s="12">
        <f t="shared" si="71"/>
        <v>0</v>
      </c>
      <c r="AX96" s="12">
        <f t="shared" si="71"/>
        <v>1</v>
      </c>
      <c r="AY96" s="12">
        <f t="shared" si="71"/>
        <v>2</v>
      </c>
      <c r="AZ96" s="12">
        <f t="shared" si="72"/>
        <v>2</v>
      </c>
      <c r="BA96" s="12">
        <f t="shared" si="60"/>
        <v>1</v>
      </c>
      <c r="BB96" s="12">
        <f t="shared" si="61"/>
        <v>1</v>
      </c>
      <c r="BC96" s="12">
        <f t="shared" si="62"/>
        <v>1</v>
      </c>
      <c r="BD96" s="12">
        <f t="shared" si="63"/>
        <v>1</v>
      </c>
      <c r="BE96" s="13"/>
      <c r="BF96" s="12">
        <f t="shared" si="73"/>
        <v>0</v>
      </c>
      <c r="BG96" s="12">
        <f t="shared" si="73"/>
        <v>29.88</v>
      </c>
      <c r="BH96" s="12">
        <f t="shared" si="73"/>
        <v>59.58</v>
      </c>
      <c r="BI96" s="12">
        <f t="shared" si="74"/>
        <v>59.58</v>
      </c>
      <c r="BJ96" s="12">
        <f t="shared" si="64"/>
        <v>29.94</v>
      </c>
      <c r="BK96" s="12">
        <f t="shared" si="65"/>
        <v>29.94</v>
      </c>
      <c r="BL96" s="12">
        <f t="shared" si="66"/>
        <v>29.94</v>
      </c>
      <c r="BM96" s="12">
        <f t="shared" si="67"/>
        <v>29.94</v>
      </c>
    </row>
    <row r="97" spans="2:65">
      <c r="B97" s="1">
        <v>93</v>
      </c>
      <c r="C97" s="60" t="s">
        <v>78</v>
      </c>
      <c r="D97" s="35" t="str">
        <f t="shared" si="49"/>
        <v>P410</v>
      </c>
      <c r="E97" s="35" t="str">
        <f t="shared" si="50"/>
        <v>KPP</v>
      </c>
      <c r="F97" s="35" t="str">
        <f t="shared" si="51"/>
        <v>Coal Hauling ABB</v>
      </c>
      <c r="G97" s="37">
        <f t="shared" si="52"/>
        <v>43022</v>
      </c>
      <c r="H97" s="43">
        <v>1</v>
      </c>
      <c r="I97" s="58">
        <v>0.38263888888888892</v>
      </c>
      <c r="J97" s="48">
        <v>48380</v>
      </c>
      <c r="K97" s="40">
        <f t="shared" si="53"/>
        <v>18500</v>
      </c>
      <c r="L97" s="40">
        <f t="shared" si="54"/>
        <v>29880</v>
      </c>
      <c r="M97" s="35">
        <f t="shared" si="55"/>
        <v>1</v>
      </c>
      <c r="N97" s="1">
        <v>93</v>
      </c>
      <c r="O97" s="1" t="s">
        <v>199</v>
      </c>
      <c r="Q97" s="47" t="str">
        <f>Parameter!C54</f>
        <v>LD0054</v>
      </c>
      <c r="R97" s="42">
        <v>16380</v>
      </c>
      <c r="AJ97" s="2">
        <f t="shared" si="68"/>
        <v>93</v>
      </c>
      <c r="AK97" s="10" t="str">
        <f>Parameter!C98</f>
        <v>LD0128</v>
      </c>
      <c r="AL97" s="10" t="str">
        <f>Parameter!D98</f>
        <v>P410</v>
      </c>
      <c r="AM97" s="10" t="str">
        <f>Parameter!F98</f>
        <v>KPP</v>
      </c>
      <c r="AN97" s="12">
        <f t="shared" si="69"/>
        <v>31.32</v>
      </c>
      <c r="AO97" s="12">
        <f t="shared" si="69"/>
        <v>31.32</v>
      </c>
      <c r="AP97" s="12">
        <f t="shared" si="69"/>
        <v>30.29</v>
      </c>
      <c r="AQ97" s="12">
        <f t="shared" si="70"/>
        <v>30.29</v>
      </c>
      <c r="AR97" s="12">
        <f t="shared" si="56"/>
        <v>31.58</v>
      </c>
      <c r="AS97" s="12">
        <f t="shared" si="57"/>
        <v>31.58</v>
      </c>
      <c r="AT97" s="12">
        <f t="shared" si="58"/>
        <v>31.58</v>
      </c>
      <c r="AU97" s="12">
        <f t="shared" si="59"/>
        <v>31.58</v>
      </c>
      <c r="AV97" s="13"/>
      <c r="AW97" s="12">
        <f t="shared" si="71"/>
        <v>1</v>
      </c>
      <c r="AX97" s="12">
        <f t="shared" si="71"/>
        <v>1</v>
      </c>
      <c r="AY97" s="12">
        <f t="shared" si="71"/>
        <v>2</v>
      </c>
      <c r="AZ97" s="12">
        <f t="shared" si="72"/>
        <v>2</v>
      </c>
      <c r="BA97" s="12">
        <f t="shared" si="60"/>
        <v>1</v>
      </c>
      <c r="BB97" s="12">
        <f t="shared" si="61"/>
        <v>1</v>
      </c>
      <c r="BC97" s="12">
        <f t="shared" si="62"/>
        <v>1</v>
      </c>
      <c r="BD97" s="12">
        <f t="shared" si="63"/>
        <v>1</v>
      </c>
      <c r="BE97" s="13"/>
      <c r="BF97" s="12">
        <f t="shared" si="73"/>
        <v>31.32</v>
      </c>
      <c r="BG97" s="12">
        <f t="shared" si="73"/>
        <v>31.32</v>
      </c>
      <c r="BH97" s="12">
        <f t="shared" si="73"/>
        <v>60.58</v>
      </c>
      <c r="BI97" s="12">
        <f t="shared" si="74"/>
        <v>60.58</v>
      </c>
      <c r="BJ97" s="12">
        <f t="shared" si="64"/>
        <v>31.58</v>
      </c>
      <c r="BK97" s="12">
        <f t="shared" si="65"/>
        <v>31.58</v>
      </c>
      <c r="BL97" s="12">
        <f t="shared" si="66"/>
        <v>31.58</v>
      </c>
      <c r="BM97" s="12">
        <f t="shared" si="67"/>
        <v>31.58</v>
      </c>
    </row>
    <row r="98" spans="2:65">
      <c r="B98" s="1">
        <v>94</v>
      </c>
      <c r="C98" s="60" t="s">
        <v>73</v>
      </c>
      <c r="D98" s="35" t="str">
        <f t="shared" si="49"/>
        <v>P380</v>
      </c>
      <c r="E98" s="35" t="str">
        <f t="shared" si="50"/>
        <v>SAM</v>
      </c>
      <c r="F98" s="35" t="str">
        <f t="shared" si="51"/>
        <v>Subcont Hauling ABB</v>
      </c>
      <c r="G98" s="37">
        <f t="shared" si="52"/>
        <v>43022</v>
      </c>
      <c r="H98" s="43">
        <v>1</v>
      </c>
      <c r="I98" s="58">
        <v>0.38472222222222219</v>
      </c>
      <c r="J98" s="48">
        <v>43120</v>
      </c>
      <c r="K98" s="40">
        <f t="shared" si="53"/>
        <v>16040</v>
      </c>
      <c r="L98" s="40">
        <f t="shared" si="54"/>
        <v>27080</v>
      </c>
      <c r="M98" s="35">
        <f t="shared" si="55"/>
        <v>1</v>
      </c>
      <c r="N98" s="1">
        <v>94</v>
      </c>
      <c r="O98" s="1" t="s">
        <v>199</v>
      </c>
      <c r="Q98" s="47" t="str">
        <f>Parameter!C55</f>
        <v>LD0055</v>
      </c>
      <c r="R98" s="42"/>
      <c r="AJ98" s="2">
        <f t="shared" si="68"/>
        <v>94</v>
      </c>
      <c r="AK98" s="10" t="str">
        <f>Parameter!C99</f>
        <v>LD0129</v>
      </c>
      <c r="AL98" s="10" t="str">
        <f>Parameter!D99</f>
        <v>P410</v>
      </c>
      <c r="AM98" s="10" t="str">
        <f>Parameter!F99</f>
        <v>KPP</v>
      </c>
      <c r="AN98" s="12">
        <f t="shared" si="69"/>
        <v>0</v>
      </c>
      <c r="AO98" s="12">
        <f t="shared" si="69"/>
        <v>30.84</v>
      </c>
      <c r="AP98" s="12">
        <f t="shared" si="69"/>
        <v>31.15</v>
      </c>
      <c r="AQ98" s="12">
        <f t="shared" si="70"/>
        <v>31.15</v>
      </c>
      <c r="AR98" s="12">
        <f t="shared" si="56"/>
        <v>30.38</v>
      </c>
      <c r="AS98" s="12">
        <f t="shared" si="57"/>
        <v>30.38</v>
      </c>
      <c r="AT98" s="12">
        <f t="shared" si="58"/>
        <v>30.38</v>
      </c>
      <c r="AU98" s="12">
        <f t="shared" si="59"/>
        <v>30.38</v>
      </c>
      <c r="AV98" s="13"/>
      <c r="AW98" s="12">
        <f t="shared" si="71"/>
        <v>0</v>
      </c>
      <c r="AX98" s="12">
        <f t="shared" si="71"/>
        <v>1</v>
      </c>
      <c r="AY98" s="12">
        <f t="shared" si="71"/>
        <v>2</v>
      </c>
      <c r="AZ98" s="12">
        <f t="shared" si="72"/>
        <v>2</v>
      </c>
      <c r="BA98" s="12">
        <f t="shared" si="60"/>
        <v>1</v>
      </c>
      <c r="BB98" s="12">
        <f t="shared" si="61"/>
        <v>1</v>
      </c>
      <c r="BC98" s="12">
        <f t="shared" si="62"/>
        <v>1</v>
      </c>
      <c r="BD98" s="12">
        <f t="shared" si="63"/>
        <v>1</v>
      </c>
      <c r="BE98" s="13"/>
      <c r="BF98" s="12">
        <f t="shared" si="73"/>
        <v>0</v>
      </c>
      <c r="BG98" s="12">
        <f t="shared" si="73"/>
        <v>30.84</v>
      </c>
      <c r="BH98" s="12">
        <f t="shared" si="73"/>
        <v>62.3</v>
      </c>
      <c r="BI98" s="12">
        <f t="shared" si="74"/>
        <v>62.3</v>
      </c>
      <c r="BJ98" s="12">
        <f t="shared" si="64"/>
        <v>30.38</v>
      </c>
      <c r="BK98" s="12">
        <f t="shared" si="65"/>
        <v>30.38</v>
      </c>
      <c r="BL98" s="12">
        <f t="shared" si="66"/>
        <v>30.38</v>
      </c>
      <c r="BM98" s="12">
        <f t="shared" si="67"/>
        <v>30.38</v>
      </c>
    </row>
    <row r="99" spans="2:65">
      <c r="B99" s="1">
        <v>95</v>
      </c>
      <c r="C99" s="60" t="s">
        <v>100</v>
      </c>
      <c r="D99" s="35" t="str">
        <f t="shared" si="49"/>
        <v>P380</v>
      </c>
      <c r="E99" s="35" t="str">
        <f t="shared" si="50"/>
        <v>KPP</v>
      </c>
      <c r="F99" s="35" t="str">
        <f t="shared" si="51"/>
        <v>Coal Hauling ABB</v>
      </c>
      <c r="G99" s="37">
        <f t="shared" si="52"/>
        <v>43022</v>
      </c>
      <c r="H99" s="43">
        <v>1</v>
      </c>
      <c r="I99" s="58">
        <v>0.38541666666666669</v>
      </c>
      <c r="J99" s="48">
        <v>43200</v>
      </c>
      <c r="K99" s="40">
        <f t="shared" si="53"/>
        <v>16280</v>
      </c>
      <c r="L99" s="40">
        <f t="shared" si="54"/>
        <v>26920</v>
      </c>
      <c r="M99" s="35">
        <f t="shared" si="55"/>
        <v>1</v>
      </c>
      <c r="N99" s="1">
        <v>95</v>
      </c>
      <c r="O99" s="1" t="s">
        <v>199</v>
      </c>
      <c r="Q99" s="47" t="str">
        <f>Parameter!C56</f>
        <v>LD0057</v>
      </c>
      <c r="R99" s="42"/>
      <c r="AJ99" s="2">
        <f t="shared" si="68"/>
        <v>95</v>
      </c>
      <c r="AK99" s="10" t="str">
        <f>Parameter!C100</f>
        <v>LD0130</v>
      </c>
      <c r="AL99" s="10" t="str">
        <f>Parameter!D100</f>
        <v>P410</v>
      </c>
      <c r="AM99" s="10" t="str">
        <f>Parameter!F100</f>
        <v>KPP</v>
      </c>
      <c r="AN99" s="12">
        <f t="shared" si="69"/>
        <v>31.86</v>
      </c>
      <c r="AO99" s="12">
        <f t="shared" si="69"/>
        <v>31.86</v>
      </c>
      <c r="AP99" s="12">
        <f t="shared" si="69"/>
        <v>31.25</v>
      </c>
      <c r="AQ99" s="12">
        <f t="shared" si="70"/>
        <v>31.25</v>
      </c>
      <c r="AR99" s="12">
        <f t="shared" si="56"/>
        <v>0</v>
      </c>
      <c r="AS99" s="12">
        <f t="shared" si="57"/>
        <v>0</v>
      </c>
      <c r="AT99" s="12">
        <f t="shared" si="58"/>
        <v>0</v>
      </c>
      <c r="AU99" s="12">
        <f t="shared" si="59"/>
        <v>0</v>
      </c>
      <c r="AV99" s="13"/>
      <c r="AW99" s="12">
        <f t="shared" si="71"/>
        <v>1</v>
      </c>
      <c r="AX99" s="12">
        <f t="shared" si="71"/>
        <v>1</v>
      </c>
      <c r="AY99" s="12">
        <f t="shared" si="71"/>
        <v>2</v>
      </c>
      <c r="AZ99" s="12">
        <f t="shared" si="72"/>
        <v>2</v>
      </c>
      <c r="BA99" s="12">
        <f t="shared" si="60"/>
        <v>0</v>
      </c>
      <c r="BB99" s="12">
        <f t="shared" si="61"/>
        <v>0</v>
      </c>
      <c r="BC99" s="12">
        <f t="shared" si="62"/>
        <v>0</v>
      </c>
      <c r="BD99" s="12">
        <f t="shared" si="63"/>
        <v>0</v>
      </c>
      <c r="BE99" s="13"/>
      <c r="BF99" s="12">
        <f t="shared" si="73"/>
        <v>31.86</v>
      </c>
      <c r="BG99" s="12">
        <f t="shared" si="73"/>
        <v>31.86</v>
      </c>
      <c r="BH99" s="12">
        <f t="shared" si="73"/>
        <v>62.5</v>
      </c>
      <c r="BI99" s="12">
        <f t="shared" si="74"/>
        <v>62.5</v>
      </c>
      <c r="BJ99" s="12">
        <f t="shared" si="64"/>
        <v>0</v>
      </c>
      <c r="BK99" s="12">
        <f t="shared" si="65"/>
        <v>0</v>
      </c>
      <c r="BL99" s="12">
        <f t="shared" si="66"/>
        <v>0</v>
      </c>
      <c r="BM99" s="12">
        <f t="shared" si="67"/>
        <v>0</v>
      </c>
    </row>
    <row r="100" spans="2:65">
      <c r="B100" s="1">
        <v>96</v>
      </c>
      <c r="C100" s="60" t="s">
        <v>192</v>
      </c>
      <c r="D100" s="35" t="str">
        <f t="shared" si="49"/>
        <v>P360</v>
      </c>
      <c r="E100" s="35" t="str">
        <f t="shared" si="50"/>
        <v>KPP</v>
      </c>
      <c r="F100" s="35" t="str">
        <f t="shared" si="51"/>
        <v>Coal Hauling ABB</v>
      </c>
      <c r="G100" s="37">
        <f t="shared" si="52"/>
        <v>43022</v>
      </c>
      <c r="H100" s="43">
        <v>1</v>
      </c>
      <c r="I100" s="58">
        <v>0.38611111111111113</v>
      </c>
      <c r="J100" s="48">
        <v>44980</v>
      </c>
      <c r="K100" s="40">
        <f t="shared" si="53"/>
        <v>16380</v>
      </c>
      <c r="L100" s="40">
        <f t="shared" si="54"/>
        <v>28600</v>
      </c>
      <c r="M100" s="35">
        <f t="shared" si="55"/>
        <v>1</v>
      </c>
      <c r="N100" s="1">
        <v>96</v>
      </c>
      <c r="O100" s="1" t="s">
        <v>199</v>
      </c>
      <c r="Q100" s="47" t="str">
        <f>Parameter!C57</f>
        <v>LD0069</v>
      </c>
      <c r="R100" s="42">
        <v>16360</v>
      </c>
      <c r="AJ100" s="2">
        <f t="shared" si="68"/>
        <v>96</v>
      </c>
      <c r="AK100" s="10" t="str">
        <f>Parameter!C101</f>
        <v>LD0131</v>
      </c>
      <c r="AL100" s="10" t="str">
        <f>Parameter!D101</f>
        <v>P410</v>
      </c>
      <c r="AM100" s="10" t="str">
        <f>Parameter!F101</f>
        <v>KPP</v>
      </c>
      <c r="AN100" s="12">
        <f t="shared" si="69"/>
        <v>31.56</v>
      </c>
      <c r="AO100" s="12">
        <f t="shared" si="69"/>
        <v>32.07</v>
      </c>
      <c r="AP100" s="12">
        <f t="shared" si="69"/>
        <v>32.07</v>
      </c>
      <c r="AQ100" s="12">
        <f t="shared" si="70"/>
        <v>31.606666666666669</v>
      </c>
      <c r="AR100" s="12">
        <f t="shared" si="56"/>
        <v>30.36</v>
      </c>
      <c r="AS100" s="12">
        <f t="shared" si="57"/>
        <v>30.36</v>
      </c>
      <c r="AT100" s="12">
        <f t="shared" si="58"/>
        <v>30.36</v>
      </c>
      <c r="AU100" s="12">
        <f t="shared" si="59"/>
        <v>30.36</v>
      </c>
      <c r="AV100" s="13"/>
      <c r="AW100" s="12">
        <f t="shared" si="71"/>
        <v>1</v>
      </c>
      <c r="AX100" s="12">
        <f t="shared" si="71"/>
        <v>2</v>
      </c>
      <c r="AY100" s="12">
        <f t="shared" si="71"/>
        <v>2</v>
      </c>
      <c r="AZ100" s="12">
        <f t="shared" si="72"/>
        <v>3</v>
      </c>
      <c r="BA100" s="12">
        <f t="shared" si="60"/>
        <v>1</v>
      </c>
      <c r="BB100" s="12">
        <f t="shared" si="61"/>
        <v>1</v>
      </c>
      <c r="BC100" s="12">
        <f t="shared" si="62"/>
        <v>1</v>
      </c>
      <c r="BD100" s="12">
        <f t="shared" si="63"/>
        <v>1</v>
      </c>
      <c r="BE100" s="13"/>
      <c r="BF100" s="12">
        <f t="shared" si="73"/>
        <v>31.56</v>
      </c>
      <c r="BG100" s="12">
        <f t="shared" si="73"/>
        <v>64.14</v>
      </c>
      <c r="BH100" s="12">
        <f t="shared" si="73"/>
        <v>64.14</v>
      </c>
      <c r="BI100" s="12">
        <f t="shared" si="74"/>
        <v>94.82</v>
      </c>
      <c r="BJ100" s="12">
        <f t="shared" si="64"/>
        <v>30.36</v>
      </c>
      <c r="BK100" s="12">
        <f t="shared" si="65"/>
        <v>30.36</v>
      </c>
      <c r="BL100" s="12">
        <f t="shared" si="66"/>
        <v>30.36</v>
      </c>
      <c r="BM100" s="12">
        <f t="shared" si="67"/>
        <v>30.36</v>
      </c>
    </row>
    <row r="101" spans="2:65">
      <c r="B101" s="1">
        <v>97</v>
      </c>
      <c r="C101" s="60" t="s">
        <v>46</v>
      </c>
      <c r="D101" s="35" t="str">
        <f t="shared" si="49"/>
        <v>P360</v>
      </c>
      <c r="E101" s="35" t="str">
        <f t="shared" si="50"/>
        <v>KPP</v>
      </c>
      <c r="F101" s="35" t="str">
        <f t="shared" si="51"/>
        <v>Coal Hauling ABB</v>
      </c>
      <c r="G101" s="37">
        <f t="shared" si="52"/>
        <v>43022</v>
      </c>
      <c r="H101" s="43">
        <v>1</v>
      </c>
      <c r="I101" s="58">
        <v>0.38958333333333334</v>
      </c>
      <c r="J101" s="48">
        <v>43960</v>
      </c>
      <c r="K101" s="40">
        <f t="shared" si="53"/>
        <v>16260</v>
      </c>
      <c r="L101" s="40">
        <f t="shared" si="54"/>
        <v>27700</v>
      </c>
      <c r="M101" s="35">
        <f t="shared" si="55"/>
        <v>1</v>
      </c>
      <c r="N101" s="1">
        <v>97</v>
      </c>
      <c r="O101" s="1" t="s">
        <v>199</v>
      </c>
      <c r="Q101" s="47" t="str">
        <f>Parameter!C58</f>
        <v>LD0070</v>
      </c>
      <c r="R101" s="42">
        <v>16220</v>
      </c>
      <c r="AJ101" s="2">
        <f t="shared" si="68"/>
        <v>97</v>
      </c>
      <c r="AK101" s="10" t="str">
        <f>Parameter!C102</f>
        <v>LD0132</v>
      </c>
      <c r="AL101" s="10" t="str">
        <f>Parameter!D102</f>
        <v>P410</v>
      </c>
      <c r="AM101" s="10" t="str">
        <f>Parameter!F102</f>
        <v>KPP</v>
      </c>
      <c r="AN101" s="12">
        <f t="shared" si="69"/>
        <v>30.54</v>
      </c>
      <c r="AO101" s="12">
        <f t="shared" si="69"/>
        <v>32.08</v>
      </c>
      <c r="AP101" s="12">
        <f t="shared" si="69"/>
        <v>31.886666666666667</v>
      </c>
      <c r="AQ101" s="12">
        <f t="shared" si="70"/>
        <v>31.886666666666667</v>
      </c>
      <c r="AR101" s="12">
        <f t="shared" ref="AR101:AR132" si="75">IFERROR(AVERAGEIFS(Netto,Unit,$AK101,Jam,"&gt;="&amp;$AQ$3,Jam,"&lt;"&amp;AR$4)/1000,0)</f>
        <v>32.520000000000003</v>
      </c>
      <c r="AS101" s="12">
        <f t="shared" ref="AS101:AS132" si="76">IFERROR(AVERAGEIFS(Netto,Unit,$AK101,Jam,"&gt;="&amp;$AQ$3,Jam,"&lt;"&amp;AS$3)/1000,0)</f>
        <v>32.520000000000003</v>
      </c>
      <c r="AT101" s="12">
        <f t="shared" ref="AT101:AT132" si="77">IF(IFERROR(AVERAGEIFS(Netto,Unit,$AK101,Jam,"&gt;="&amp;$AQ$3,Jam,"&lt;"&amp;AS$3)/1000,0)="",IFERROR(AVERAGEIFS(Netto,Unit,$AK101,Jam,"&gt;="&amp;$AS$4,Jam,"&lt;"&amp;AT$4)/1000,""),IF(IFERROR(AVERAGEIFS(Netto,Unit,$AK101,Jam,"&gt;="&amp;$AS$4,Jam,"&lt;"&amp;AT$4)/1000,"")="",IFERROR(AVERAGEIFS(Netto,Unit,$AK101,Jam,"&gt;="&amp;$AQ$3,Jam,"&lt;"&amp;AS$3)/1000,0),IF(AND(IFERROR(AVERAGEIFS(Netto,Unit,$AK101,Jam,"&gt;="&amp;$AQ$3,Jam,"&lt;"&amp;AS$3)/1000,0)&gt;0,IFERROR(AVERAGEIFS(Netto,Unit,$AK101,Jam,"&gt;="&amp;$AS$4,Jam,"&lt;"&amp;AT$4)/1000,"")&gt;0),AVERAGE(IFERROR(AVERAGEIFS(Netto,Unit,$AK101,Jam,"&gt;="&amp;$AQ$3,Jam,"&lt;"&amp;AS$3)/1000,""),IFERROR(AVERAGEIFS(Netto,Unit,$AK101,Jam,"&gt;="&amp;$AS$4,Jam,"&lt;"&amp;AT$4)/1000,"")),"")))</f>
        <v>32.520000000000003</v>
      </c>
      <c r="AU101" s="12">
        <f t="shared" ref="AU101:AU132" si="78">IF(IFERROR(AVERAGEIFS(Netto,Unit,$AK101,Jam,"&gt;="&amp;$AQ$3,Jam,"&lt;"&amp;AS$3)/1000,0)="",IFERROR(AVERAGEIFS(Netto,Unit,$AK101,Jam,"&gt;="&amp;$AS$4,Jam,"&lt;"&amp;AU$4)/1000,""),IF(IFERROR(AVERAGEIFS(Netto,Unit,$AK101,Jam,"&gt;="&amp;$AS$4,Jam,"&lt;"&amp;AU$4)/1000,"")="",IFERROR(AVERAGEIFS(Netto,Unit,$AK101,Jam,"&gt;="&amp;$AQ$3,Jam,"&lt;"&amp;AS$3)/1000,0),IF(AND(IFERROR(AVERAGEIFS(Netto,Unit,$AK101,Jam,"&gt;="&amp;$AQ$3,Jam,"&lt;"&amp;AS$3)/1000,0)&gt;0,IFERROR(AVERAGEIFS(Netto,Unit,$AK101,Jam,"&gt;="&amp;$AS$4,Jam,"&lt;"&amp;AU$4)/1000,"")&gt;0),AVERAGE(IFERROR(AVERAGEIFS(Netto,Unit,$AK101,Jam,"&gt;="&amp;$AQ$3,Jam,"&lt;"&amp;AS$3)/1000,""),IFERROR(AVERAGEIFS(Netto,Unit,$AK101,Jam,"&gt;="&amp;$AS$4,Jam,"&lt;"&amp;AU$4)/1000,"")),"")))</f>
        <v>32.520000000000003</v>
      </c>
      <c r="AV101" s="13"/>
      <c r="AW101" s="12">
        <f t="shared" si="71"/>
        <v>1</v>
      </c>
      <c r="AX101" s="12">
        <f t="shared" si="71"/>
        <v>2</v>
      </c>
      <c r="AY101" s="12">
        <f t="shared" si="71"/>
        <v>3</v>
      </c>
      <c r="AZ101" s="12">
        <f t="shared" si="72"/>
        <v>3</v>
      </c>
      <c r="BA101" s="12">
        <f t="shared" ref="BA101:BA132" si="79">COUNTIFS(Ritase,"&gt;0",Unit,$AK101,Jam,"&gt;="&amp;$AQ$3,Jam,"&lt;"&amp;BA$4)</f>
        <v>1</v>
      </c>
      <c r="BB101" s="12">
        <f t="shared" ref="BB101:BB132" si="80">COUNTIFS(Ritase,"&gt;0",Unit,$AK101,Jam,"&gt;="&amp;$AQ$3,Jam,"&lt;"&amp;BB$3)</f>
        <v>1</v>
      </c>
      <c r="BC101" s="12">
        <f t="shared" ref="BC101:BC132" si="81">IF(COUNTIFS(Ritase,"&gt;0",Unit,$AK101,Jam,"&gt;="&amp;$AQ$3,Jam,"&lt;"&amp;BB$3)=0,COUNTIFS(Ritase,"&gt;0",Unit,$AK101,Jam,"&gt;="&amp;$AS$4,Jam,"&lt;"&amp;BC$4),IF(COUNTIFS(Ritase,"&gt;0",Unit,$AK101,Jam,"&gt;="&amp;$AS$4,Jam,"&lt;"&amp;BC$4)=0,COUNTIFS(Ritase,"&gt;0",Unit,$AK101,Jam,"&gt;="&amp;$AQ$3,Jam,"&lt;"&amp;BB$3),IF(AND(COUNTIFS(Ritase,"&gt;0",Unit,$AK101,Jam,"&gt;="&amp;$AQ$3,Jam,"&lt;"&amp;BB$3)&gt;0,COUNTIFS(Ritase,"&gt;0",Unit,$AK101,Jam,"&gt;="&amp;$AS$4,Jam,"&lt;"&amp;BC$4)&gt;0),SUM(COUNTIFS(Ritase,"&gt;0",Unit,$AK101,Jam,"&gt;="&amp;$AQ$3,Jam,"&lt;"&amp;BB$3),COUNTIFS(Ritase,"&gt;0",Unit,$AK101,Jam,"&gt;="&amp;$AS$4,Jam,"&lt;"&amp;BC$4)),"")))</f>
        <v>1</v>
      </c>
      <c r="BD101" s="12">
        <f t="shared" ref="BD101:BD132" si="82">IF(COUNTIFS(Ritase,"&gt;0",Unit,$AK101,Jam,"&gt;="&amp;$AQ$3,Jam,"&lt;"&amp;BB$3)=0,COUNTIFS(Ritase,"&gt;0",Unit,$AK101,Jam,"&gt;="&amp;$AS$4,Jam,"&lt;"&amp;BD$4),IF(COUNTIFS(Ritase,"&gt;0",Unit,$AK101,Jam,"&gt;="&amp;$AS$4,Jam,"&lt;"&amp;BD$4)=0,COUNTIFS(Ritase,"&gt;0",Unit,$AK101,Jam,"&gt;="&amp;$AQ$3,Jam,"&lt;"&amp;BB$3),IF(AND(COUNTIFS(Ritase,"&gt;0",Unit,$AK101,Jam,"&gt;="&amp;$AQ$3,Jam,"&lt;"&amp;BB$3)&gt;0,COUNTIFS(Ritase,"&gt;0",Unit,$AK101,Jam,"&gt;="&amp;$AS$4,Jam,"&lt;"&amp;BD$4)&gt;0),SUM(COUNTIFS(Ritase,"&gt;0",Unit,$AK101,Jam,"&gt;="&amp;$AQ$3,Jam,"&lt;"&amp;BB$3),COUNTIFS(Ritase,"&gt;0",Unit,$AK101,Jam,"&gt;="&amp;$AS$4,Jam,"&lt;"&amp;BD$4)),"")))</f>
        <v>1</v>
      </c>
      <c r="BE101" s="13"/>
      <c r="BF101" s="12">
        <f t="shared" si="73"/>
        <v>30.54</v>
      </c>
      <c r="BG101" s="12">
        <f t="shared" si="73"/>
        <v>64.16</v>
      </c>
      <c r="BH101" s="12">
        <f t="shared" si="73"/>
        <v>95.66</v>
      </c>
      <c r="BI101" s="12">
        <f t="shared" si="74"/>
        <v>95.66</v>
      </c>
      <c r="BJ101" s="12">
        <f t="shared" ref="BJ101:BJ132" si="83">IFERROR(SUMIFS(Netto,Unit,$AK101,Jam,"&gt;="&amp;$AQ$3,Jam,"&lt;"&amp;BJ$4)/1000,0)</f>
        <v>32.520000000000003</v>
      </c>
      <c r="BK101" s="12">
        <f t="shared" ref="BK101:BK132" si="84">IFERROR(SUMIFS(Netto,Unit,$AK101,Jam,"&gt;="&amp;$AQ$3,Jam,"&lt;"&amp;BK$3)/1000,0)</f>
        <v>32.520000000000003</v>
      </c>
      <c r="BL101" s="12">
        <f t="shared" ref="BL101:BL132" si="85">IF(IFERROR(SUMIFS(Netto,Unit,$AK101,Jam,"&gt;="&amp;$AQ$3,Jam,"&lt;"&amp;BK$3)/1000,0)=0,IFERROR(SUMIFS(Netto,Unit,$AK101,Jam,"&gt;="&amp;$AS$4,Jam,"&lt;"&amp;BL$4)/1000,""),IF(IFERROR(SUMIFS(Netto,Unit,$AK101,Jam,"&gt;="&amp;$AS$4,Jam,"&lt;"&amp;BL$4)/1000,"")=0,IFERROR(SUMIFS(Netto,Unit,$AK101,Jam,"&gt;="&amp;$AQ$3,Jam,"&lt;"&amp;BK$3)/1000,0),IF(AND(IFERROR(SUMIFS(Netto,Unit,$AK101,Jam,"&gt;="&amp;$AQ$3,Jam,"&lt;"&amp;BK$3)/1000,0)&gt;0,IFERROR(SUMIFS(Netto,Unit,$AK101,Jam,"&gt;="&amp;$AS$4,Jam,"&lt;"&amp;BL$4)/1000,"")&gt;0),SUM(IFERROR(SUMIFS(Netto,Unit,$AK101,Jam,"&gt;="&amp;$AQ$3,Jam,"&lt;"&amp;BK$3)/1000,""),IFERROR(SUMIFS(Netto,Unit,$AK101,Jam,"&gt;="&amp;$AS$4,Jam,"&lt;"&amp;BL$4)/1000,"")),"")))</f>
        <v>32.520000000000003</v>
      </c>
      <c r="BM101" s="12">
        <f t="shared" ref="BM101:BM132" si="86">IF(IFERROR(SUMIFS(Netto,Unit,$AK101,Jam,"&gt;="&amp;$AQ$3,Jam,"&lt;"&amp;BK$3)/1000,0)=0,IFERROR(SUMIFS(Netto,Unit,$AK101,Jam,"&gt;="&amp;$AS$4,Jam,"&lt;"&amp;BM$4)/1000,""),IF(IFERROR(SUMIFS(Netto,Unit,$AK101,Jam,"&gt;="&amp;$AS$4,Jam,"&lt;"&amp;BM$4)/1000,"")=0,IFERROR(SUMIFS(Netto,Unit,$AK101,Jam,"&gt;="&amp;$AQ$3,Jam,"&lt;"&amp;BK$3)/1000,0),IF(AND(IFERROR(SUMIFS(Netto,Unit,$AK101,Jam,"&gt;="&amp;$AQ$3,Jam,"&lt;"&amp;BK$3)/1000,0)&gt;0,IFERROR(SUMIFS(Netto,Unit,$AK101,Jam,"&gt;="&amp;$AS$4,Jam,"&lt;"&amp;BM$4)/1000,"")&gt;0),SUM(IFERROR(SUMIFS(Netto,Unit,$AK101,Jam,"&gt;="&amp;$AQ$3,Jam,"&lt;"&amp;BK$3)/1000,""),IFERROR(SUMIFS(Netto,Unit,$AK101,Jam,"&gt;="&amp;$AS$4,Jam,"&lt;"&amp;BM$4)/1000,"")),"")))</f>
        <v>32.520000000000003</v>
      </c>
    </row>
    <row r="102" spans="2:65">
      <c r="B102" s="1">
        <v>98</v>
      </c>
      <c r="C102" s="60" t="s">
        <v>45</v>
      </c>
      <c r="D102" s="35" t="str">
        <f t="shared" si="49"/>
        <v>P410</v>
      </c>
      <c r="E102" s="35" t="str">
        <f t="shared" si="50"/>
        <v>KPP</v>
      </c>
      <c r="F102" s="35" t="str">
        <f t="shared" si="51"/>
        <v>Coal Hauling ABB</v>
      </c>
      <c r="G102" s="37">
        <f t="shared" si="52"/>
        <v>43022</v>
      </c>
      <c r="H102" s="43">
        <v>1</v>
      </c>
      <c r="I102" s="58">
        <v>0.39166666666666666</v>
      </c>
      <c r="J102" s="48">
        <v>50200</v>
      </c>
      <c r="K102" s="40">
        <f t="shared" si="53"/>
        <v>18680</v>
      </c>
      <c r="L102" s="40">
        <f t="shared" si="54"/>
        <v>31520</v>
      </c>
      <c r="M102" s="35">
        <f t="shared" si="55"/>
        <v>1</v>
      </c>
      <c r="N102" s="1">
        <v>98</v>
      </c>
      <c r="O102" s="1" t="s">
        <v>199</v>
      </c>
      <c r="Q102" s="47" t="str">
        <f>Parameter!C59</f>
        <v>LD0071</v>
      </c>
      <c r="R102" s="42">
        <v>16300</v>
      </c>
      <c r="AJ102" s="2">
        <f t="shared" si="68"/>
        <v>98</v>
      </c>
      <c r="AK102" s="10" t="str">
        <f>Parameter!C103</f>
        <v>LD0142</v>
      </c>
      <c r="AL102" s="10" t="str">
        <f>Parameter!D103</f>
        <v>P410</v>
      </c>
      <c r="AM102" s="10" t="str">
        <f>Parameter!F103</f>
        <v>KPP</v>
      </c>
      <c r="AN102" s="12">
        <f t="shared" si="69"/>
        <v>0</v>
      </c>
      <c r="AO102" s="12">
        <f t="shared" si="69"/>
        <v>0</v>
      </c>
      <c r="AP102" s="12">
        <f t="shared" si="69"/>
        <v>0</v>
      </c>
      <c r="AQ102" s="12">
        <f t="shared" si="70"/>
        <v>0</v>
      </c>
      <c r="AR102" s="12">
        <f t="shared" si="75"/>
        <v>0</v>
      </c>
      <c r="AS102" s="12">
        <f t="shared" si="76"/>
        <v>0</v>
      </c>
      <c r="AT102" s="12">
        <f t="shared" si="77"/>
        <v>0</v>
      </c>
      <c r="AU102" s="12">
        <f t="shared" si="78"/>
        <v>0</v>
      </c>
      <c r="AV102" s="13"/>
      <c r="AW102" s="12">
        <f t="shared" si="71"/>
        <v>0</v>
      </c>
      <c r="AX102" s="12">
        <f t="shared" si="71"/>
        <v>0</v>
      </c>
      <c r="AY102" s="12">
        <f t="shared" si="71"/>
        <v>0</v>
      </c>
      <c r="AZ102" s="12">
        <f t="shared" si="72"/>
        <v>0</v>
      </c>
      <c r="BA102" s="12">
        <f t="shared" si="79"/>
        <v>0</v>
      </c>
      <c r="BB102" s="12">
        <f t="shared" si="80"/>
        <v>0</v>
      </c>
      <c r="BC102" s="12">
        <f t="shared" si="81"/>
        <v>0</v>
      </c>
      <c r="BD102" s="12">
        <f t="shared" si="82"/>
        <v>0</v>
      </c>
      <c r="BE102" s="13"/>
      <c r="BF102" s="12">
        <f t="shared" si="73"/>
        <v>0</v>
      </c>
      <c r="BG102" s="12">
        <f t="shared" si="73"/>
        <v>0</v>
      </c>
      <c r="BH102" s="12">
        <f t="shared" si="73"/>
        <v>0</v>
      </c>
      <c r="BI102" s="12">
        <f t="shared" si="74"/>
        <v>0</v>
      </c>
      <c r="BJ102" s="12">
        <f t="shared" si="83"/>
        <v>0</v>
      </c>
      <c r="BK102" s="12">
        <f t="shared" si="84"/>
        <v>0</v>
      </c>
      <c r="BL102" s="12">
        <f t="shared" si="85"/>
        <v>0</v>
      </c>
      <c r="BM102" s="12">
        <f t="shared" si="86"/>
        <v>0</v>
      </c>
    </row>
    <row r="103" spans="2:65">
      <c r="B103" s="1">
        <v>99</v>
      </c>
      <c r="C103" s="60" t="s">
        <v>162</v>
      </c>
      <c r="D103" s="35" t="str">
        <f t="shared" si="49"/>
        <v>P410</v>
      </c>
      <c r="E103" s="35" t="str">
        <f t="shared" si="50"/>
        <v>KPP</v>
      </c>
      <c r="F103" s="35" t="str">
        <f t="shared" si="51"/>
        <v>Coal Hauling ABB</v>
      </c>
      <c r="G103" s="37">
        <f t="shared" si="52"/>
        <v>43022</v>
      </c>
      <c r="H103" s="43">
        <v>1</v>
      </c>
      <c r="I103" s="58">
        <v>0.3923611111111111</v>
      </c>
      <c r="J103" s="48">
        <v>52160</v>
      </c>
      <c r="K103" s="40">
        <f t="shared" si="53"/>
        <v>18540</v>
      </c>
      <c r="L103" s="40">
        <f t="shared" si="54"/>
        <v>33620</v>
      </c>
      <c r="M103" s="35">
        <f t="shared" si="55"/>
        <v>1</v>
      </c>
      <c r="N103" s="1">
        <v>99</v>
      </c>
      <c r="O103" s="1" t="s">
        <v>199</v>
      </c>
      <c r="Q103" s="47" t="str">
        <f>Parameter!C60</f>
        <v>LD0090</v>
      </c>
      <c r="R103" s="42">
        <v>16620</v>
      </c>
      <c r="AJ103" s="2">
        <f t="shared" si="68"/>
        <v>99</v>
      </c>
      <c r="AK103" s="10" t="str">
        <f>Parameter!C104</f>
        <v>LD0161</v>
      </c>
      <c r="AL103" s="10" t="str">
        <f>Parameter!D104</f>
        <v>P410</v>
      </c>
      <c r="AM103" s="10" t="str">
        <f>Parameter!F104</f>
        <v>KPP</v>
      </c>
      <c r="AN103" s="12">
        <f t="shared" ref="AN103:AP122" si="87">IFERROR(AVERAGEIFS(Netto,Unit,$AK103,Jam,"&gt;="&amp;$AN$3,Jam,"&lt;"&amp;AN$4)/1000,0)</f>
        <v>33.479999999999997</v>
      </c>
      <c r="AO103" s="12">
        <f t="shared" si="87"/>
        <v>33.479999999999997</v>
      </c>
      <c r="AP103" s="12">
        <f t="shared" si="87"/>
        <v>33.479999999999997</v>
      </c>
      <c r="AQ103" s="12">
        <f t="shared" si="70"/>
        <v>31.72</v>
      </c>
      <c r="AR103" s="12">
        <f t="shared" si="75"/>
        <v>30.02</v>
      </c>
      <c r="AS103" s="12">
        <f t="shared" si="76"/>
        <v>30.02</v>
      </c>
      <c r="AT103" s="12">
        <f t="shared" si="77"/>
        <v>30.02</v>
      </c>
      <c r="AU103" s="12">
        <f t="shared" si="78"/>
        <v>30.02</v>
      </c>
      <c r="AV103" s="13"/>
      <c r="AW103" s="12">
        <f t="shared" ref="AW103:AY122" si="88">COUNTIFS(Ritase,"&gt;0",Unit,$AK103,Jam,"&gt;="&amp;$AN$3,Jam,"&lt;"&amp;AW$4)</f>
        <v>1</v>
      </c>
      <c r="AX103" s="12">
        <f t="shared" si="88"/>
        <v>1</v>
      </c>
      <c r="AY103" s="12">
        <f t="shared" si="88"/>
        <v>1</v>
      </c>
      <c r="AZ103" s="12">
        <f t="shared" si="72"/>
        <v>2</v>
      </c>
      <c r="BA103" s="12">
        <f t="shared" si="79"/>
        <v>1</v>
      </c>
      <c r="BB103" s="12">
        <f t="shared" si="80"/>
        <v>1</v>
      </c>
      <c r="BC103" s="12">
        <f t="shared" si="81"/>
        <v>1</v>
      </c>
      <c r="BD103" s="12">
        <f t="shared" si="82"/>
        <v>1</v>
      </c>
      <c r="BE103" s="13"/>
      <c r="BF103" s="12">
        <f t="shared" ref="BF103:BH122" si="89">IFERROR(SUMIFS(Netto,Unit,$AK103,Jam,"&gt;="&amp;$AN$3,Jam,"&lt;"&amp;BF$4)/1000,0)</f>
        <v>33.479999999999997</v>
      </c>
      <c r="BG103" s="12">
        <f t="shared" si="89"/>
        <v>33.479999999999997</v>
      </c>
      <c r="BH103" s="12">
        <f t="shared" si="89"/>
        <v>33.479999999999997</v>
      </c>
      <c r="BI103" s="12">
        <f t="shared" si="74"/>
        <v>63.44</v>
      </c>
      <c r="BJ103" s="12">
        <f t="shared" si="83"/>
        <v>30.02</v>
      </c>
      <c r="BK103" s="12">
        <f t="shared" si="84"/>
        <v>30.02</v>
      </c>
      <c r="BL103" s="12">
        <f t="shared" si="85"/>
        <v>30.02</v>
      </c>
      <c r="BM103" s="12">
        <f t="shared" si="86"/>
        <v>30.02</v>
      </c>
    </row>
    <row r="104" spans="2:65">
      <c r="B104" s="1">
        <v>100</v>
      </c>
      <c r="C104" s="60" t="s">
        <v>161</v>
      </c>
      <c r="D104" s="35" t="str">
        <f t="shared" si="49"/>
        <v>P410</v>
      </c>
      <c r="E104" s="35" t="str">
        <f t="shared" si="50"/>
        <v>KPP</v>
      </c>
      <c r="F104" s="35" t="str">
        <f t="shared" si="51"/>
        <v>Coal Hauling ABB</v>
      </c>
      <c r="G104" s="37">
        <f t="shared" si="52"/>
        <v>43022</v>
      </c>
      <c r="H104" s="43">
        <v>1</v>
      </c>
      <c r="I104" s="58">
        <v>0.39305555555555555</v>
      </c>
      <c r="J104" s="48">
        <v>49600</v>
      </c>
      <c r="K104" s="40">
        <f t="shared" si="53"/>
        <v>18640</v>
      </c>
      <c r="L104" s="40">
        <f t="shared" si="54"/>
        <v>30960</v>
      </c>
      <c r="M104" s="35">
        <f t="shared" si="55"/>
        <v>1</v>
      </c>
      <c r="N104" s="1">
        <v>100</v>
      </c>
      <c r="O104" s="1" t="s">
        <v>199</v>
      </c>
      <c r="Q104" s="47" t="str">
        <f>Parameter!C61</f>
        <v>LD0093</v>
      </c>
      <c r="R104" s="42">
        <v>16740</v>
      </c>
      <c r="AJ104" s="2">
        <f t="shared" si="68"/>
        <v>100</v>
      </c>
      <c r="AK104" s="10" t="str">
        <f>Parameter!C105</f>
        <v>LD0162</v>
      </c>
      <c r="AL104" s="10" t="str">
        <f>Parameter!D105</f>
        <v>P410</v>
      </c>
      <c r="AM104" s="10" t="str">
        <f>Parameter!F105</f>
        <v>KPP</v>
      </c>
      <c r="AN104" s="12">
        <f t="shared" si="87"/>
        <v>30.2</v>
      </c>
      <c r="AO104" s="12">
        <f t="shared" si="87"/>
        <v>30.19</v>
      </c>
      <c r="AP104" s="12">
        <f t="shared" si="87"/>
        <v>30.453333333333333</v>
      </c>
      <c r="AQ104" s="12">
        <f t="shared" si="70"/>
        <v>30.453333333333333</v>
      </c>
      <c r="AR104" s="12">
        <f t="shared" si="75"/>
        <v>29.82</v>
      </c>
      <c r="AS104" s="12">
        <f t="shared" si="76"/>
        <v>29.82</v>
      </c>
      <c r="AT104" s="12">
        <f t="shared" si="77"/>
        <v>29.82</v>
      </c>
      <c r="AU104" s="12">
        <f t="shared" si="78"/>
        <v>29.82</v>
      </c>
      <c r="AV104" s="13"/>
      <c r="AW104" s="12">
        <f t="shared" si="88"/>
        <v>1</v>
      </c>
      <c r="AX104" s="12">
        <f t="shared" si="88"/>
        <v>2</v>
      </c>
      <c r="AY104" s="12">
        <f t="shared" si="88"/>
        <v>3</v>
      </c>
      <c r="AZ104" s="12">
        <f t="shared" si="72"/>
        <v>3</v>
      </c>
      <c r="BA104" s="12">
        <f t="shared" si="79"/>
        <v>1</v>
      </c>
      <c r="BB104" s="12">
        <f t="shared" si="80"/>
        <v>1</v>
      </c>
      <c r="BC104" s="12">
        <f t="shared" si="81"/>
        <v>1</v>
      </c>
      <c r="BD104" s="12">
        <f t="shared" si="82"/>
        <v>1</v>
      </c>
      <c r="BE104" s="13"/>
      <c r="BF104" s="12">
        <f t="shared" si="89"/>
        <v>30.2</v>
      </c>
      <c r="BG104" s="12">
        <f t="shared" si="89"/>
        <v>60.38</v>
      </c>
      <c r="BH104" s="12">
        <f t="shared" si="89"/>
        <v>91.36</v>
      </c>
      <c r="BI104" s="12">
        <f t="shared" si="74"/>
        <v>91.36</v>
      </c>
      <c r="BJ104" s="12">
        <f t="shared" si="83"/>
        <v>29.82</v>
      </c>
      <c r="BK104" s="12">
        <f t="shared" si="84"/>
        <v>29.82</v>
      </c>
      <c r="BL104" s="12">
        <f t="shared" si="85"/>
        <v>29.82</v>
      </c>
      <c r="BM104" s="12">
        <f t="shared" si="86"/>
        <v>29.82</v>
      </c>
    </row>
    <row r="105" spans="2:65">
      <c r="B105" s="1">
        <v>101</v>
      </c>
      <c r="C105" s="60" t="s">
        <v>28</v>
      </c>
      <c r="D105" s="35" t="str">
        <f t="shared" si="49"/>
        <v>P360</v>
      </c>
      <c r="E105" s="35" t="str">
        <f t="shared" si="50"/>
        <v>KPP</v>
      </c>
      <c r="F105" s="35" t="str">
        <f t="shared" si="51"/>
        <v>Coal Hauling ABB</v>
      </c>
      <c r="G105" s="37">
        <f t="shared" si="52"/>
        <v>43022</v>
      </c>
      <c r="H105" s="43">
        <v>1</v>
      </c>
      <c r="I105" s="58">
        <v>0.39374999999999999</v>
      </c>
      <c r="J105" s="48">
        <v>42820</v>
      </c>
      <c r="K105" s="40">
        <f t="shared" si="53"/>
        <v>15600</v>
      </c>
      <c r="L105" s="40">
        <f t="shared" si="54"/>
        <v>27220</v>
      </c>
      <c r="M105" s="35">
        <f t="shared" si="55"/>
        <v>1</v>
      </c>
      <c r="N105" s="1">
        <v>101</v>
      </c>
      <c r="O105" s="1" t="s">
        <v>199</v>
      </c>
      <c r="Q105" s="47" t="str">
        <f>Parameter!C62</f>
        <v>LD0095</v>
      </c>
      <c r="R105" s="42">
        <v>16600</v>
      </c>
      <c r="AJ105" s="2">
        <f t="shared" si="68"/>
        <v>101</v>
      </c>
      <c r="AK105" s="10" t="str">
        <f>Parameter!C106</f>
        <v>LD0163</v>
      </c>
      <c r="AL105" s="10" t="str">
        <f>Parameter!D106</f>
        <v>P410</v>
      </c>
      <c r="AM105" s="10" t="str">
        <f>Parameter!F106</f>
        <v>KPP</v>
      </c>
      <c r="AN105" s="12">
        <f t="shared" si="87"/>
        <v>33.76</v>
      </c>
      <c r="AO105" s="12">
        <f t="shared" si="87"/>
        <v>31.38</v>
      </c>
      <c r="AP105" s="12">
        <f t="shared" si="87"/>
        <v>31.38</v>
      </c>
      <c r="AQ105" s="12">
        <f t="shared" si="70"/>
        <v>31.22</v>
      </c>
      <c r="AR105" s="12">
        <f t="shared" si="75"/>
        <v>29.58</v>
      </c>
      <c r="AS105" s="12">
        <f t="shared" si="76"/>
        <v>29.58</v>
      </c>
      <c r="AT105" s="12">
        <f t="shared" si="77"/>
        <v>29.58</v>
      </c>
      <c r="AU105" s="12">
        <f t="shared" si="78"/>
        <v>29.58</v>
      </c>
      <c r="AV105" s="13"/>
      <c r="AW105" s="12">
        <f t="shared" si="88"/>
        <v>1</v>
      </c>
      <c r="AX105" s="12">
        <f t="shared" si="88"/>
        <v>2</v>
      </c>
      <c r="AY105" s="12">
        <f t="shared" si="88"/>
        <v>2</v>
      </c>
      <c r="AZ105" s="12">
        <f t="shared" si="72"/>
        <v>3</v>
      </c>
      <c r="BA105" s="12">
        <f t="shared" si="79"/>
        <v>1</v>
      </c>
      <c r="BB105" s="12">
        <f t="shared" si="80"/>
        <v>1</v>
      </c>
      <c r="BC105" s="12">
        <f t="shared" si="81"/>
        <v>1</v>
      </c>
      <c r="BD105" s="12">
        <f t="shared" si="82"/>
        <v>1</v>
      </c>
      <c r="BE105" s="13"/>
      <c r="BF105" s="12">
        <f t="shared" si="89"/>
        <v>33.76</v>
      </c>
      <c r="BG105" s="12">
        <f t="shared" si="89"/>
        <v>62.76</v>
      </c>
      <c r="BH105" s="12">
        <f t="shared" si="89"/>
        <v>62.76</v>
      </c>
      <c r="BI105" s="12">
        <f t="shared" si="74"/>
        <v>93.66</v>
      </c>
      <c r="BJ105" s="12">
        <f t="shared" si="83"/>
        <v>29.58</v>
      </c>
      <c r="BK105" s="12">
        <f t="shared" si="84"/>
        <v>29.58</v>
      </c>
      <c r="BL105" s="12">
        <f t="shared" si="85"/>
        <v>29.58</v>
      </c>
      <c r="BM105" s="12">
        <f t="shared" si="86"/>
        <v>29.58</v>
      </c>
    </row>
    <row r="106" spans="2:65">
      <c r="B106" s="1">
        <v>102</v>
      </c>
      <c r="C106" s="60" t="s">
        <v>101</v>
      </c>
      <c r="D106" s="35" t="str">
        <f t="shared" si="49"/>
        <v>P380</v>
      </c>
      <c r="E106" s="35" t="str">
        <f t="shared" si="50"/>
        <v>KPP</v>
      </c>
      <c r="F106" s="35" t="str">
        <f t="shared" si="51"/>
        <v>Coal Hauling ABB</v>
      </c>
      <c r="G106" s="37">
        <f t="shared" si="52"/>
        <v>43022</v>
      </c>
      <c r="H106" s="43">
        <v>1</v>
      </c>
      <c r="I106" s="58">
        <v>0.39583333333333331</v>
      </c>
      <c r="J106" s="48">
        <v>43160</v>
      </c>
      <c r="K106" s="40">
        <f t="shared" si="53"/>
        <v>16460</v>
      </c>
      <c r="L106" s="40">
        <f t="shared" si="54"/>
        <v>26700</v>
      </c>
      <c r="M106" s="35">
        <f t="shared" si="55"/>
        <v>1</v>
      </c>
      <c r="N106" s="1">
        <v>102</v>
      </c>
      <c r="O106" s="1" t="s">
        <v>199</v>
      </c>
      <c r="Q106" s="47" t="str">
        <f>Parameter!C63</f>
        <v>LD0143</v>
      </c>
      <c r="R106" s="42">
        <v>16220</v>
      </c>
      <c r="AJ106" s="2">
        <f t="shared" si="68"/>
        <v>102</v>
      </c>
      <c r="AK106" s="10" t="str">
        <f>Parameter!C107</f>
        <v>LD0164</v>
      </c>
      <c r="AL106" s="10" t="str">
        <f>Parameter!D107</f>
        <v>P410</v>
      </c>
      <c r="AM106" s="10" t="str">
        <f>Parameter!F107</f>
        <v>KPP</v>
      </c>
      <c r="AN106" s="12">
        <f t="shared" si="87"/>
        <v>0</v>
      </c>
      <c r="AO106" s="12">
        <f t="shared" si="87"/>
        <v>32.020000000000003</v>
      </c>
      <c r="AP106" s="12">
        <f t="shared" si="87"/>
        <v>32.020000000000003</v>
      </c>
      <c r="AQ106" s="12">
        <f t="shared" si="70"/>
        <v>31.02</v>
      </c>
      <c r="AR106" s="12">
        <f t="shared" si="75"/>
        <v>30.16</v>
      </c>
      <c r="AS106" s="12">
        <f t="shared" si="76"/>
        <v>30.16</v>
      </c>
      <c r="AT106" s="12">
        <f t="shared" si="77"/>
        <v>30.16</v>
      </c>
      <c r="AU106" s="12">
        <f t="shared" si="78"/>
        <v>30.16</v>
      </c>
      <c r="AV106" s="13"/>
      <c r="AW106" s="12">
        <f t="shared" si="88"/>
        <v>0</v>
      </c>
      <c r="AX106" s="12">
        <f t="shared" si="88"/>
        <v>1</v>
      </c>
      <c r="AY106" s="12">
        <f t="shared" si="88"/>
        <v>1</v>
      </c>
      <c r="AZ106" s="12">
        <f t="shared" si="72"/>
        <v>2</v>
      </c>
      <c r="BA106" s="12">
        <f t="shared" si="79"/>
        <v>1</v>
      </c>
      <c r="BB106" s="12">
        <f t="shared" si="80"/>
        <v>1</v>
      </c>
      <c r="BC106" s="12">
        <f t="shared" si="81"/>
        <v>1</v>
      </c>
      <c r="BD106" s="12">
        <f t="shared" si="82"/>
        <v>1</v>
      </c>
      <c r="BE106" s="13"/>
      <c r="BF106" s="12">
        <f t="shared" si="89"/>
        <v>0</v>
      </c>
      <c r="BG106" s="12">
        <f t="shared" si="89"/>
        <v>32.020000000000003</v>
      </c>
      <c r="BH106" s="12">
        <f t="shared" si="89"/>
        <v>32.020000000000003</v>
      </c>
      <c r="BI106" s="12">
        <f t="shared" si="74"/>
        <v>62.04</v>
      </c>
      <c r="BJ106" s="12">
        <f t="shared" si="83"/>
        <v>30.16</v>
      </c>
      <c r="BK106" s="12">
        <f t="shared" si="84"/>
        <v>30.16</v>
      </c>
      <c r="BL106" s="12">
        <f t="shared" si="85"/>
        <v>30.16</v>
      </c>
      <c r="BM106" s="12">
        <f t="shared" si="86"/>
        <v>30.16</v>
      </c>
    </row>
    <row r="107" spans="2:65">
      <c r="B107" s="1">
        <v>103</v>
      </c>
      <c r="C107" s="60" t="s">
        <v>40</v>
      </c>
      <c r="D107" s="35" t="str">
        <f t="shared" si="49"/>
        <v>P410</v>
      </c>
      <c r="E107" s="35" t="str">
        <f t="shared" si="50"/>
        <v>KPP</v>
      </c>
      <c r="F107" s="35" t="str">
        <f t="shared" si="51"/>
        <v>Coal Hauling ABB</v>
      </c>
      <c r="G107" s="37">
        <f t="shared" si="52"/>
        <v>43022</v>
      </c>
      <c r="H107" s="43">
        <v>1</v>
      </c>
      <c r="I107" s="58">
        <v>0.3979166666666667</v>
      </c>
      <c r="J107" s="48">
        <v>48480</v>
      </c>
      <c r="K107" s="40">
        <f t="shared" si="53"/>
        <v>18480</v>
      </c>
      <c r="L107" s="40">
        <f t="shared" si="54"/>
        <v>30000</v>
      </c>
      <c r="M107" s="35">
        <f t="shared" si="55"/>
        <v>1</v>
      </c>
      <c r="N107" s="1">
        <v>103</v>
      </c>
      <c r="O107" s="1" t="s">
        <v>199</v>
      </c>
      <c r="Q107" s="47" t="str">
        <f>Parameter!C64</f>
        <v>LD0144</v>
      </c>
      <c r="R107" s="42">
        <v>15960</v>
      </c>
      <c r="AJ107" s="2">
        <f t="shared" si="68"/>
        <v>103</v>
      </c>
      <c r="AK107" s="10" t="str">
        <f>Parameter!C108</f>
        <v>LD0181</v>
      </c>
      <c r="AL107" s="10" t="str">
        <f>Parameter!D108</f>
        <v>P410</v>
      </c>
      <c r="AM107" s="10" t="str">
        <f>Parameter!F108</f>
        <v>KPP</v>
      </c>
      <c r="AN107" s="12">
        <f t="shared" si="87"/>
        <v>33.44</v>
      </c>
      <c r="AO107" s="12">
        <f t="shared" si="87"/>
        <v>33.44</v>
      </c>
      <c r="AP107" s="12">
        <f t="shared" si="87"/>
        <v>31.93</v>
      </c>
      <c r="AQ107" s="12">
        <f t="shared" si="70"/>
        <v>31.93</v>
      </c>
      <c r="AR107" s="12">
        <f t="shared" si="75"/>
        <v>30.7</v>
      </c>
      <c r="AS107" s="12">
        <f t="shared" si="76"/>
        <v>30.7</v>
      </c>
      <c r="AT107" s="12">
        <f t="shared" si="77"/>
        <v>30.7</v>
      </c>
      <c r="AU107" s="12">
        <f t="shared" si="78"/>
        <v>30.7</v>
      </c>
      <c r="AV107" s="13"/>
      <c r="AW107" s="12">
        <f t="shared" si="88"/>
        <v>1</v>
      </c>
      <c r="AX107" s="12">
        <f t="shared" si="88"/>
        <v>1</v>
      </c>
      <c r="AY107" s="12">
        <f t="shared" si="88"/>
        <v>2</v>
      </c>
      <c r="AZ107" s="12">
        <f t="shared" si="72"/>
        <v>2</v>
      </c>
      <c r="BA107" s="12">
        <f t="shared" si="79"/>
        <v>1</v>
      </c>
      <c r="BB107" s="12">
        <f t="shared" si="80"/>
        <v>1</v>
      </c>
      <c r="BC107" s="12">
        <f t="shared" si="81"/>
        <v>1</v>
      </c>
      <c r="BD107" s="12">
        <f t="shared" si="82"/>
        <v>1</v>
      </c>
      <c r="BE107" s="13"/>
      <c r="BF107" s="12">
        <f t="shared" si="89"/>
        <v>33.44</v>
      </c>
      <c r="BG107" s="12">
        <f t="shared" si="89"/>
        <v>33.44</v>
      </c>
      <c r="BH107" s="12">
        <f t="shared" si="89"/>
        <v>63.86</v>
      </c>
      <c r="BI107" s="12">
        <f t="shared" si="74"/>
        <v>63.86</v>
      </c>
      <c r="BJ107" s="12">
        <f t="shared" si="83"/>
        <v>30.7</v>
      </c>
      <c r="BK107" s="12">
        <f t="shared" si="84"/>
        <v>30.7</v>
      </c>
      <c r="BL107" s="12">
        <f t="shared" si="85"/>
        <v>30.7</v>
      </c>
      <c r="BM107" s="12">
        <f t="shared" si="86"/>
        <v>30.7</v>
      </c>
    </row>
    <row r="108" spans="2:65">
      <c r="B108" s="1">
        <v>104</v>
      </c>
      <c r="C108" s="60" t="s">
        <v>210</v>
      </c>
      <c r="D108" s="35" t="str">
        <f t="shared" si="49"/>
        <v>P380</v>
      </c>
      <c r="E108" s="35" t="str">
        <f t="shared" si="50"/>
        <v>KPP</v>
      </c>
      <c r="F108" s="35" t="str">
        <f t="shared" si="51"/>
        <v>Coal Hauling ABB</v>
      </c>
      <c r="G108" s="37">
        <f t="shared" si="52"/>
        <v>43022</v>
      </c>
      <c r="H108" s="43">
        <v>1</v>
      </c>
      <c r="I108" s="58">
        <v>0.39861111111111108</v>
      </c>
      <c r="J108" s="48">
        <v>44660</v>
      </c>
      <c r="K108" s="40">
        <f t="shared" si="53"/>
        <v>15940</v>
      </c>
      <c r="L108" s="40">
        <f t="shared" si="54"/>
        <v>28720</v>
      </c>
      <c r="M108" s="35">
        <f t="shared" si="55"/>
        <v>1</v>
      </c>
      <c r="N108" s="1">
        <v>104</v>
      </c>
      <c r="O108" s="1" t="s">
        <v>199</v>
      </c>
      <c r="Q108" s="47" t="str">
        <f>Parameter!C65</f>
        <v>LD0145</v>
      </c>
      <c r="R108" s="42">
        <v>16080</v>
      </c>
      <c r="AJ108" s="2">
        <f t="shared" si="68"/>
        <v>104</v>
      </c>
      <c r="AK108" s="10" t="str">
        <f>Parameter!C109</f>
        <v>LD0182</v>
      </c>
      <c r="AL108" s="10" t="str">
        <f>Parameter!D109</f>
        <v>P410</v>
      </c>
      <c r="AM108" s="10" t="str">
        <f>Parameter!F109</f>
        <v>KPP</v>
      </c>
      <c r="AN108" s="12">
        <f t="shared" si="87"/>
        <v>32.9</v>
      </c>
      <c r="AO108" s="12">
        <f t="shared" si="87"/>
        <v>32.57</v>
      </c>
      <c r="AP108" s="12">
        <f t="shared" si="87"/>
        <v>32.57</v>
      </c>
      <c r="AQ108" s="12">
        <f t="shared" si="70"/>
        <v>32.159999999999997</v>
      </c>
      <c r="AR108" s="12">
        <f t="shared" si="75"/>
        <v>29.54</v>
      </c>
      <c r="AS108" s="12">
        <f t="shared" si="76"/>
        <v>29.54</v>
      </c>
      <c r="AT108" s="12">
        <f t="shared" si="77"/>
        <v>29.54</v>
      </c>
      <c r="AU108" s="12">
        <f t="shared" si="78"/>
        <v>29.54</v>
      </c>
      <c r="AV108" s="13"/>
      <c r="AW108" s="12">
        <f t="shared" si="88"/>
        <v>1</v>
      </c>
      <c r="AX108" s="12">
        <f t="shared" si="88"/>
        <v>2</v>
      </c>
      <c r="AY108" s="12">
        <f t="shared" si="88"/>
        <v>2</v>
      </c>
      <c r="AZ108" s="12">
        <f t="shared" si="72"/>
        <v>3</v>
      </c>
      <c r="BA108" s="12">
        <f t="shared" si="79"/>
        <v>1</v>
      </c>
      <c r="BB108" s="12">
        <f t="shared" si="80"/>
        <v>1</v>
      </c>
      <c r="BC108" s="12">
        <f t="shared" si="81"/>
        <v>1</v>
      </c>
      <c r="BD108" s="12">
        <f t="shared" si="82"/>
        <v>1</v>
      </c>
      <c r="BE108" s="13"/>
      <c r="BF108" s="12">
        <f t="shared" si="89"/>
        <v>32.9</v>
      </c>
      <c r="BG108" s="12">
        <f t="shared" si="89"/>
        <v>65.14</v>
      </c>
      <c r="BH108" s="12">
        <f t="shared" si="89"/>
        <v>65.14</v>
      </c>
      <c r="BI108" s="12">
        <f t="shared" si="74"/>
        <v>96.48</v>
      </c>
      <c r="BJ108" s="12">
        <f t="shared" si="83"/>
        <v>29.54</v>
      </c>
      <c r="BK108" s="12">
        <f t="shared" si="84"/>
        <v>29.54</v>
      </c>
      <c r="BL108" s="12">
        <f t="shared" si="85"/>
        <v>29.54</v>
      </c>
      <c r="BM108" s="12">
        <f t="shared" si="86"/>
        <v>29.54</v>
      </c>
    </row>
    <row r="109" spans="2:65">
      <c r="B109" s="1">
        <v>105</v>
      </c>
      <c r="C109" s="60" t="s">
        <v>153</v>
      </c>
      <c r="D109" s="35" t="str">
        <f t="shared" si="49"/>
        <v>P380</v>
      </c>
      <c r="E109" s="35" t="str">
        <f t="shared" si="50"/>
        <v>KPP</v>
      </c>
      <c r="F109" s="35" t="str">
        <f t="shared" si="51"/>
        <v>Coal Hauling ABB</v>
      </c>
      <c r="G109" s="37">
        <f t="shared" si="52"/>
        <v>43022</v>
      </c>
      <c r="H109" s="43">
        <v>1</v>
      </c>
      <c r="I109" s="58">
        <v>0.39999999999999997</v>
      </c>
      <c r="J109" s="48">
        <v>45620</v>
      </c>
      <c r="K109" s="40">
        <f t="shared" si="53"/>
        <v>16080</v>
      </c>
      <c r="L109" s="40">
        <f t="shared" si="54"/>
        <v>29540</v>
      </c>
      <c r="M109" s="35">
        <f t="shared" si="55"/>
        <v>1</v>
      </c>
      <c r="N109" s="1">
        <v>105</v>
      </c>
      <c r="O109" s="1" t="s">
        <v>199</v>
      </c>
      <c r="Q109" s="47" t="str">
        <f>Parameter!C66</f>
        <v>LD0146</v>
      </c>
      <c r="R109" s="42">
        <v>16460</v>
      </c>
      <c r="AJ109" s="2">
        <f t="shared" si="68"/>
        <v>105</v>
      </c>
      <c r="AK109" s="10" t="str">
        <f>Parameter!C110</f>
        <v>LD0183</v>
      </c>
      <c r="AL109" s="10" t="str">
        <f>Parameter!D110</f>
        <v>P410</v>
      </c>
      <c r="AM109" s="10" t="str">
        <f>Parameter!F110</f>
        <v>KPP</v>
      </c>
      <c r="AN109" s="12">
        <f t="shared" si="87"/>
        <v>30.92</v>
      </c>
      <c r="AO109" s="12">
        <f t="shared" si="87"/>
        <v>30.26</v>
      </c>
      <c r="AP109" s="12">
        <f t="shared" si="87"/>
        <v>29.993333333333332</v>
      </c>
      <c r="AQ109" s="12">
        <f t="shared" si="70"/>
        <v>29.993333333333332</v>
      </c>
      <c r="AR109" s="12">
        <f t="shared" si="75"/>
        <v>29.18</v>
      </c>
      <c r="AS109" s="12">
        <f t="shared" si="76"/>
        <v>29.18</v>
      </c>
      <c r="AT109" s="12">
        <f t="shared" si="77"/>
        <v>29.18</v>
      </c>
      <c r="AU109" s="12">
        <f t="shared" si="78"/>
        <v>29.18</v>
      </c>
      <c r="AV109" s="13"/>
      <c r="AW109" s="12">
        <f t="shared" si="88"/>
        <v>1</v>
      </c>
      <c r="AX109" s="12">
        <f t="shared" si="88"/>
        <v>2</v>
      </c>
      <c r="AY109" s="12">
        <f t="shared" si="88"/>
        <v>3</v>
      </c>
      <c r="AZ109" s="12">
        <f t="shared" si="72"/>
        <v>3</v>
      </c>
      <c r="BA109" s="12">
        <f t="shared" si="79"/>
        <v>1</v>
      </c>
      <c r="BB109" s="12">
        <f t="shared" si="80"/>
        <v>1</v>
      </c>
      <c r="BC109" s="12">
        <f t="shared" si="81"/>
        <v>1</v>
      </c>
      <c r="BD109" s="12">
        <f t="shared" si="82"/>
        <v>1</v>
      </c>
      <c r="BE109" s="13"/>
      <c r="BF109" s="12">
        <f t="shared" si="89"/>
        <v>30.92</v>
      </c>
      <c r="BG109" s="12">
        <f t="shared" si="89"/>
        <v>60.52</v>
      </c>
      <c r="BH109" s="12">
        <f t="shared" si="89"/>
        <v>89.98</v>
      </c>
      <c r="BI109" s="12">
        <f t="shared" si="74"/>
        <v>89.98</v>
      </c>
      <c r="BJ109" s="12">
        <f t="shared" si="83"/>
        <v>29.18</v>
      </c>
      <c r="BK109" s="12">
        <f t="shared" si="84"/>
        <v>29.18</v>
      </c>
      <c r="BL109" s="12">
        <f t="shared" si="85"/>
        <v>29.18</v>
      </c>
      <c r="BM109" s="12">
        <f t="shared" si="86"/>
        <v>29.18</v>
      </c>
    </row>
    <row r="110" spans="2:65">
      <c r="B110" s="1">
        <v>106</v>
      </c>
      <c r="C110" s="60" t="s">
        <v>62</v>
      </c>
      <c r="D110" s="35" t="str">
        <f t="shared" si="49"/>
        <v>P360</v>
      </c>
      <c r="E110" s="35" t="str">
        <f t="shared" si="50"/>
        <v>SAM</v>
      </c>
      <c r="F110" s="35" t="str">
        <f t="shared" si="51"/>
        <v>Subcont Hauling ABB</v>
      </c>
      <c r="G110" s="37">
        <f t="shared" si="52"/>
        <v>43022</v>
      </c>
      <c r="H110" s="43">
        <v>1</v>
      </c>
      <c r="I110" s="58">
        <v>0.39999999999999997</v>
      </c>
      <c r="J110" s="48">
        <v>42360</v>
      </c>
      <c r="K110" s="40">
        <f t="shared" si="53"/>
        <v>16280</v>
      </c>
      <c r="L110" s="40">
        <f t="shared" si="54"/>
        <v>26080</v>
      </c>
      <c r="M110" s="35">
        <f t="shared" si="55"/>
        <v>1</v>
      </c>
      <c r="N110" s="1">
        <v>106</v>
      </c>
      <c r="O110" s="1" t="s">
        <v>199</v>
      </c>
      <c r="Q110" s="47" t="str">
        <f>Parameter!C67</f>
        <v>LD0147</v>
      </c>
      <c r="R110" s="42"/>
      <c r="AJ110" s="2">
        <f t="shared" si="68"/>
        <v>106</v>
      </c>
      <c r="AK110" s="10" t="str">
        <f>Parameter!C111</f>
        <v>LD0187</v>
      </c>
      <c r="AL110" s="10" t="str">
        <f>Parameter!D111</f>
        <v>P410</v>
      </c>
      <c r="AM110" s="10" t="str">
        <f>Parameter!F111</f>
        <v>KPP</v>
      </c>
      <c r="AN110" s="12">
        <f t="shared" si="87"/>
        <v>33.9</v>
      </c>
      <c r="AO110" s="12">
        <f t="shared" si="87"/>
        <v>33.26</v>
      </c>
      <c r="AP110" s="12">
        <f t="shared" si="87"/>
        <v>33.26</v>
      </c>
      <c r="AQ110" s="12">
        <f t="shared" si="70"/>
        <v>32.24</v>
      </c>
      <c r="AR110" s="12">
        <f t="shared" si="75"/>
        <v>29.6</v>
      </c>
      <c r="AS110" s="12">
        <f t="shared" si="76"/>
        <v>29.6</v>
      </c>
      <c r="AT110" s="12">
        <f t="shared" si="77"/>
        <v>29.6</v>
      </c>
      <c r="AU110" s="12">
        <f t="shared" si="78"/>
        <v>29.6</v>
      </c>
      <c r="AV110" s="13"/>
      <c r="AW110" s="12">
        <f t="shared" si="88"/>
        <v>1</v>
      </c>
      <c r="AX110" s="12">
        <f t="shared" si="88"/>
        <v>2</v>
      </c>
      <c r="AY110" s="12">
        <f t="shared" si="88"/>
        <v>2</v>
      </c>
      <c r="AZ110" s="12">
        <f t="shared" si="72"/>
        <v>3</v>
      </c>
      <c r="BA110" s="12">
        <f t="shared" si="79"/>
        <v>1</v>
      </c>
      <c r="BB110" s="12">
        <f t="shared" si="80"/>
        <v>1</v>
      </c>
      <c r="BC110" s="12">
        <f t="shared" si="81"/>
        <v>1</v>
      </c>
      <c r="BD110" s="12">
        <f t="shared" si="82"/>
        <v>1</v>
      </c>
      <c r="BE110" s="13"/>
      <c r="BF110" s="12">
        <f t="shared" si="89"/>
        <v>33.9</v>
      </c>
      <c r="BG110" s="12">
        <f t="shared" si="89"/>
        <v>66.52</v>
      </c>
      <c r="BH110" s="12">
        <f t="shared" si="89"/>
        <v>66.52</v>
      </c>
      <c r="BI110" s="12">
        <f t="shared" si="74"/>
        <v>96.72</v>
      </c>
      <c r="BJ110" s="12">
        <f t="shared" si="83"/>
        <v>29.6</v>
      </c>
      <c r="BK110" s="12">
        <f t="shared" si="84"/>
        <v>29.6</v>
      </c>
      <c r="BL110" s="12">
        <f t="shared" si="85"/>
        <v>29.6</v>
      </c>
      <c r="BM110" s="12">
        <f t="shared" si="86"/>
        <v>29.6</v>
      </c>
    </row>
    <row r="111" spans="2:65">
      <c r="B111" s="1">
        <v>107</v>
      </c>
      <c r="C111" s="60" t="s">
        <v>39</v>
      </c>
      <c r="D111" s="35" t="str">
        <f t="shared" si="49"/>
        <v>P360</v>
      </c>
      <c r="E111" s="35" t="str">
        <f t="shared" si="50"/>
        <v>KPP</v>
      </c>
      <c r="F111" s="35" t="str">
        <f t="shared" si="51"/>
        <v>Coal Hauling ABB</v>
      </c>
      <c r="G111" s="37">
        <f t="shared" si="52"/>
        <v>43022</v>
      </c>
      <c r="H111" s="43">
        <v>1</v>
      </c>
      <c r="I111" s="58">
        <v>0.40069444444444446</v>
      </c>
      <c r="J111" s="48">
        <v>45240</v>
      </c>
      <c r="K111" s="40">
        <f t="shared" si="53"/>
        <v>16360</v>
      </c>
      <c r="L111" s="40">
        <f t="shared" si="54"/>
        <v>28880</v>
      </c>
      <c r="M111" s="35">
        <f t="shared" si="55"/>
        <v>1</v>
      </c>
      <c r="N111" s="1">
        <v>107</v>
      </c>
      <c r="O111" s="1" t="s">
        <v>199</v>
      </c>
      <c r="Q111" s="47" t="str">
        <f>Parameter!C68</f>
        <v>LD0148</v>
      </c>
      <c r="R111" s="42"/>
      <c r="AJ111" s="2">
        <f t="shared" si="68"/>
        <v>107</v>
      </c>
      <c r="AK111" s="10" t="str">
        <f>Parameter!C112</f>
        <v>LD0188</v>
      </c>
      <c r="AL111" s="10" t="str">
        <f>Parameter!D112</f>
        <v>P410</v>
      </c>
      <c r="AM111" s="10" t="str">
        <f>Parameter!F112</f>
        <v>KPP</v>
      </c>
      <c r="AN111" s="12">
        <f t="shared" si="87"/>
        <v>0</v>
      </c>
      <c r="AO111" s="12">
        <f t="shared" si="87"/>
        <v>32.700000000000003</v>
      </c>
      <c r="AP111" s="12">
        <f t="shared" si="87"/>
        <v>31.53</v>
      </c>
      <c r="AQ111" s="12">
        <f t="shared" si="70"/>
        <v>31.53</v>
      </c>
      <c r="AR111" s="12">
        <f t="shared" si="75"/>
        <v>29.98</v>
      </c>
      <c r="AS111" s="12">
        <f t="shared" si="76"/>
        <v>29.98</v>
      </c>
      <c r="AT111" s="12">
        <f t="shared" si="77"/>
        <v>29.98</v>
      </c>
      <c r="AU111" s="12">
        <f t="shared" si="78"/>
        <v>29.98</v>
      </c>
      <c r="AV111" s="13"/>
      <c r="AW111" s="12">
        <f t="shared" si="88"/>
        <v>0</v>
      </c>
      <c r="AX111" s="12">
        <f t="shared" si="88"/>
        <v>1</v>
      </c>
      <c r="AY111" s="12">
        <f t="shared" si="88"/>
        <v>2</v>
      </c>
      <c r="AZ111" s="12">
        <f t="shared" si="72"/>
        <v>2</v>
      </c>
      <c r="BA111" s="12">
        <f t="shared" si="79"/>
        <v>1</v>
      </c>
      <c r="BB111" s="12">
        <f t="shared" si="80"/>
        <v>1</v>
      </c>
      <c r="BC111" s="12">
        <f t="shared" si="81"/>
        <v>1</v>
      </c>
      <c r="BD111" s="12">
        <f t="shared" si="82"/>
        <v>1</v>
      </c>
      <c r="BE111" s="13"/>
      <c r="BF111" s="12">
        <f t="shared" si="89"/>
        <v>0</v>
      </c>
      <c r="BG111" s="12">
        <f t="shared" si="89"/>
        <v>32.700000000000003</v>
      </c>
      <c r="BH111" s="12">
        <f t="shared" si="89"/>
        <v>63.06</v>
      </c>
      <c r="BI111" s="12">
        <f t="shared" si="74"/>
        <v>63.06</v>
      </c>
      <c r="BJ111" s="12">
        <f t="shared" si="83"/>
        <v>29.98</v>
      </c>
      <c r="BK111" s="12">
        <f t="shared" si="84"/>
        <v>29.98</v>
      </c>
      <c r="BL111" s="12">
        <f t="shared" si="85"/>
        <v>29.98</v>
      </c>
      <c r="BM111" s="12">
        <f t="shared" si="86"/>
        <v>29.98</v>
      </c>
    </row>
    <row r="112" spans="2:65">
      <c r="B112" s="1">
        <v>108</v>
      </c>
      <c r="C112" s="60" t="s">
        <v>121</v>
      </c>
      <c r="D112" s="35" t="str">
        <f t="shared" si="49"/>
        <v>P360</v>
      </c>
      <c r="E112" s="35" t="str">
        <f t="shared" si="50"/>
        <v>KPP</v>
      </c>
      <c r="F112" s="35" t="str">
        <f t="shared" si="51"/>
        <v>Coal Hauling ABB</v>
      </c>
      <c r="G112" s="37">
        <f t="shared" si="52"/>
        <v>43022</v>
      </c>
      <c r="H112" s="43">
        <v>1</v>
      </c>
      <c r="I112" s="58">
        <v>0.40208333333333335</v>
      </c>
      <c r="J112" s="48">
        <v>44000</v>
      </c>
      <c r="K112" s="40">
        <f t="shared" si="53"/>
        <v>17120</v>
      </c>
      <c r="L112" s="40">
        <f t="shared" si="54"/>
        <v>26880</v>
      </c>
      <c r="M112" s="35">
        <f t="shared" si="55"/>
        <v>1</v>
      </c>
      <c r="N112" s="1">
        <v>108</v>
      </c>
      <c r="O112" s="1" t="s">
        <v>199</v>
      </c>
      <c r="Q112" s="47" t="str">
        <f>Parameter!C69</f>
        <v>LD0150</v>
      </c>
      <c r="R112" s="42"/>
      <c r="AJ112" s="2">
        <f t="shared" si="68"/>
        <v>108</v>
      </c>
      <c r="AK112" s="10" t="str">
        <f>Parameter!C113</f>
        <v>LD0189</v>
      </c>
      <c r="AL112" s="10" t="str">
        <f>Parameter!D113</f>
        <v>P410</v>
      </c>
      <c r="AM112" s="10" t="str">
        <f>Parameter!F113</f>
        <v>KPP</v>
      </c>
      <c r="AN112" s="12">
        <f t="shared" si="87"/>
        <v>32.96</v>
      </c>
      <c r="AO112" s="12">
        <f t="shared" si="87"/>
        <v>32.96</v>
      </c>
      <c r="AP112" s="12">
        <f t="shared" si="87"/>
        <v>32</v>
      </c>
      <c r="AQ112" s="12">
        <f t="shared" si="70"/>
        <v>31.846666666666668</v>
      </c>
      <c r="AR112" s="12">
        <f t="shared" si="75"/>
        <v>30.28</v>
      </c>
      <c r="AS112" s="12">
        <f t="shared" si="76"/>
        <v>30.28</v>
      </c>
      <c r="AT112" s="12">
        <f t="shared" si="77"/>
        <v>30.28</v>
      </c>
      <c r="AU112" s="12">
        <f t="shared" si="78"/>
        <v>30.28</v>
      </c>
      <c r="AV112" s="13"/>
      <c r="AW112" s="12">
        <f t="shared" si="88"/>
        <v>1</v>
      </c>
      <c r="AX112" s="12">
        <f t="shared" si="88"/>
        <v>1</v>
      </c>
      <c r="AY112" s="12">
        <f t="shared" si="88"/>
        <v>2</v>
      </c>
      <c r="AZ112" s="12">
        <f t="shared" si="72"/>
        <v>3</v>
      </c>
      <c r="BA112" s="12">
        <f t="shared" si="79"/>
        <v>1</v>
      </c>
      <c r="BB112" s="12">
        <f t="shared" si="80"/>
        <v>1</v>
      </c>
      <c r="BC112" s="12">
        <f t="shared" si="81"/>
        <v>1</v>
      </c>
      <c r="BD112" s="12">
        <f t="shared" si="82"/>
        <v>1</v>
      </c>
      <c r="BE112" s="13"/>
      <c r="BF112" s="12">
        <f t="shared" si="89"/>
        <v>32.96</v>
      </c>
      <c r="BG112" s="12">
        <f t="shared" si="89"/>
        <v>32.96</v>
      </c>
      <c r="BH112" s="12">
        <f t="shared" si="89"/>
        <v>64</v>
      </c>
      <c r="BI112" s="12">
        <f t="shared" si="74"/>
        <v>95.54</v>
      </c>
      <c r="BJ112" s="12">
        <f t="shared" si="83"/>
        <v>30.28</v>
      </c>
      <c r="BK112" s="12">
        <f t="shared" si="84"/>
        <v>30.28</v>
      </c>
      <c r="BL112" s="12">
        <f t="shared" si="85"/>
        <v>30.28</v>
      </c>
      <c r="BM112" s="12">
        <f t="shared" si="86"/>
        <v>30.28</v>
      </c>
    </row>
    <row r="113" spans="2:65">
      <c r="B113" s="1">
        <v>109</v>
      </c>
      <c r="C113" s="60" t="s">
        <v>189</v>
      </c>
      <c r="D113" s="35" t="str">
        <f t="shared" si="49"/>
        <v>P410</v>
      </c>
      <c r="E113" s="35" t="str">
        <f t="shared" si="50"/>
        <v>KPP</v>
      </c>
      <c r="F113" s="35" t="str">
        <f t="shared" si="51"/>
        <v>Coal Hauling ABB</v>
      </c>
      <c r="G113" s="37">
        <f t="shared" si="52"/>
        <v>43022</v>
      </c>
      <c r="H113" s="43">
        <v>1</v>
      </c>
      <c r="I113" s="58">
        <v>0.40416666666666662</v>
      </c>
      <c r="J113" s="48">
        <v>51120</v>
      </c>
      <c r="K113" s="40">
        <f t="shared" si="53"/>
        <v>18420</v>
      </c>
      <c r="L113" s="40">
        <f t="shared" si="54"/>
        <v>32700</v>
      </c>
      <c r="M113" s="35">
        <f t="shared" si="55"/>
        <v>1</v>
      </c>
      <c r="N113" s="1">
        <v>109</v>
      </c>
      <c r="O113" s="1" t="s">
        <v>199</v>
      </c>
      <c r="Q113" s="47" t="str">
        <f>Parameter!C70</f>
        <v>LD0151</v>
      </c>
      <c r="R113" s="42"/>
      <c r="AJ113" s="2">
        <f t="shared" si="68"/>
        <v>109</v>
      </c>
      <c r="AK113" s="10" t="str">
        <f>Parameter!C114</f>
        <v>SADT131</v>
      </c>
      <c r="AL113" s="10" t="str">
        <f>Parameter!D114</f>
        <v>P360</v>
      </c>
      <c r="AM113" s="10" t="str">
        <f>Parameter!F114</f>
        <v>SAM</v>
      </c>
      <c r="AN113" s="12">
        <f t="shared" si="87"/>
        <v>29.12</v>
      </c>
      <c r="AO113" s="12">
        <f t="shared" si="87"/>
        <v>27.6</v>
      </c>
      <c r="AP113" s="12">
        <f t="shared" si="87"/>
        <v>27.7</v>
      </c>
      <c r="AQ113" s="12">
        <f t="shared" si="70"/>
        <v>27.7</v>
      </c>
      <c r="AR113" s="12">
        <f t="shared" si="75"/>
        <v>29.16</v>
      </c>
      <c r="AS113" s="12">
        <f t="shared" si="76"/>
        <v>29.16</v>
      </c>
      <c r="AT113" s="12">
        <f t="shared" si="77"/>
        <v>29.16</v>
      </c>
      <c r="AU113" s="12">
        <f t="shared" si="78"/>
        <v>29.16</v>
      </c>
      <c r="AV113" s="13"/>
      <c r="AW113" s="12">
        <f t="shared" si="88"/>
        <v>1</v>
      </c>
      <c r="AX113" s="12">
        <f t="shared" si="88"/>
        <v>2</v>
      </c>
      <c r="AY113" s="12">
        <f t="shared" si="88"/>
        <v>3</v>
      </c>
      <c r="AZ113" s="12">
        <f t="shared" si="72"/>
        <v>3</v>
      </c>
      <c r="BA113" s="12">
        <f t="shared" si="79"/>
        <v>1</v>
      </c>
      <c r="BB113" s="12">
        <f t="shared" si="80"/>
        <v>1</v>
      </c>
      <c r="BC113" s="12">
        <f t="shared" si="81"/>
        <v>1</v>
      </c>
      <c r="BD113" s="12">
        <f t="shared" si="82"/>
        <v>1</v>
      </c>
      <c r="BE113" s="13"/>
      <c r="BF113" s="12">
        <f t="shared" si="89"/>
        <v>29.12</v>
      </c>
      <c r="BG113" s="12">
        <f t="shared" si="89"/>
        <v>55.2</v>
      </c>
      <c r="BH113" s="12">
        <f t="shared" si="89"/>
        <v>83.1</v>
      </c>
      <c r="BI113" s="12">
        <f t="shared" si="74"/>
        <v>83.1</v>
      </c>
      <c r="BJ113" s="12">
        <f t="shared" si="83"/>
        <v>29.16</v>
      </c>
      <c r="BK113" s="12">
        <f t="shared" si="84"/>
        <v>29.16</v>
      </c>
      <c r="BL113" s="12">
        <f t="shared" si="85"/>
        <v>29.16</v>
      </c>
      <c r="BM113" s="12">
        <f t="shared" si="86"/>
        <v>29.16</v>
      </c>
    </row>
    <row r="114" spans="2:65">
      <c r="B114" s="1">
        <v>110</v>
      </c>
      <c r="C114" s="60" t="s">
        <v>154</v>
      </c>
      <c r="D114" s="35" t="str">
        <f t="shared" si="49"/>
        <v>P360</v>
      </c>
      <c r="E114" s="35" t="str">
        <f t="shared" si="50"/>
        <v>KPP</v>
      </c>
      <c r="F114" s="35" t="str">
        <f t="shared" si="51"/>
        <v>Coal Hauling ABB</v>
      </c>
      <c r="G114" s="37">
        <f t="shared" si="52"/>
        <v>43022</v>
      </c>
      <c r="H114" s="43">
        <v>1</v>
      </c>
      <c r="I114" s="58">
        <v>0.40486111111111112</v>
      </c>
      <c r="J114" s="48">
        <v>45640</v>
      </c>
      <c r="K114" s="40">
        <f t="shared" si="53"/>
        <v>16340</v>
      </c>
      <c r="L114" s="40">
        <f t="shared" si="54"/>
        <v>29300</v>
      </c>
      <c r="M114" s="35">
        <f t="shared" si="55"/>
        <v>1</v>
      </c>
      <c r="N114" s="1">
        <v>110</v>
      </c>
      <c r="O114" s="1" t="s">
        <v>199</v>
      </c>
      <c r="Q114" s="47" t="str">
        <f>Parameter!C71</f>
        <v>LD0152</v>
      </c>
      <c r="R114" s="42">
        <v>16380</v>
      </c>
      <c r="AJ114" s="2">
        <f t="shared" si="68"/>
        <v>110</v>
      </c>
      <c r="AK114" s="10" t="str">
        <f>Parameter!C115</f>
        <v>SADT132</v>
      </c>
      <c r="AL114" s="10" t="str">
        <f>Parameter!D115</f>
        <v>P360</v>
      </c>
      <c r="AM114" s="10" t="str">
        <f>Parameter!F115</f>
        <v>SAM</v>
      </c>
      <c r="AN114" s="12">
        <f t="shared" si="87"/>
        <v>0</v>
      </c>
      <c r="AO114" s="12">
        <f t="shared" si="87"/>
        <v>26.04</v>
      </c>
      <c r="AP114" s="12">
        <f t="shared" si="87"/>
        <v>26.04</v>
      </c>
      <c r="AQ114" s="12">
        <f t="shared" si="70"/>
        <v>26.04</v>
      </c>
      <c r="AR114" s="12">
        <f t="shared" si="75"/>
        <v>27.5</v>
      </c>
      <c r="AS114" s="12">
        <f t="shared" si="76"/>
        <v>27.5</v>
      </c>
      <c r="AT114" s="12">
        <f t="shared" si="77"/>
        <v>27.5</v>
      </c>
      <c r="AU114" s="12">
        <f t="shared" si="78"/>
        <v>27.5</v>
      </c>
      <c r="AV114" s="13"/>
      <c r="AW114" s="12">
        <f t="shared" si="88"/>
        <v>0</v>
      </c>
      <c r="AX114" s="12">
        <f t="shared" si="88"/>
        <v>1</v>
      </c>
      <c r="AY114" s="12">
        <f t="shared" si="88"/>
        <v>1</v>
      </c>
      <c r="AZ114" s="12">
        <f t="shared" si="72"/>
        <v>1</v>
      </c>
      <c r="BA114" s="12">
        <f t="shared" si="79"/>
        <v>1</v>
      </c>
      <c r="BB114" s="12">
        <f t="shared" si="80"/>
        <v>1</v>
      </c>
      <c r="BC114" s="12">
        <f t="shared" si="81"/>
        <v>1</v>
      </c>
      <c r="BD114" s="12">
        <f t="shared" si="82"/>
        <v>1</v>
      </c>
      <c r="BE114" s="13"/>
      <c r="BF114" s="12">
        <f t="shared" si="89"/>
        <v>0</v>
      </c>
      <c r="BG114" s="12">
        <f t="shared" si="89"/>
        <v>26.04</v>
      </c>
      <c r="BH114" s="12">
        <f t="shared" si="89"/>
        <v>26.04</v>
      </c>
      <c r="BI114" s="12">
        <f t="shared" si="74"/>
        <v>26.04</v>
      </c>
      <c r="BJ114" s="12">
        <f t="shared" si="83"/>
        <v>27.5</v>
      </c>
      <c r="BK114" s="12">
        <f t="shared" si="84"/>
        <v>27.5</v>
      </c>
      <c r="BL114" s="12">
        <f t="shared" si="85"/>
        <v>27.5</v>
      </c>
      <c r="BM114" s="12">
        <f t="shared" si="86"/>
        <v>27.5</v>
      </c>
    </row>
    <row r="115" spans="2:65">
      <c r="B115" s="1">
        <v>111</v>
      </c>
      <c r="C115" s="60" t="s">
        <v>178</v>
      </c>
      <c r="D115" s="35" t="str">
        <f t="shared" si="49"/>
        <v>P410</v>
      </c>
      <c r="E115" s="35" t="str">
        <f t="shared" si="50"/>
        <v>KPP</v>
      </c>
      <c r="F115" s="35" t="str">
        <f t="shared" si="51"/>
        <v>Coal Hauling ABB</v>
      </c>
      <c r="G115" s="37">
        <f t="shared" si="52"/>
        <v>43022</v>
      </c>
      <c r="H115" s="43">
        <v>1</v>
      </c>
      <c r="I115" s="58">
        <v>0.41041666666666665</v>
      </c>
      <c r="J115" s="48">
        <v>48660</v>
      </c>
      <c r="K115" s="40">
        <f t="shared" si="53"/>
        <v>19060</v>
      </c>
      <c r="L115" s="40">
        <f t="shared" si="54"/>
        <v>29600</v>
      </c>
      <c r="M115" s="35">
        <f t="shared" si="55"/>
        <v>1</v>
      </c>
      <c r="N115" s="1">
        <v>111</v>
      </c>
      <c r="O115" s="1" t="s">
        <v>199</v>
      </c>
      <c r="Q115" s="47" t="str">
        <f>Parameter!C72</f>
        <v>LD0154</v>
      </c>
      <c r="R115" s="42">
        <v>16080</v>
      </c>
      <c r="AJ115" s="2">
        <f t="shared" si="68"/>
        <v>111</v>
      </c>
      <c r="AK115" s="10" t="str">
        <f>Parameter!C116</f>
        <v>SADT133</v>
      </c>
      <c r="AL115" s="10" t="str">
        <f>Parameter!D116</f>
        <v>P360</v>
      </c>
      <c r="AM115" s="10" t="str">
        <f>Parameter!F116</f>
        <v>SAM</v>
      </c>
      <c r="AN115" s="12">
        <f t="shared" si="87"/>
        <v>30.64</v>
      </c>
      <c r="AO115" s="12">
        <f t="shared" si="87"/>
        <v>29.89</v>
      </c>
      <c r="AP115" s="12">
        <f t="shared" si="87"/>
        <v>29.606666666666669</v>
      </c>
      <c r="AQ115" s="12">
        <f t="shared" ref="AQ115:AQ146" si="90">IFERROR(AVERAGEIFS(Netto,Unit,$AK115,Jam,"&gt;="&amp;$AN$3,Jam,"&lt;="&amp;AQ$4)/1000,0)</f>
        <v>29.606666666666669</v>
      </c>
      <c r="AR115" s="12">
        <f t="shared" si="75"/>
        <v>26.92</v>
      </c>
      <c r="AS115" s="12">
        <f t="shared" si="76"/>
        <v>26.92</v>
      </c>
      <c r="AT115" s="12">
        <f t="shared" si="77"/>
        <v>26.92</v>
      </c>
      <c r="AU115" s="12">
        <f t="shared" si="78"/>
        <v>26.92</v>
      </c>
      <c r="AV115" s="13"/>
      <c r="AW115" s="12">
        <f t="shared" si="88"/>
        <v>1</v>
      </c>
      <c r="AX115" s="12">
        <f t="shared" si="88"/>
        <v>2</v>
      </c>
      <c r="AY115" s="12">
        <f t="shared" si="88"/>
        <v>3</v>
      </c>
      <c r="AZ115" s="12">
        <f t="shared" ref="AZ115:AZ146" si="91">COUNTIFS(Ritase,"&gt;0",Unit,$AK115,Jam,"&gt;="&amp;$AN$3,Jam,"&lt;="&amp;AZ$4)</f>
        <v>3</v>
      </c>
      <c r="BA115" s="12">
        <f t="shared" si="79"/>
        <v>1</v>
      </c>
      <c r="BB115" s="12">
        <f t="shared" si="80"/>
        <v>1</v>
      </c>
      <c r="BC115" s="12">
        <f t="shared" si="81"/>
        <v>1</v>
      </c>
      <c r="BD115" s="12">
        <f t="shared" si="82"/>
        <v>1</v>
      </c>
      <c r="BE115" s="13"/>
      <c r="BF115" s="12">
        <f t="shared" si="89"/>
        <v>30.64</v>
      </c>
      <c r="BG115" s="12">
        <f t="shared" si="89"/>
        <v>59.78</v>
      </c>
      <c r="BH115" s="12">
        <f t="shared" si="89"/>
        <v>88.82</v>
      </c>
      <c r="BI115" s="12">
        <f t="shared" ref="BI115:BI146" si="92">IFERROR(SUMIFS(Netto,Unit,$AK115,Jam,"&gt;="&amp;$AN$3,Jam,"&lt;="&amp;BI$4)/1000,0)</f>
        <v>88.82</v>
      </c>
      <c r="BJ115" s="12">
        <f t="shared" si="83"/>
        <v>26.92</v>
      </c>
      <c r="BK115" s="12">
        <f t="shared" si="84"/>
        <v>26.92</v>
      </c>
      <c r="BL115" s="12">
        <f t="shared" si="85"/>
        <v>26.92</v>
      </c>
      <c r="BM115" s="12">
        <f t="shared" si="86"/>
        <v>26.92</v>
      </c>
    </row>
    <row r="116" spans="2:65">
      <c r="B116" s="1">
        <v>112</v>
      </c>
      <c r="C116" s="60" t="s">
        <v>191</v>
      </c>
      <c r="D116" s="35" t="str">
        <f t="shared" si="49"/>
        <v>P360</v>
      </c>
      <c r="E116" s="35" t="str">
        <f t="shared" si="50"/>
        <v>KPP</v>
      </c>
      <c r="F116" s="35" t="str">
        <f t="shared" si="51"/>
        <v>Coal Hauling ABB</v>
      </c>
      <c r="G116" s="37">
        <f t="shared" si="52"/>
        <v>43022</v>
      </c>
      <c r="H116" s="43">
        <v>1</v>
      </c>
      <c r="I116" s="58">
        <v>0.41597222222222219</v>
      </c>
      <c r="J116" s="48">
        <v>45060</v>
      </c>
      <c r="K116" s="40">
        <f t="shared" si="53"/>
        <v>16200</v>
      </c>
      <c r="L116" s="40">
        <f t="shared" si="54"/>
        <v>28860</v>
      </c>
      <c r="M116" s="35">
        <f t="shared" si="55"/>
        <v>1</v>
      </c>
      <c r="N116" s="1">
        <v>112</v>
      </c>
      <c r="O116" s="1" t="s">
        <v>199</v>
      </c>
      <c r="Q116" s="44" t="str">
        <f>Parameter!C73</f>
        <v>LD0072</v>
      </c>
      <c r="R116" s="42">
        <v>19020</v>
      </c>
      <c r="AJ116" s="2">
        <f t="shared" si="68"/>
        <v>112</v>
      </c>
      <c r="AK116" s="10" t="str">
        <f>Parameter!C117</f>
        <v>SADT134</v>
      </c>
      <c r="AL116" s="10" t="str">
        <f>Parameter!D117</f>
        <v>P360</v>
      </c>
      <c r="AM116" s="10" t="str">
        <f>Parameter!F117</f>
        <v>SAM</v>
      </c>
      <c r="AN116" s="12">
        <f t="shared" si="87"/>
        <v>0</v>
      </c>
      <c r="AO116" s="12">
        <f t="shared" si="87"/>
        <v>0</v>
      </c>
      <c r="AP116" s="12">
        <f t="shared" si="87"/>
        <v>0</v>
      </c>
      <c r="AQ116" s="12">
        <f t="shared" si="90"/>
        <v>0</v>
      </c>
      <c r="AR116" s="12">
        <f t="shared" si="75"/>
        <v>25.52</v>
      </c>
      <c r="AS116" s="12">
        <f t="shared" si="76"/>
        <v>25.52</v>
      </c>
      <c r="AT116" s="12">
        <f t="shared" si="77"/>
        <v>25.52</v>
      </c>
      <c r="AU116" s="12">
        <f t="shared" si="78"/>
        <v>25.52</v>
      </c>
      <c r="AV116" s="13"/>
      <c r="AW116" s="12">
        <f t="shared" si="88"/>
        <v>0</v>
      </c>
      <c r="AX116" s="12">
        <f t="shared" si="88"/>
        <v>0</v>
      </c>
      <c r="AY116" s="12">
        <f t="shared" si="88"/>
        <v>0</v>
      </c>
      <c r="AZ116" s="12">
        <f t="shared" si="91"/>
        <v>0</v>
      </c>
      <c r="BA116" s="12">
        <f t="shared" si="79"/>
        <v>1</v>
      </c>
      <c r="BB116" s="12">
        <f t="shared" si="80"/>
        <v>1</v>
      </c>
      <c r="BC116" s="12">
        <f t="shared" si="81"/>
        <v>1</v>
      </c>
      <c r="BD116" s="12">
        <f t="shared" si="82"/>
        <v>1</v>
      </c>
      <c r="BE116" s="13"/>
      <c r="BF116" s="12">
        <f t="shared" si="89"/>
        <v>0</v>
      </c>
      <c r="BG116" s="12">
        <f t="shared" si="89"/>
        <v>0</v>
      </c>
      <c r="BH116" s="12">
        <f t="shared" si="89"/>
        <v>0</v>
      </c>
      <c r="BI116" s="12">
        <f t="shared" si="92"/>
        <v>0</v>
      </c>
      <c r="BJ116" s="12">
        <f t="shared" si="83"/>
        <v>25.52</v>
      </c>
      <c r="BK116" s="12">
        <f t="shared" si="84"/>
        <v>25.52</v>
      </c>
      <c r="BL116" s="12">
        <f t="shared" si="85"/>
        <v>25.52</v>
      </c>
      <c r="BM116" s="12">
        <f t="shared" si="86"/>
        <v>25.52</v>
      </c>
    </row>
    <row r="117" spans="2:65">
      <c r="B117" s="1">
        <v>113</v>
      </c>
      <c r="C117" s="60" t="s">
        <v>53</v>
      </c>
      <c r="D117" s="35" t="str">
        <f t="shared" si="49"/>
        <v>P360</v>
      </c>
      <c r="E117" s="35" t="str">
        <f t="shared" si="50"/>
        <v>SAM</v>
      </c>
      <c r="F117" s="35" t="str">
        <f t="shared" si="51"/>
        <v>Subcont Hauling ABB</v>
      </c>
      <c r="G117" s="37">
        <f t="shared" si="52"/>
        <v>43022</v>
      </c>
      <c r="H117" s="43">
        <v>1</v>
      </c>
      <c r="I117" s="58">
        <v>0.41666666666666669</v>
      </c>
      <c r="J117" s="48">
        <v>45200</v>
      </c>
      <c r="K117" s="40">
        <f t="shared" si="53"/>
        <v>16060</v>
      </c>
      <c r="L117" s="40">
        <f t="shared" si="54"/>
        <v>29140</v>
      </c>
      <c r="M117" s="35">
        <f t="shared" si="55"/>
        <v>1</v>
      </c>
      <c r="N117" s="1">
        <v>113</v>
      </c>
      <c r="O117" s="1" t="s">
        <v>199</v>
      </c>
      <c r="Q117" s="44" t="str">
        <f>Parameter!C74</f>
        <v>LD0073</v>
      </c>
      <c r="R117" s="42">
        <v>18680</v>
      </c>
      <c r="AJ117" s="2">
        <f t="shared" si="68"/>
        <v>113</v>
      </c>
      <c r="AK117" s="10" t="str">
        <f>Parameter!C118</f>
        <v>SADT135</v>
      </c>
      <c r="AL117" s="10" t="str">
        <f>Parameter!D118</f>
        <v>P360</v>
      </c>
      <c r="AM117" s="10" t="str">
        <f>Parameter!F118</f>
        <v>SAM</v>
      </c>
      <c r="AN117" s="12">
        <f t="shared" si="87"/>
        <v>0</v>
      </c>
      <c r="AO117" s="12">
        <f t="shared" si="87"/>
        <v>0</v>
      </c>
      <c r="AP117" s="12">
        <f t="shared" si="87"/>
        <v>0</v>
      </c>
      <c r="AQ117" s="12">
        <f t="shared" si="90"/>
        <v>0</v>
      </c>
      <c r="AR117" s="12">
        <f t="shared" si="75"/>
        <v>0</v>
      </c>
      <c r="AS117" s="12">
        <f t="shared" si="76"/>
        <v>0</v>
      </c>
      <c r="AT117" s="12">
        <f t="shared" si="77"/>
        <v>0</v>
      </c>
      <c r="AU117" s="12">
        <f t="shared" si="78"/>
        <v>0</v>
      </c>
      <c r="AV117" s="13"/>
      <c r="AW117" s="12">
        <f t="shared" si="88"/>
        <v>0</v>
      </c>
      <c r="AX117" s="12">
        <f t="shared" si="88"/>
        <v>0</v>
      </c>
      <c r="AY117" s="12">
        <f t="shared" si="88"/>
        <v>0</v>
      </c>
      <c r="AZ117" s="12">
        <f t="shared" si="91"/>
        <v>0</v>
      </c>
      <c r="BA117" s="12">
        <f t="shared" si="79"/>
        <v>0</v>
      </c>
      <c r="BB117" s="12">
        <f t="shared" si="80"/>
        <v>0</v>
      </c>
      <c r="BC117" s="12">
        <f t="shared" si="81"/>
        <v>0</v>
      </c>
      <c r="BD117" s="12">
        <f t="shared" si="82"/>
        <v>0</v>
      </c>
      <c r="BE117" s="13"/>
      <c r="BF117" s="12">
        <f t="shared" si="89"/>
        <v>0</v>
      </c>
      <c r="BG117" s="12">
        <f t="shared" si="89"/>
        <v>0</v>
      </c>
      <c r="BH117" s="12">
        <f t="shared" si="89"/>
        <v>0</v>
      </c>
      <c r="BI117" s="12">
        <f t="shared" si="92"/>
        <v>0</v>
      </c>
      <c r="BJ117" s="12">
        <f t="shared" si="83"/>
        <v>0</v>
      </c>
      <c r="BK117" s="12">
        <f t="shared" si="84"/>
        <v>0</v>
      </c>
      <c r="BL117" s="12">
        <f t="shared" si="85"/>
        <v>0</v>
      </c>
      <c r="BM117" s="12">
        <f t="shared" si="86"/>
        <v>0</v>
      </c>
    </row>
    <row r="118" spans="2:65">
      <c r="B118" s="1">
        <v>114</v>
      </c>
      <c r="C118" s="60" t="s">
        <v>43</v>
      </c>
      <c r="D118" s="35" t="str">
        <f t="shared" si="49"/>
        <v>P410</v>
      </c>
      <c r="E118" s="35" t="str">
        <f t="shared" si="50"/>
        <v>KPP</v>
      </c>
      <c r="F118" s="35" t="str">
        <f t="shared" si="51"/>
        <v>Coal Hauling ABB</v>
      </c>
      <c r="G118" s="37">
        <f t="shared" si="52"/>
        <v>43022</v>
      </c>
      <c r="H118" s="43">
        <v>1</v>
      </c>
      <c r="I118" s="58">
        <v>0.41666666666666669</v>
      </c>
      <c r="J118" s="48">
        <v>50620</v>
      </c>
      <c r="K118" s="40">
        <f t="shared" si="53"/>
        <v>18600</v>
      </c>
      <c r="L118" s="40">
        <f t="shared" si="54"/>
        <v>32020</v>
      </c>
      <c r="M118" s="35">
        <f t="shared" si="55"/>
        <v>1</v>
      </c>
      <c r="N118" s="1">
        <v>114</v>
      </c>
      <c r="O118" s="1" t="s">
        <v>199</v>
      </c>
      <c r="Q118" s="44" t="str">
        <f>Parameter!C75</f>
        <v>LD0074</v>
      </c>
      <c r="R118" s="42">
        <v>18700</v>
      </c>
      <c r="AJ118" s="2">
        <f t="shared" si="68"/>
        <v>114</v>
      </c>
      <c r="AK118" s="10" t="str">
        <f>Parameter!C119</f>
        <v>SADT136</v>
      </c>
      <c r="AL118" s="10" t="str">
        <f>Parameter!D119</f>
        <v>P360</v>
      </c>
      <c r="AM118" s="10" t="str">
        <f>Parameter!F119</f>
        <v>SAM</v>
      </c>
      <c r="AN118" s="12">
        <f t="shared" si="87"/>
        <v>28.3</v>
      </c>
      <c r="AO118" s="12">
        <f t="shared" si="87"/>
        <v>28.3</v>
      </c>
      <c r="AP118" s="12">
        <f t="shared" si="87"/>
        <v>27.29</v>
      </c>
      <c r="AQ118" s="12">
        <f t="shared" si="90"/>
        <v>27.29</v>
      </c>
      <c r="AR118" s="12">
        <f t="shared" si="75"/>
        <v>0</v>
      </c>
      <c r="AS118" s="12">
        <f t="shared" si="76"/>
        <v>0</v>
      </c>
      <c r="AT118" s="12">
        <f t="shared" si="77"/>
        <v>0</v>
      </c>
      <c r="AU118" s="12">
        <f t="shared" si="78"/>
        <v>0</v>
      </c>
      <c r="AV118" s="13"/>
      <c r="AW118" s="12">
        <f t="shared" si="88"/>
        <v>1</v>
      </c>
      <c r="AX118" s="12">
        <f t="shared" si="88"/>
        <v>1</v>
      </c>
      <c r="AY118" s="12">
        <f t="shared" si="88"/>
        <v>2</v>
      </c>
      <c r="AZ118" s="12">
        <f t="shared" si="91"/>
        <v>2</v>
      </c>
      <c r="BA118" s="12">
        <f t="shared" si="79"/>
        <v>0</v>
      </c>
      <c r="BB118" s="12">
        <f t="shared" si="80"/>
        <v>0</v>
      </c>
      <c r="BC118" s="12">
        <f t="shared" si="81"/>
        <v>0</v>
      </c>
      <c r="BD118" s="12">
        <f t="shared" si="82"/>
        <v>0</v>
      </c>
      <c r="BE118" s="13"/>
      <c r="BF118" s="12">
        <f t="shared" si="89"/>
        <v>28.3</v>
      </c>
      <c r="BG118" s="12">
        <f t="shared" si="89"/>
        <v>28.3</v>
      </c>
      <c r="BH118" s="12">
        <f t="shared" si="89"/>
        <v>54.58</v>
      </c>
      <c r="BI118" s="12">
        <f t="shared" si="92"/>
        <v>54.58</v>
      </c>
      <c r="BJ118" s="12">
        <f t="shared" si="83"/>
        <v>0</v>
      </c>
      <c r="BK118" s="12">
        <f t="shared" si="84"/>
        <v>0</v>
      </c>
      <c r="BL118" s="12">
        <f t="shared" si="85"/>
        <v>0</v>
      </c>
      <c r="BM118" s="12">
        <f t="shared" si="86"/>
        <v>0</v>
      </c>
    </row>
    <row r="119" spans="2:65">
      <c r="B119" s="1">
        <v>115</v>
      </c>
      <c r="C119" s="60" t="s">
        <v>103</v>
      </c>
      <c r="D119" s="35" t="str">
        <f t="shared" si="49"/>
        <v>P420</v>
      </c>
      <c r="E119" s="35" t="str">
        <f t="shared" si="50"/>
        <v>SAM</v>
      </c>
      <c r="F119" s="35" t="str">
        <f t="shared" si="51"/>
        <v>Subcont Hauling ABB</v>
      </c>
      <c r="G119" s="37">
        <f t="shared" si="52"/>
        <v>43022</v>
      </c>
      <c r="H119" s="43">
        <v>1</v>
      </c>
      <c r="I119" s="58">
        <v>0.41875000000000001</v>
      </c>
      <c r="J119" s="48">
        <v>49660</v>
      </c>
      <c r="K119" s="40">
        <f t="shared" si="53"/>
        <v>18840</v>
      </c>
      <c r="L119" s="40">
        <f t="shared" si="54"/>
        <v>30820</v>
      </c>
      <c r="M119" s="35">
        <f t="shared" si="55"/>
        <v>1</v>
      </c>
      <c r="N119" s="1">
        <v>115</v>
      </c>
      <c r="O119" s="1" t="s">
        <v>199</v>
      </c>
      <c r="Q119" s="44" t="str">
        <f>Parameter!C76</f>
        <v>LD0075</v>
      </c>
      <c r="R119" s="42">
        <v>18760</v>
      </c>
      <c r="AJ119" s="2">
        <f t="shared" si="68"/>
        <v>115</v>
      </c>
      <c r="AK119" s="10" t="str">
        <f>Parameter!C120</f>
        <v>SADT137</v>
      </c>
      <c r="AL119" s="10" t="str">
        <f>Parameter!D120</f>
        <v>P360</v>
      </c>
      <c r="AM119" s="10" t="str">
        <f>Parameter!F120</f>
        <v>SAM</v>
      </c>
      <c r="AN119" s="12">
        <f t="shared" si="87"/>
        <v>0</v>
      </c>
      <c r="AO119" s="12">
        <f t="shared" si="87"/>
        <v>0</v>
      </c>
      <c r="AP119" s="12">
        <f t="shared" si="87"/>
        <v>27.7</v>
      </c>
      <c r="AQ119" s="12">
        <f t="shared" si="90"/>
        <v>27.7</v>
      </c>
      <c r="AR119" s="12">
        <f t="shared" si="75"/>
        <v>27.76</v>
      </c>
      <c r="AS119" s="12">
        <f t="shared" si="76"/>
        <v>27.76</v>
      </c>
      <c r="AT119" s="12">
        <f t="shared" si="77"/>
        <v>27.76</v>
      </c>
      <c r="AU119" s="12">
        <f t="shared" si="78"/>
        <v>27.76</v>
      </c>
      <c r="AV119" s="13"/>
      <c r="AW119" s="12">
        <f t="shared" si="88"/>
        <v>0</v>
      </c>
      <c r="AX119" s="12">
        <f t="shared" si="88"/>
        <v>0</v>
      </c>
      <c r="AY119" s="12">
        <f t="shared" si="88"/>
        <v>1</v>
      </c>
      <c r="AZ119" s="12">
        <f t="shared" si="91"/>
        <v>1</v>
      </c>
      <c r="BA119" s="12">
        <f t="shared" si="79"/>
        <v>1</v>
      </c>
      <c r="BB119" s="12">
        <f t="shared" si="80"/>
        <v>1</v>
      </c>
      <c r="BC119" s="12">
        <f t="shared" si="81"/>
        <v>1</v>
      </c>
      <c r="BD119" s="12">
        <f t="shared" si="82"/>
        <v>1</v>
      </c>
      <c r="BE119" s="13"/>
      <c r="BF119" s="12">
        <f t="shared" si="89"/>
        <v>0</v>
      </c>
      <c r="BG119" s="12">
        <f t="shared" si="89"/>
        <v>0</v>
      </c>
      <c r="BH119" s="12">
        <f t="shared" si="89"/>
        <v>27.7</v>
      </c>
      <c r="BI119" s="12">
        <f t="shared" si="92"/>
        <v>27.7</v>
      </c>
      <c r="BJ119" s="12">
        <f t="shared" si="83"/>
        <v>27.76</v>
      </c>
      <c r="BK119" s="12">
        <f t="shared" si="84"/>
        <v>27.76</v>
      </c>
      <c r="BL119" s="12">
        <f t="shared" si="85"/>
        <v>27.76</v>
      </c>
      <c r="BM119" s="12">
        <f t="shared" si="86"/>
        <v>27.76</v>
      </c>
    </row>
    <row r="120" spans="2:65">
      <c r="B120" s="1">
        <v>116</v>
      </c>
      <c r="C120" s="60" t="s">
        <v>159</v>
      </c>
      <c r="D120" s="35" t="str">
        <f t="shared" si="49"/>
        <v>P380</v>
      </c>
      <c r="E120" s="35" t="str">
        <f t="shared" si="50"/>
        <v>KPP</v>
      </c>
      <c r="F120" s="35" t="str">
        <f t="shared" si="51"/>
        <v>Coal Hauling ABB</v>
      </c>
      <c r="G120" s="37">
        <f t="shared" si="52"/>
        <v>43022</v>
      </c>
      <c r="H120" s="43">
        <v>1</v>
      </c>
      <c r="I120" s="58">
        <v>0.41944444444444445</v>
      </c>
      <c r="J120" s="48">
        <v>42940</v>
      </c>
      <c r="K120" s="40">
        <f t="shared" si="53"/>
        <v>16620</v>
      </c>
      <c r="L120" s="40">
        <f t="shared" si="54"/>
        <v>26320</v>
      </c>
      <c r="M120" s="35">
        <f t="shared" si="55"/>
        <v>1</v>
      </c>
      <c r="N120" s="1">
        <v>116</v>
      </c>
      <c r="O120" s="1" t="s">
        <v>199</v>
      </c>
      <c r="Q120" s="44" t="str">
        <f>Parameter!C77</f>
        <v>LD0076</v>
      </c>
      <c r="R120" s="42">
        <v>18680</v>
      </c>
      <c r="AJ120" s="2">
        <f t="shared" si="68"/>
        <v>116</v>
      </c>
      <c r="AK120" s="10" t="str">
        <f>Parameter!C121</f>
        <v>SADT138</v>
      </c>
      <c r="AL120" s="10" t="str">
        <f>Parameter!D121</f>
        <v>P360</v>
      </c>
      <c r="AM120" s="10" t="str">
        <f>Parameter!F121</f>
        <v>SAM</v>
      </c>
      <c r="AN120" s="12">
        <f t="shared" si="87"/>
        <v>0</v>
      </c>
      <c r="AO120" s="12">
        <f t="shared" si="87"/>
        <v>0</v>
      </c>
      <c r="AP120" s="12">
        <f t="shared" si="87"/>
        <v>0</v>
      </c>
      <c r="AQ120" s="12">
        <f t="shared" si="90"/>
        <v>0</v>
      </c>
      <c r="AR120" s="12">
        <f t="shared" si="75"/>
        <v>28.02</v>
      </c>
      <c r="AS120" s="12">
        <f t="shared" si="76"/>
        <v>28.02</v>
      </c>
      <c r="AT120" s="12">
        <f t="shared" si="77"/>
        <v>28.02</v>
      </c>
      <c r="AU120" s="12">
        <f t="shared" si="78"/>
        <v>28.02</v>
      </c>
      <c r="AV120" s="13"/>
      <c r="AW120" s="12">
        <f t="shared" si="88"/>
        <v>0</v>
      </c>
      <c r="AX120" s="12">
        <f t="shared" si="88"/>
        <v>0</v>
      </c>
      <c r="AY120" s="12">
        <f t="shared" si="88"/>
        <v>0</v>
      </c>
      <c r="AZ120" s="12">
        <f t="shared" si="91"/>
        <v>0</v>
      </c>
      <c r="BA120" s="12">
        <f t="shared" si="79"/>
        <v>1</v>
      </c>
      <c r="BB120" s="12">
        <f t="shared" si="80"/>
        <v>1</v>
      </c>
      <c r="BC120" s="12">
        <f t="shared" si="81"/>
        <v>1</v>
      </c>
      <c r="BD120" s="12">
        <f t="shared" si="82"/>
        <v>1</v>
      </c>
      <c r="BE120" s="13"/>
      <c r="BF120" s="12">
        <f t="shared" si="89"/>
        <v>0</v>
      </c>
      <c r="BG120" s="12">
        <f t="shared" si="89"/>
        <v>0</v>
      </c>
      <c r="BH120" s="12">
        <f t="shared" si="89"/>
        <v>0</v>
      </c>
      <c r="BI120" s="12">
        <f t="shared" si="92"/>
        <v>0</v>
      </c>
      <c r="BJ120" s="12">
        <f t="shared" si="83"/>
        <v>28.02</v>
      </c>
      <c r="BK120" s="12">
        <f t="shared" si="84"/>
        <v>28.02</v>
      </c>
      <c r="BL120" s="12">
        <f t="shared" si="85"/>
        <v>28.02</v>
      </c>
      <c r="BM120" s="12">
        <f t="shared" si="86"/>
        <v>28.02</v>
      </c>
    </row>
    <row r="121" spans="2:65">
      <c r="B121" s="1">
        <v>117</v>
      </c>
      <c r="C121" s="60" t="s">
        <v>26</v>
      </c>
      <c r="D121" s="35" t="str">
        <f t="shared" si="49"/>
        <v>P410</v>
      </c>
      <c r="E121" s="35" t="str">
        <f t="shared" si="50"/>
        <v>KPP</v>
      </c>
      <c r="F121" s="35" t="str">
        <f t="shared" si="51"/>
        <v>Coal Hauling ABB</v>
      </c>
      <c r="G121" s="37">
        <f t="shared" si="52"/>
        <v>43022</v>
      </c>
      <c r="H121" s="43">
        <v>1</v>
      </c>
      <c r="I121" s="58">
        <v>0.4201388888888889</v>
      </c>
      <c r="J121" s="48">
        <v>48280</v>
      </c>
      <c r="K121" s="40">
        <f t="shared" si="53"/>
        <v>18480</v>
      </c>
      <c r="L121" s="40">
        <f t="shared" si="54"/>
        <v>29800</v>
      </c>
      <c r="M121" s="35">
        <f t="shared" si="55"/>
        <v>1</v>
      </c>
      <c r="N121" s="1">
        <v>117</v>
      </c>
      <c r="O121" s="1" t="s">
        <v>199</v>
      </c>
      <c r="Q121" s="44" t="str">
        <f>Parameter!C78</f>
        <v>LD0077</v>
      </c>
      <c r="R121" s="42">
        <v>18880</v>
      </c>
      <c r="AJ121" s="2">
        <f t="shared" si="68"/>
        <v>117</v>
      </c>
      <c r="AK121" s="10" t="str">
        <f>Parameter!C122</f>
        <v>SADT139</v>
      </c>
      <c r="AL121" s="10" t="str">
        <f>Parameter!D122</f>
        <v>P360</v>
      </c>
      <c r="AM121" s="10" t="str">
        <f>Parameter!F122</f>
        <v>SAM</v>
      </c>
      <c r="AN121" s="12">
        <f t="shared" si="87"/>
        <v>28.86</v>
      </c>
      <c r="AO121" s="12">
        <f t="shared" si="87"/>
        <v>28.86</v>
      </c>
      <c r="AP121" s="12">
        <f t="shared" si="87"/>
        <v>28</v>
      </c>
      <c r="AQ121" s="12">
        <f t="shared" si="90"/>
        <v>28</v>
      </c>
      <c r="AR121" s="12">
        <f t="shared" si="75"/>
        <v>27.62</v>
      </c>
      <c r="AS121" s="12">
        <f t="shared" si="76"/>
        <v>27.62</v>
      </c>
      <c r="AT121" s="12">
        <f t="shared" si="77"/>
        <v>27.62</v>
      </c>
      <c r="AU121" s="12">
        <f t="shared" si="78"/>
        <v>27.62</v>
      </c>
      <c r="AV121" s="13"/>
      <c r="AW121" s="12">
        <f t="shared" si="88"/>
        <v>1</v>
      </c>
      <c r="AX121" s="12">
        <f t="shared" si="88"/>
        <v>1</v>
      </c>
      <c r="AY121" s="12">
        <f t="shared" si="88"/>
        <v>2</v>
      </c>
      <c r="AZ121" s="12">
        <f t="shared" si="91"/>
        <v>2</v>
      </c>
      <c r="BA121" s="12">
        <f t="shared" si="79"/>
        <v>1</v>
      </c>
      <c r="BB121" s="12">
        <f t="shared" si="80"/>
        <v>1</v>
      </c>
      <c r="BC121" s="12">
        <f t="shared" si="81"/>
        <v>1</v>
      </c>
      <c r="BD121" s="12">
        <f t="shared" si="82"/>
        <v>1</v>
      </c>
      <c r="BE121" s="13"/>
      <c r="BF121" s="12">
        <f t="shared" si="89"/>
        <v>28.86</v>
      </c>
      <c r="BG121" s="12">
        <f t="shared" si="89"/>
        <v>28.86</v>
      </c>
      <c r="BH121" s="12">
        <f t="shared" si="89"/>
        <v>56</v>
      </c>
      <c r="BI121" s="12">
        <f t="shared" si="92"/>
        <v>56</v>
      </c>
      <c r="BJ121" s="12">
        <f t="shared" si="83"/>
        <v>27.62</v>
      </c>
      <c r="BK121" s="12">
        <f t="shared" si="84"/>
        <v>27.62</v>
      </c>
      <c r="BL121" s="12">
        <f t="shared" si="85"/>
        <v>27.62</v>
      </c>
      <c r="BM121" s="12">
        <f t="shared" si="86"/>
        <v>27.62</v>
      </c>
    </row>
    <row r="122" spans="2:65">
      <c r="B122" s="1">
        <v>118</v>
      </c>
      <c r="C122" s="60" t="s">
        <v>122</v>
      </c>
      <c r="D122" s="35" t="str">
        <f t="shared" si="49"/>
        <v>P410</v>
      </c>
      <c r="E122" s="35" t="str">
        <f t="shared" si="50"/>
        <v>SAM</v>
      </c>
      <c r="F122" s="35" t="str">
        <f t="shared" si="51"/>
        <v>Subcont Hauling ABB</v>
      </c>
      <c r="G122" s="37">
        <f t="shared" si="52"/>
        <v>43022</v>
      </c>
      <c r="H122" s="43">
        <v>1</v>
      </c>
      <c r="I122" s="58">
        <v>0.42083333333333334</v>
      </c>
      <c r="J122" s="48">
        <v>50660</v>
      </c>
      <c r="K122" s="40">
        <f t="shared" si="53"/>
        <v>18860</v>
      </c>
      <c r="L122" s="40">
        <f t="shared" si="54"/>
        <v>31800</v>
      </c>
      <c r="M122" s="35">
        <f t="shared" si="55"/>
        <v>1</v>
      </c>
      <c r="N122" s="1">
        <v>118</v>
      </c>
      <c r="O122" s="1" t="s">
        <v>199</v>
      </c>
      <c r="Q122" s="44" t="str">
        <f>Parameter!C79</f>
        <v>LD0078</v>
      </c>
      <c r="R122" s="42">
        <v>18580</v>
      </c>
      <c r="AJ122" s="2">
        <f t="shared" si="68"/>
        <v>118</v>
      </c>
      <c r="AK122" s="10" t="str">
        <f>Parameter!C123</f>
        <v>SADT140</v>
      </c>
      <c r="AL122" s="10" t="str">
        <f>Parameter!D123</f>
        <v>P360</v>
      </c>
      <c r="AM122" s="10" t="str">
        <f>Parameter!F123</f>
        <v>SAM</v>
      </c>
      <c r="AN122" s="12">
        <f t="shared" si="87"/>
        <v>0</v>
      </c>
      <c r="AO122" s="12">
        <f t="shared" si="87"/>
        <v>28.12</v>
      </c>
      <c r="AP122" s="12">
        <f t="shared" si="87"/>
        <v>28.12</v>
      </c>
      <c r="AQ122" s="12">
        <f t="shared" si="90"/>
        <v>28.05</v>
      </c>
      <c r="AR122" s="12">
        <f t="shared" si="75"/>
        <v>28.68</v>
      </c>
      <c r="AS122" s="12">
        <f t="shared" si="76"/>
        <v>28.68</v>
      </c>
      <c r="AT122" s="12">
        <f t="shared" si="77"/>
        <v>28.68</v>
      </c>
      <c r="AU122" s="12">
        <f t="shared" si="78"/>
        <v>28.68</v>
      </c>
      <c r="AV122" s="13"/>
      <c r="AW122" s="12">
        <f t="shared" si="88"/>
        <v>0</v>
      </c>
      <c r="AX122" s="12">
        <f t="shared" si="88"/>
        <v>1</v>
      </c>
      <c r="AY122" s="12">
        <f t="shared" si="88"/>
        <v>1</v>
      </c>
      <c r="AZ122" s="12">
        <f t="shared" si="91"/>
        <v>2</v>
      </c>
      <c r="BA122" s="12">
        <f t="shared" si="79"/>
        <v>1</v>
      </c>
      <c r="BB122" s="12">
        <f t="shared" si="80"/>
        <v>1</v>
      </c>
      <c r="BC122" s="12">
        <f t="shared" si="81"/>
        <v>1</v>
      </c>
      <c r="BD122" s="12">
        <f t="shared" si="82"/>
        <v>1</v>
      </c>
      <c r="BE122" s="13"/>
      <c r="BF122" s="12">
        <f t="shared" si="89"/>
        <v>0</v>
      </c>
      <c r="BG122" s="12">
        <f t="shared" si="89"/>
        <v>28.12</v>
      </c>
      <c r="BH122" s="12">
        <f t="shared" si="89"/>
        <v>28.12</v>
      </c>
      <c r="BI122" s="12">
        <f t="shared" si="92"/>
        <v>56.1</v>
      </c>
      <c r="BJ122" s="12">
        <f t="shared" si="83"/>
        <v>28.68</v>
      </c>
      <c r="BK122" s="12">
        <f t="shared" si="84"/>
        <v>28.68</v>
      </c>
      <c r="BL122" s="12">
        <f t="shared" si="85"/>
        <v>28.68</v>
      </c>
      <c r="BM122" s="12">
        <f t="shared" si="86"/>
        <v>28.68</v>
      </c>
    </row>
    <row r="123" spans="2:65">
      <c r="B123" s="1">
        <v>119</v>
      </c>
      <c r="C123" s="60" t="s">
        <v>163</v>
      </c>
      <c r="D123" s="35" t="str">
        <f t="shared" si="49"/>
        <v>P410</v>
      </c>
      <c r="E123" s="35" t="str">
        <f t="shared" si="50"/>
        <v>SAM</v>
      </c>
      <c r="F123" s="35" t="str">
        <f t="shared" si="51"/>
        <v>Subcont Hauling ABB</v>
      </c>
      <c r="G123" s="37">
        <f t="shared" si="52"/>
        <v>43022</v>
      </c>
      <c r="H123" s="43">
        <v>1</v>
      </c>
      <c r="I123" s="58">
        <v>0.4236111111111111</v>
      </c>
      <c r="J123" s="48">
        <v>48040</v>
      </c>
      <c r="K123" s="40">
        <f t="shared" si="53"/>
        <v>18980</v>
      </c>
      <c r="L123" s="40">
        <f t="shared" si="54"/>
        <v>29060</v>
      </c>
      <c r="M123" s="35">
        <f t="shared" si="55"/>
        <v>1</v>
      </c>
      <c r="N123" s="1">
        <v>119</v>
      </c>
      <c r="O123" s="1" t="s">
        <v>199</v>
      </c>
      <c r="Q123" s="44" t="str">
        <f>Parameter!C80</f>
        <v>LD0079</v>
      </c>
      <c r="R123" s="42">
        <v>18480</v>
      </c>
      <c r="AJ123" s="2">
        <f t="shared" si="68"/>
        <v>119</v>
      </c>
      <c r="AK123" s="10" t="str">
        <f>Parameter!C124</f>
        <v>SADT226</v>
      </c>
      <c r="AL123" s="10" t="str">
        <f>Parameter!D124</f>
        <v>P380</v>
      </c>
      <c r="AM123" s="10" t="str">
        <f>Parameter!F124</f>
        <v>SAM</v>
      </c>
      <c r="AN123" s="12">
        <f t="shared" ref="AN123:AP142" si="93">IFERROR(AVERAGEIFS(Netto,Unit,$AK123,Jam,"&gt;="&amp;$AN$3,Jam,"&lt;"&amp;AN$4)/1000,0)</f>
        <v>29.04</v>
      </c>
      <c r="AO123" s="12">
        <f t="shared" si="93"/>
        <v>29.04</v>
      </c>
      <c r="AP123" s="12">
        <f t="shared" si="93"/>
        <v>28.38</v>
      </c>
      <c r="AQ123" s="12">
        <f t="shared" si="90"/>
        <v>28.38</v>
      </c>
      <c r="AR123" s="12">
        <f t="shared" si="75"/>
        <v>0</v>
      </c>
      <c r="AS123" s="12">
        <f t="shared" si="76"/>
        <v>0</v>
      </c>
      <c r="AT123" s="12">
        <f t="shared" si="77"/>
        <v>0</v>
      </c>
      <c r="AU123" s="12">
        <f t="shared" si="78"/>
        <v>0</v>
      </c>
      <c r="AV123" s="13"/>
      <c r="AW123" s="12">
        <f t="shared" ref="AW123:AY142" si="94">COUNTIFS(Ritase,"&gt;0",Unit,$AK123,Jam,"&gt;="&amp;$AN$3,Jam,"&lt;"&amp;AW$4)</f>
        <v>1</v>
      </c>
      <c r="AX123" s="12">
        <f t="shared" si="94"/>
        <v>1</v>
      </c>
      <c r="AY123" s="12">
        <f t="shared" si="94"/>
        <v>2</v>
      </c>
      <c r="AZ123" s="12">
        <f t="shared" si="91"/>
        <v>2</v>
      </c>
      <c r="BA123" s="12">
        <f t="shared" si="79"/>
        <v>0</v>
      </c>
      <c r="BB123" s="12">
        <f t="shared" si="80"/>
        <v>0</v>
      </c>
      <c r="BC123" s="12">
        <f t="shared" si="81"/>
        <v>0</v>
      </c>
      <c r="BD123" s="12">
        <f t="shared" si="82"/>
        <v>0</v>
      </c>
      <c r="BE123" s="13"/>
      <c r="BF123" s="12">
        <f t="shared" ref="BF123:BH142" si="95">IFERROR(SUMIFS(Netto,Unit,$AK123,Jam,"&gt;="&amp;$AN$3,Jam,"&lt;"&amp;BF$4)/1000,0)</f>
        <v>29.04</v>
      </c>
      <c r="BG123" s="12">
        <f t="shared" si="95"/>
        <v>29.04</v>
      </c>
      <c r="BH123" s="12">
        <f t="shared" si="95"/>
        <v>56.76</v>
      </c>
      <c r="BI123" s="12">
        <f t="shared" si="92"/>
        <v>56.76</v>
      </c>
      <c r="BJ123" s="12">
        <f t="shared" si="83"/>
        <v>0</v>
      </c>
      <c r="BK123" s="12">
        <f t="shared" si="84"/>
        <v>0</v>
      </c>
      <c r="BL123" s="12">
        <f t="shared" si="85"/>
        <v>0</v>
      </c>
      <c r="BM123" s="12">
        <f t="shared" si="86"/>
        <v>0</v>
      </c>
    </row>
    <row r="124" spans="2:65">
      <c r="B124" s="1">
        <v>120</v>
      </c>
      <c r="C124" s="60" t="s">
        <v>99</v>
      </c>
      <c r="D124" s="35" t="str">
        <f t="shared" si="49"/>
        <v>P360</v>
      </c>
      <c r="E124" s="35" t="str">
        <f t="shared" si="50"/>
        <v>KPP</v>
      </c>
      <c r="F124" s="35" t="str">
        <f t="shared" si="51"/>
        <v>Coal Hauling ABB</v>
      </c>
      <c r="G124" s="37">
        <f t="shared" si="52"/>
        <v>43022</v>
      </c>
      <c r="H124" s="43">
        <v>1</v>
      </c>
      <c r="I124" s="58">
        <v>0.42430555555555555</v>
      </c>
      <c r="J124" s="48">
        <v>44220</v>
      </c>
      <c r="K124" s="40">
        <f t="shared" si="53"/>
        <v>16440</v>
      </c>
      <c r="L124" s="40">
        <f t="shared" si="54"/>
        <v>27780</v>
      </c>
      <c r="M124" s="35">
        <f t="shared" si="55"/>
        <v>1</v>
      </c>
      <c r="N124" s="1">
        <v>120</v>
      </c>
      <c r="O124" s="1" t="s">
        <v>199</v>
      </c>
      <c r="Q124" s="44" t="str">
        <f>Parameter!C81</f>
        <v>LD0080</v>
      </c>
      <c r="R124" s="42">
        <v>18680</v>
      </c>
      <c r="AJ124" s="2">
        <f t="shared" si="68"/>
        <v>120</v>
      </c>
      <c r="AK124" s="10" t="str">
        <f>Parameter!C125</f>
        <v>SADT227</v>
      </c>
      <c r="AL124" s="10" t="str">
        <f>Parameter!D125</f>
        <v>P380</v>
      </c>
      <c r="AM124" s="10" t="str">
        <f>Parameter!F125</f>
        <v>SAM</v>
      </c>
      <c r="AN124" s="12">
        <f t="shared" si="93"/>
        <v>0</v>
      </c>
      <c r="AO124" s="12">
        <f t="shared" si="93"/>
        <v>0</v>
      </c>
      <c r="AP124" s="12">
        <f t="shared" si="93"/>
        <v>28.14</v>
      </c>
      <c r="AQ124" s="12">
        <f t="shared" si="90"/>
        <v>28.24</v>
      </c>
      <c r="AR124" s="12">
        <f t="shared" si="75"/>
        <v>26.5</v>
      </c>
      <c r="AS124" s="12">
        <f t="shared" si="76"/>
        <v>26.5</v>
      </c>
      <c r="AT124" s="12">
        <f t="shared" si="77"/>
        <v>26.5</v>
      </c>
      <c r="AU124" s="12">
        <f t="shared" si="78"/>
        <v>26.5</v>
      </c>
      <c r="AV124" s="13"/>
      <c r="AW124" s="12">
        <f t="shared" si="94"/>
        <v>0</v>
      </c>
      <c r="AX124" s="12">
        <f t="shared" si="94"/>
        <v>0</v>
      </c>
      <c r="AY124" s="12">
        <f t="shared" si="94"/>
        <v>1</v>
      </c>
      <c r="AZ124" s="12">
        <f t="shared" si="91"/>
        <v>2</v>
      </c>
      <c r="BA124" s="12">
        <f t="shared" si="79"/>
        <v>1</v>
      </c>
      <c r="BB124" s="12">
        <f t="shared" si="80"/>
        <v>1</v>
      </c>
      <c r="BC124" s="12">
        <f t="shared" si="81"/>
        <v>1</v>
      </c>
      <c r="BD124" s="12">
        <f t="shared" si="82"/>
        <v>1</v>
      </c>
      <c r="BE124" s="13"/>
      <c r="BF124" s="12">
        <f t="shared" si="95"/>
        <v>0</v>
      </c>
      <c r="BG124" s="12">
        <f t="shared" si="95"/>
        <v>0</v>
      </c>
      <c r="BH124" s="12">
        <f t="shared" si="95"/>
        <v>28.14</v>
      </c>
      <c r="BI124" s="12">
        <f t="shared" si="92"/>
        <v>56.48</v>
      </c>
      <c r="BJ124" s="12">
        <f t="shared" si="83"/>
        <v>26.5</v>
      </c>
      <c r="BK124" s="12">
        <f t="shared" si="84"/>
        <v>26.5</v>
      </c>
      <c r="BL124" s="12">
        <f t="shared" si="85"/>
        <v>26.5</v>
      </c>
      <c r="BM124" s="12">
        <f t="shared" si="86"/>
        <v>26.5</v>
      </c>
    </row>
    <row r="125" spans="2:65">
      <c r="B125" s="1">
        <v>121</v>
      </c>
      <c r="C125" s="60" t="s">
        <v>126</v>
      </c>
      <c r="D125" s="35" t="str">
        <f t="shared" si="49"/>
        <v>P360</v>
      </c>
      <c r="E125" s="35" t="str">
        <f t="shared" si="50"/>
        <v>KPP</v>
      </c>
      <c r="F125" s="35" t="str">
        <f t="shared" si="51"/>
        <v>Coal Hauling ABB</v>
      </c>
      <c r="G125" s="37">
        <f t="shared" si="52"/>
        <v>43022</v>
      </c>
      <c r="H125" s="43">
        <v>1</v>
      </c>
      <c r="I125" s="58">
        <v>0.42569444444444443</v>
      </c>
      <c r="J125" s="48">
        <v>44480</v>
      </c>
      <c r="K125" s="40">
        <f t="shared" si="53"/>
        <v>16580</v>
      </c>
      <c r="L125" s="40">
        <f t="shared" si="54"/>
        <v>27900</v>
      </c>
      <c r="M125" s="35">
        <f t="shared" si="55"/>
        <v>1</v>
      </c>
      <c r="N125" s="1">
        <v>121</v>
      </c>
      <c r="O125" s="1" t="s">
        <v>199</v>
      </c>
      <c r="Q125" s="44" t="str">
        <f>Parameter!C82</f>
        <v>LD0081</v>
      </c>
      <c r="R125" s="42">
        <v>18880</v>
      </c>
      <c r="AJ125" s="2">
        <f t="shared" si="68"/>
        <v>121</v>
      </c>
      <c r="AK125" s="10" t="str">
        <f>Parameter!C126</f>
        <v>SADT228</v>
      </c>
      <c r="AL125" s="10" t="str">
        <f>Parameter!D126</f>
        <v>P380</v>
      </c>
      <c r="AM125" s="10" t="str">
        <f>Parameter!F126</f>
        <v>SAM</v>
      </c>
      <c r="AN125" s="12">
        <f t="shared" si="93"/>
        <v>0</v>
      </c>
      <c r="AO125" s="12">
        <f t="shared" si="93"/>
        <v>27.08</v>
      </c>
      <c r="AP125" s="12">
        <f t="shared" si="93"/>
        <v>27.06</v>
      </c>
      <c r="AQ125" s="12">
        <f t="shared" si="90"/>
        <v>27.06</v>
      </c>
      <c r="AR125" s="12">
        <f t="shared" si="75"/>
        <v>0</v>
      </c>
      <c r="AS125" s="12">
        <f t="shared" si="76"/>
        <v>0</v>
      </c>
      <c r="AT125" s="12">
        <f t="shared" si="77"/>
        <v>0</v>
      </c>
      <c r="AU125" s="12">
        <f t="shared" si="78"/>
        <v>0</v>
      </c>
      <c r="AV125" s="13"/>
      <c r="AW125" s="12">
        <f t="shared" si="94"/>
        <v>0</v>
      </c>
      <c r="AX125" s="12">
        <f t="shared" si="94"/>
        <v>1</v>
      </c>
      <c r="AY125" s="12">
        <f t="shared" si="94"/>
        <v>2</v>
      </c>
      <c r="AZ125" s="12">
        <f t="shared" si="91"/>
        <v>2</v>
      </c>
      <c r="BA125" s="12">
        <f t="shared" si="79"/>
        <v>0</v>
      </c>
      <c r="BB125" s="12">
        <f t="shared" si="80"/>
        <v>0</v>
      </c>
      <c r="BC125" s="12">
        <f t="shared" si="81"/>
        <v>0</v>
      </c>
      <c r="BD125" s="12">
        <f t="shared" si="82"/>
        <v>0</v>
      </c>
      <c r="BE125" s="13"/>
      <c r="BF125" s="12">
        <f t="shared" si="95"/>
        <v>0</v>
      </c>
      <c r="BG125" s="12">
        <f t="shared" si="95"/>
        <v>27.08</v>
      </c>
      <c r="BH125" s="12">
        <f t="shared" si="95"/>
        <v>54.12</v>
      </c>
      <c r="BI125" s="12">
        <f t="shared" si="92"/>
        <v>54.12</v>
      </c>
      <c r="BJ125" s="12">
        <f t="shared" si="83"/>
        <v>0</v>
      </c>
      <c r="BK125" s="12">
        <f t="shared" si="84"/>
        <v>0</v>
      </c>
      <c r="BL125" s="12">
        <f t="shared" si="85"/>
        <v>0</v>
      </c>
      <c r="BM125" s="12">
        <f t="shared" si="86"/>
        <v>0</v>
      </c>
    </row>
    <row r="126" spans="2:65">
      <c r="B126" s="1">
        <v>122</v>
      </c>
      <c r="C126" s="60" t="s">
        <v>111</v>
      </c>
      <c r="D126" s="35" t="str">
        <f t="shared" si="49"/>
        <v>P360</v>
      </c>
      <c r="E126" s="35" t="str">
        <f t="shared" si="50"/>
        <v>KPP</v>
      </c>
      <c r="F126" s="35" t="str">
        <f t="shared" si="51"/>
        <v>Coal Hauling ABB</v>
      </c>
      <c r="G126" s="37">
        <f t="shared" si="52"/>
        <v>43022</v>
      </c>
      <c r="H126" s="43">
        <v>1</v>
      </c>
      <c r="I126" s="58">
        <v>0.42777777777777781</v>
      </c>
      <c r="J126" s="48">
        <v>44820</v>
      </c>
      <c r="K126" s="40">
        <f t="shared" si="53"/>
        <v>16040</v>
      </c>
      <c r="L126" s="40">
        <f t="shared" si="54"/>
        <v>28780</v>
      </c>
      <c r="M126" s="35">
        <f t="shared" si="55"/>
        <v>1</v>
      </c>
      <c r="N126" s="1">
        <v>122</v>
      </c>
      <c r="O126" s="1" t="s">
        <v>199</v>
      </c>
      <c r="Q126" s="44" t="str">
        <f>Parameter!C83</f>
        <v>LD0082</v>
      </c>
      <c r="R126" s="42">
        <v>18640</v>
      </c>
      <c r="AJ126" s="2">
        <f t="shared" si="68"/>
        <v>122</v>
      </c>
      <c r="AK126" s="10" t="str">
        <f>Parameter!C127</f>
        <v>SADT229</v>
      </c>
      <c r="AL126" s="10" t="str">
        <f>Parameter!D127</f>
        <v>P380</v>
      </c>
      <c r="AM126" s="10" t="str">
        <f>Parameter!F127</f>
        <v>SAM</v>
      </c>
      <c r="AN126" s="12">
        <f t="shared" si="93"/>
        <v>26.78</v>
      </c>
      <c r="AO126" s="12">
        <f t="shared" si="93"/>
        <v>26.78</v>
      </c>
      <c r="AP126" s="12">
        <f t="shared" si="93"/>
        <v>26.95</v>
      </c>
      <c r="AQ126" s="12">
        <f t="shared" si="90"/>
        <v>26.95</v>
      </c>
      <c r="AR126" s="12">
        <f t="shared" si="75"/>
        <v>26.56</v>
      </c>
      <c r="AS126" s="12">
        <f t="shared" si="76"/>
        <v>26.56</v>
      </c>
      <c r="AT126" s="12">
        <f t="shared" si="77"/>
        <v>26.56</v>
      </c>
      <c r="AU126" s="12">
        <f t="shared" si="78"/>
        <v>26.56</v>
      </c>
      <c r="AV126" s="13"/>
      <c r="AW126" s="12">
        <f t="shared" si="94"/>
        <v>1</v>
      </c>
      <c r="AX126" s="12">
        <f t="shared" si="94"/>
        <v>1</v>
      </c>
      <c r="AY126" s="12">
        <f t="shared" si="94"/>
        <v>2</v>
      </c>
      <c r="AZ126" s="12">
        <f t="shared" si="91"/>
        <v>2</v>
      </c>
      <c r="BA126" s="12">
        <f t="shared" si="79"/>
        <v>1</v>
      </c>
      <c r="BB126" s="12">
        <f t="shared" si="80"/>
        <v>1</v>
      </c>
      <c r="BC126" s="12">
        <f t="shared" si="81"/>
        <v>1</v>
      </c>
      <c r="BD126" s="12">
        <f t="shared" si="82"/>
        <v>1</v>
      </c>
      <c r="BE126" s="13"/>
      <c r="BF126" s="12">
        <f t="shared" si="95"/>
        <v>26.78</v>
      </c>
      <c r="BG126" s="12">
        <f t="shared" si="95"/>
        <v>26.78</v>
      </c>
      <c r="BH126" s="12">
        <f t="shared" si="95"/>
        <v>53.9</v>
      </c>
      <c r="BI126" s="12">
        <f t="shared" si="92"/>
        <v>53.9</v>
      </c>
      <c r="BJ126" s="12">
        <f t="shared" si="83"/>
        <v>26.56</v>
      </c>
      <c r="BK126" s="12">
        <f t="shared" si="84"/>
        <v>26.56</v>
      </c>
      <c r="BL126" s="12">
        <f t="shared" si="85"/>
        <v>26.56</v>
      </c>
      <c r="BM126" s="12">
        <f t="shared" si="86"/>
        <v>26.56</v>
      </c>
    </row>
    <row r="127" spans="2:65">
      <c r="B127" s="1">
        <v>123</v>
      </c>
      <c r="C127" s="60" t="s">
        <v>75</v>
      </c>
      <c r="D127" s="35" t="str">
        <f t="shared" si="49"/>
        <v>P360</v>
      </c>
      <c r="E127" s="35" t="str">
        <f t="shared" si="50"/>
        <v>KPP</v>
      </c>
      <c r="F127" s="35" t="str">
        <f t="shared" si="51"/>
        <v>Coal Hauling ABB</v>
      </c>
      <c r="G127" s="37">
        <f t="shared" si="52"/>
        <v>43022</v>
      </c>
      <c r="H127" s="43">
        <v>1</v>
      </c>
      <c r="I127" s="58">
        <v>0.4291666666666667</v>
      </c>
      <c r="J127" s="48">
        <v>44520</v>
      </c>
      <c r="K127" s="40">
        <f t="shared" si="53"/>
        <v>16360</v>
      </c>
      <c r="L127" s="40">
        <f t="shared" si="54"/>
        <v>28160</v>
      </c>
      <c r="M127" s="35">
        <f t="shared" si="55"/>
        <v>1</v>
      </c>
      <c r="N127" s="1">
        <v>123</v>
      </c>
      <c r="O127" s="1" t="s">
        <v>199</v>
      </c>
      <c r="Q127" s="44" t="str">
        <f>Parameter!C84</f>
        <v>LD0083</v>
      </c>
      <c r="R127" s="42">
        <v>18580</v>
      </c>
      <c r="AJ127" s="2">
        <f t="shared" si="68"/>
        <v>123</v>
      </c>
      <c r="AK127" s="10" t="str">
        <f>Parameter!C128</f>
        <v>SADT231</v>
      </c>
      <c r="AL127" s="10" t="str">
        <f>Parameter!D128</f>
        <v>P380</v>
      </c>
      <c r="AM127" s="10" t="str">
        <f>Parameter!F128</f>
        <v>SAM</v>
      </c>
      <c r="AN127" s="12">
        <f t="shared" si="93"/>
        <v>28.76</v>
      </c>
      <c r="AO127" s="12">
        <f t="shared" si="93"/>
        <v>28.76</v>
      </c>
      <c r="AP127" s="12">
        <f t="shared" si="93"/>
        <v>27.87</v>
      </c>
      <c r="AQ127" s="12">
        <f t="shared" si="90"/>
        <v>27.87</v>
      </c>
      <c r="AR127" s="12">
        <f t="shared" si="75"/>
        <v>27.14</v>
      </c>
      <c r="AS127" s="12">
        <f t="shared" si="76"/>
        <v>27.14</v>
      </c>
      <c r="AT127" s="12">
        <f t="shared" si="77"/>
        <v>27.14</v>
      </c>
      <c r="AU127" s="12">
        <f t="shared" si="78"/>
        <v>27.14</v>
      </c>
      <c r="AV127" s="13"/>
      <c r="AW127" s="12">
        <f t="shared" si="94"/>
        <v>1</v>
      </c>
      <c r="AX127" s="12">
        <f t="shared" si="94"/>
        <v>1</v>
      </c>
      <c r="AY127" s="12">
        <f t="shared" si="94"/>
        <v>2</v>
      </c>
      <c r="AZ127" s="12">
        <f t="shared" si="91"/>
        <v>2</v>
      </c>
      <c r="BA127" s="12">
        <f t="shared" si="79"/>
        <v>1</v>
      </c>
      <c r="BB127" s="12">
        <f t="shared" si="80"/>
        <v>1</v>
      </c>
      <c r="BC127" s="12">
        <f t="shared" si="81"/>
        <v>1</v>
      </c>
      <c r="BD127" s="12">
        <f t="shared" si="82"/>
        <v>1</v>
      </c>
      <c r="BE127" s="13"/>
      <c r="BF127" s="12">
        <f t="shared" si="95"/>
        <v>28.76</v>
      </c>
      <c r="BG127" s="12">
        <f t="shared" si="95"/>
        <v>28.76</v>
      </c>
      <c r="BH127" s="12">
        <f t="shared" si="95"/>
        <v>55.74</v>
      </c>
      <c r="BI127" s="12">
        <f t="shared" si="92"/>
        <v>55.74</v>
      </c>
      <c r="BJ127" s="12">
        <f t="shared" si="83"/>
        <v>27.14</v>
      </c>
      <c r="BK127" s="12">
        <f t="shared" si="84"/>
        <v>27.14</v>
      </c>
      <c r="BL127" s="12">
        <f t="shared" si="85"/>
        <v>27.14</v>
      </c>
      <c r="BM127" s="12">
        <f t="shared" si="86"/>
        <v>27.14</v>
      </c>
    </row>
    <row r="128" spans="2:65">
      <c r="B128" s="1">
        <v>124</v>
      </c>
      <c r="C128" s="60" t="s">
        <v>209</v>
      </c>
      <c r="D128" s="35" t="str">
        <f t="shared" si="49"/>
        <v>P380</v>
      </c>
      <c r="E128" s="35" t="str">
        <f t="shared" si="50"/>
        <v>KPP</v>
      </c>
      <c r="F128" s="35" t="str">
        <f t="shared" si="51"/>
        <v>Coal Hauling ABB</v>
      </c>
      <c r="G128" s="37">
        <f t="shared" si="52"/>
        <v>43022</v>
      </c>
      <c r="H128" s="43">
        <v>1</v>
      </c>
      <c r="I128" s="58">
        <v>0.43402777777777773</v>
      </c>
      <c r="J128" s="48">
        <v>42320</v>
      </c>
      <c r="K128" s="40">
        <f t="shared" si="53"/>
        <v>15800</v>
      </c>
      <c r="L128" s="40">
        <f t="shared" si="54"/>
        <v>26520</v>
      </c>
      <c r="M128" s="35">
        <f t="shared" si="55"/>
        <v>1</v>
      </c>
      <c r="N128" s="1">
        <v>124</v>
      </c>
      <c r="O128" s="1" t="s">
        <v>199</v>
      </c>
      <c r="Q128" s="44" t="str">
        <f>Parameter!C85</f>
        <v>LD0084</v>
      </c>
      <c r="R128" s="42">
        <v>18580</v>
      </c>
      <c r="AJ128" s="2">
        <f t="shared" si="68"/>
        <v>124</v>
      </c>
      <c r="AK128" s="10" t="str">
        <f>Parameter!C129</f>
        <v>SADT116</v>
      </c>
      <c r="AL128" s="10" t="str">
        <f>Parameter!D129</f>
        <v>P410</v>
      </c>
      <c r="AM128" s="10" t="str">
        <f>Parameter!F129</f>
        <v>SAM</v>
      </c>
      <c r="AN128" s="12">
        <f t="shared" si="93"/>
        <v>29.86</v>
      </c>
      <c r="AO128" s="12">
        <f t="shared" si="93"/>
        <v>30.83</v>
      </c>
      <c r="AP128" s="12">
        <f t="shared" si="93"/>
        <v>30.83</v>
      </c>
      <c r="AQ128" s="12">
        <f t="shared" si="90"/>
        <v>30.83</v>
      </c>
      <c r="AR128" s="12">
        <f t="shared" si="75"/>
        <v>32.159999999999997</v>
      </c>
      <c r="AS128" s="12">
        <f t="shared" si="76"/>
        <v>32.159999999999997</v>
      </c>
      <c r="AT128" s="12">
        <f t="shared" si="77"/>
        <v>32.159999999999997</v>
      </c>
      <c r="AU128" s="12">
        <f t="shared" si="78"/>
        <v>32.159999999999997</v>
      </c>
      <c r="AV128" s="13"/>
      <c r="AW128" s="12">
        <f t="shared" si="94"/>
        <v>1</v>
      </c>
      <c r="AX128" s="12">
        <f t="shared" si="94"/>
        <v>2</v>
      </c>
      <c r="AY128" s="12">
        <f t="shared" si="94"/>
        <v>2</v>
      </c>
      <c r="AZ128" s="12">
        <f t="shared" si="91"/>
        <v>2</v>
      </c>
      <c r="BA128" s="12">
        <f t="shared" si="79"/>
        <v>1</v>
      </c>
      <c r="BB128" s="12">
        <f t="shared" si="80"/>
        <v>1</v>
      </c>
      <c r="BC128" s="12">
        <f t="shared" si="81"/>
        <v>1</v>
      </c>
      <c r="BD128" s="12">
        <f t="shared" si="82"/>
        <v>1</v>
      </c>
      <c r="BE128" s="13"/>
      <c r="BF128" s="12">
        <f t="shared" si="95"/>
        <v>29.86</v>
      </c>
      <c r="BG128" s="12">
        <f t="shared" si="95"/>
        <v>61.66</v>
      </c>
      <c r="BH128" s="12">
        <f t="shared" si="95"/>
        <v>61.66</v>
      </c>
      <c r="BI128" s="12">
        <f t="shared" si="92"/>
        <v>61.66</v>
      </c>
      <c r="BJ128" s="12">
        <f t="shared" si="83"/>
        <v>32.159999999999997</v>
      </c>
      <c r="BK128" s="12">
        <f t="shared" si="84"/>
        <v>32.159999999999997</v>
      </c>
      <c r="BL128" s="12">
        <f t="shared" si="85"/>
        <v>32.159999999999997</v>
      </c>
      <c r="BM128" s="12">
        <f t="shared" si="86"/>
        <v>32.159999999999997</v>
      </c>
    </row>
    <row r="129" spans="2:65">
      <c r="B129" s="1">
        <v>125</v>
      </c>
      <c r="C129" s="60" t="s">
        <v>36</v>
      </c>
      <c r="D129" s="35" t="str">
        <f t="shared" si="49"/>
        <v>P360</v>
      </c>
      <c r="E129" s="35" t="str">
        <f t="shared" si="50"/>
        <v>KPP</v>
      </c>
      <c r="F129" s="35" t="str">
        <f t="shared" si="51"/>
        <v>Coal Hauling ABB</v>
      </c>
      <c r="G129" s="37">
        <f t="shared" si="52"/>
        <v>43022</v>
      </c>
      <c r="H129" s="43">
        <v>1</v>
      </c>
      <c r="I129" s="58">
        <v>0.43472222222222223</v>
      </c>
      <c r="J129" s="48">
        <v>41620</v>
      </c>
      <c r="K129" s="40">
        <f t="shared" si="53"/>
        <v>16400</v>
      </c>
      <c r="L129" s="40">
        <f t="shared" si="54"/>
        <v>25220</v>
      </c>
      <c r="M129" s="35">
        <f t="shared" si="55"/>
        <v>1</v>
      </c>
      <c r="N129" s="1">
        <v>125</v>
      </c>
      <c r="O129" s="1" t="s">
        <v>199</v>
      </c>
      <c r="Q129" s="44" t="str">
        <f>Parameter!C86</f>
        <v>LD0085</v>
      </c>
      <c r="R129" s="42"/>
      <c r="AJ129" s="2">
        <f t="shared" si="68"/>
        <v>125</v>
      </c>
      <c r="AK129" s="10" t="str">
        <f>Parameter!C130</f>
        <v>SADT117</v>
      </c>
      <c r="AL129" s="10" t="str">
        <f>Parameter!D130</f>
        <v>P410</v>
      </c>
      <c r="AM129" s="10" t="str">
        <f>Parameter!F130</f>
        <v>SAM</v>
      </c>
      <c r="AN129" s="12">
        <f t="shared" si="93"/>
        <v>30.22</v>
      </c>
      <c r="AO129" s="12">
        <f t="shared" si="93"/>
        <v>30.7</v>
      </c>
      <c r="AP129" s="12">
        <f t="shared" si="93"/>
        <v>30.7</v>
      </c>
      <c r="AQ129" s="12">
        <f t="shared" si="90"/>
        <v>30.7</v>
      </c>
      <c r="AR129" s="12">
        <f t="shared" si="75"/>
        <v>31.38</v>
      </c>
      <c r="AS129" s="12">
        <f t="shared" si="76"/>
        <v>31.38</v>
      </c>
      <c r="AT129" s="12">
        <f t="shared" si="77"/>
        <v>31.38</v>
      </c>
      <c r="AU129" s="12">
        <f t="shared" si="78"/>
        <v>31.38</v>
      </c>
      <c r="AV129" s="13"/>
      <c r="AW129" s="12">
        <f t="shared" si="94"/>
        <v>1</v>
      </c>
      <c r="AX129" s="12">
        <f t="shared" si="94"/>
        <v>2</v>
      </c>
      <c r="AY129" s="12">
        <f t="shared" si="94"/>
        <v>2</v>
      </c>
      <c r="AZ129" s="12">
        <f t="shared" si="91"/>
        <v>2</v>
      </c>
      <c r="BA129" s="12">
        <f t="shared" si="79"/>
        <v>1</v>
      </c>
      <c r="BB129" s="12">
        <f t="shared" si="80"/>
        <v>1</v>
      </c>
      <c r="BC129" s="12">
        <f t="shared" si="81"/>
        <v>1</v>
      </c>
      <c r="BD129" s="12">
        <f t="shared" si="82"/>
        <v>1</v>
      </c>
      <c r="BE129" s="13"/>
      <c r="BF129" s="12">
        <f t="shared" si="95"/>
        <v>30.22</v>
      </c>
      <c r="BG129" s="12">
        <f t="shared" si="95"/>
        <v>61.4</v>
      </c>
      <c r="BH129" s="12">
        <f t="shared" si="95"/>
        <v>61.4</v>
      </c>
      <c r="BI129" s="12">
        <f t="shared" si="92"/>
        <v>61.4</v>
      </c>
      <c r="BJ129" s="12">
        <f t="shared" si="83"/>
        <v>31.38</v>
      </c>
      <c r="BK129" s="12">
        <f t="shared" si="84"/>
        <v>31.38</v>
      </c>
      <c r="BL129" s="12">
        <f t="shared" si="85"/>
        <v>31.38</v>
      </c>
      <c r="BM129" s="12">
        <f t="shared" si="86"/>
        <v>31.38</v>
      </c>
    </row>
    <row r="130" spans="2:65">
      <c r="B130" s="1">
        <v>126</v>
      </c>
      <c r="C130" s="60" t="s">
        <v>90</v>
      </c>
      <c r="D130" s="35" t="str">
        <f t="shared" si="49"/>
        <v>P380</v>
      </c>
      <c r="E130" s="35" t="str">
        <f t="shared" si="50"/>
        <v>KPP</v>
      </c>
      <c r="F130" s="35" t="str">
        <f t="shared" si="51"/>
        <v>Coal Hauling ABB</v>
      </c>
      <c r="G130" s="37">
        <f t="shared" si="52"/>
        <v>43022</v>
      </c>
      <c r="H130" s="43">
        <v>1</v>
      </c>
      <c r="I130" s="58">
        <v>0.43541666666666662</v>
      </c>
      <c r="J130" s="48">
        <v>44800</v>
      </c>
      <c r="K130" s="40">
        <f t="shared" si="53"/>
        <v>16220</v>
      </c>
      <c r="L130" s="40">
        <f t="shared" si="54"/>
        <v>28580</v>
      </c>
      <c r="M130" s="35">
        <f t="shared" si="55"/>
        <v>1</v>
      </c>
      <c r="N130" s="1">
        <v>126</v>
      </c>
      <c r="O130" s="1" t="s">
        <v>199</v>
      </c>
      <c r="Q130" s="44" t="str">
        <f>Parameter!C87</f>
        <v>LD0086</v>
      </c>
      <c r="R130" s="42"/>
      <c r="AJ130" s="2">
        <f t="shared" si="68"/>
        <v>126</v>
      </c>
      <c r="AK130" s="10" t="str">
        <f>Parameter!C131</f>
        <v>SADT118</v>
      </c>
      <c r="AL130" s="10" t="str">
        <f>Parameter!D131</f>
        <v>P410</v>
      </c>
      <c r="AM130" s="10" t="str">
        <f>Parameter!F131</f>
        <v>SAM</v>
      </c>
      <c r="AN130" s="12">
        <f t="shared" si="93"/>
        <v>0</v>
      </c>
      <c r="AO130" s="12">
        <f t="shared" si="93"/>
        <v>0</v>
      </c>
      <c r="AP130" s="12">
        <f t="shared" si="93"/>
        <v>0</v>
      </c>
      <c r="AQ130" s="12">
        <f t="shared" si="90"/>
        <v>0</v>
      </c>
      <c r="AR130" s="12">
        <f t="shared" si="75"/>
        <v>0</v>
      </c>
      <c r="AS130" s="12">
        <f t="shared" si="76"/>
        <v>0</v>
      </c>
      <c r="AT130" s="12">
        <f t="shared" si="77"/>
        <v>0</v>
      </c>
      <c r="AU130" s="12">
        <f t="shared" si="78"/>
        <v>0</v>
      </c>
      <c r="AV130" s="13"/>
      <c r="AW130" s="12">
        <f t="shared" si="94"/>
        <v>0</v>
      </c>
      <c r="AX130" s="12">
        <f t="shared" si="94"/>
        <v>0</v>
      </c>
      <c r="AY130" s="12">
        <f t="shared" si="94"/>
        <v>0</v>
      </c>
      <c r="AZ130" s="12">
        <f t="shared" si="91"/>
        <v>0</v>
      </c>
      <c r="BA130" s="12">
        <f t="shared" si="79"/>
        <v>0</v>
      </c>
      <c r="BB130" s="12">
        <f t="shared" si="80"/>
        <v>0</v>
      </c>
      <c r="BC130" s="12">
        <f t="shared" si="81"/>
        <v>0</v>
      </c>
      <c r="BD130" s="12">
        <f t="shared" si="82"/>
        <v>0</v>
      </c>
      <c r="BE130" s="13"/>
      <c r="BF130" s="12">
        <f t="shared" si="95"/>
        <v>0</v>
      </c>
      <c r="BG130" s="12">
        <f t="shared" si="95"/>
        <v>0</v>
      </c>
      <c r="BH130" s="12">
        <f t="shared" si="95"/>
        <v>0</v>
      </c>
      <c r="BI130" s="12">
        <f t="shared" si="92"/>
        <v>0</v>
      </c>
      <c r="BJ130" s="12">
        <f t="shared" si="83"/>
        <v>0</v>
      </c>
      <c r="BK130" s="12">
        <f t="shared" si="84"/>
        <v>0</v>
      </c>
      <c r="BL130" s="12">
        <f t="shared" si="85"/>
        <v>0</v>
      </c>
      <c r="BM130" s="12">
        <f t="shared" si="86"/>
        <v>0</v>
      </c>
    </row>
    <row r="131" spans="2:65">
      <c r="B131" s="1">
        <v>127</v>
      </c>
      <c r="C131" s="60" t="s">
        <v>141</v>
      </c>
      <c r="D131" s="35" t="str">
        <f t="shared" si="49"/>
        <v>P410</v>
      </c>
      <c r="E131" s="35" t="str">
        <f t="shared" si="50"/>
        <v>SAM</v>
      </c>
      <c r="F131" s="35" t="str">
        <f t="shared" si="51"/>
        <v>Subcont Hauling ABB</v>
      </c>
      <c r="G131" s="37">
        <f t="shared" si="52"/>
        <v>43022</v>
      </c>
      <c r="H131" s="43">
        <v>1</v>
      </c>
      <c r="I131" s="58">
        <v>0.4375</v>
      </c>
      <c r="J131" s="48">
        <v>50900</v>
      </c>
      <c r="K131" s="40">
        <f t="shared" si="53"/>
        <v>18960</v>
      </c>
      <c r="L131" s="40">
        <f t="shared" si="54"/>
        <v>31940</v>
      </c>
      <c r="M131" s="35">
        <f t="shared" si="55"/>
        <v>1</v>
      </c>
      <c r="N131" s="1">
        <v>127</v>
      </c>
      <c r="O131" s="1" t="s">
        <v>199</v>
      </c>
      <c r="Q131" s="44" t="str">
        <f>Parameter!C88</f>
        <v>LD0087</v>
      </c>
      <c r="R131" s="42">
        <v>18480</v>
      </c>
      <c r="AJ131" s="2">
        <f t="shared" si="68"/>
        <v>127</v>
      </c>
      <c r="AK131" s="10" t="str">
        <f>Parameter!C132</f>
        <v>SADT119</v>
      </c>
      <c r="AL131" s="10" t="str">
        <f>Parameter!D132</f>
        <v>P410</v>
      </c>
      <c r="AM131" s="10" t="str">
        <f>Parameter!F132</f>
        <v>SAM</v>
      </c>
      <c r="AN131" s="12">
        <f t="shared" si="93"/>
        <v>0</v>
      </c>
      <c r="AO131" s="12">
        <f t="shared" si="93"/>
        <v>31.94</v>
      </c>
      <c r="AP131" s="12">
        <f t="shared" si="93"/>
        <v>31.94</v>
      </c>
      <c r="AQ131" s="12">
        <f t="shared" si="90"/>
        <v>31.94</v>
      </c>
      <c r="AR131" s="12">
        <f t="shared" si="75"/>
        <v>31.7</v>
      </c>
      <c r="AS131" s="12">
        <f t="shared" si="76"/>
        <v>31.7</v>
      </c>
      <c r="AT131" s="12">
        <f t="shared" si="77"/>
        <v>31.7</v>
      </c>
      <c r="AU131" s="12">
        <f t="shared" si="78"/>
        <v>31.7</v>
      </c>
      <c r="AV131" s="13"/>
      <c r="AW131" s="12">
        <f t="shared" si="94"/>
        <v>0</v>
      </c>
      <c r="AX131" s="12">
        <f t="shared" si="94"/>
        <v>1</v>
      </c>
      <c r="AY131" s="12">
        <f t="shared" si="94"/>
        <v>1</v>
      </c>
      <c r="AZ131" s="12">
        <f t="shared" si="91"/>
        <v>1</v>
      </c>
      <c r="BA131" s="12">
        <f t="shared" si="79"/>
        <v>1</v>
      </c>
      <c r="BB131" s="12">
        <f t="shared" si="80"/>
        <v>1</v>
      </c>
      <c r="BC131" s="12">
        <f t="shared" si="81"/>
        <v>1</v>
      </c>
      <c r="BD131" s="12">
        <f t="shared" si="82"/>
        <v>1</v>
      </c>
      <c r="BE131" s="13"/>
      <c r="BF131" s="12">
        <f t="shared" si="95"/>
        <v>0</v>
      </c>
      <c r="BG131" s="12">
        <f t="shared" si="95"/>
        <v>31.94</v>
      </c>
      <c r="BH131" s="12">
        <f t="shared" si="95"/>
        <v>31.94</v>
      </c>
      <c r="BI131" s="12">
        <f t="shared" si="92"/>
        <v>31.94</v>
      </c>
      <c r="BJ131" s="12">
        <f t="shared" si="83"/>
        <v>31.7</v>
      </c>
      <c r="BK131" s="12">
        <f t="shared" si="84"/>
        <v>31.7</v>
      </c>
      <c r="BL131" s="12">
        <f t="shared" si="85"/>
        <v>31.7</v>
      </c>
      <c r="BM131" s="12">
        <f t="shared" si="86"/>
        <v>31.7</v>
      </c>
    </row>
    <row r="132" spans="2:65">
      <c r="B132" s="1">
        <v>128</v>
      </c>
      <c r="C132" s="60" t="s">
        <v>194</v>
      </c>
      <c r="D132" s="35" t="str">
        <f t="shared" si="49"/>
        <v>P360</v>
      </c>
      <c r="E132" s="35" t="str">
        <f t="shared" si="50"/>
        <v>KPP</v>
      </c>
      <c r="F132" s="35" t="str">
        <f t="shared" si="51"/>
        <v>Coal Hauling ABB</v>
      </c>
      <c r="G132" s="37">
        <f t="shared" si="52"/>
        <v>43022</v>
      </c>
      <c r="H132" s="43">
        <v>1</v>
      </c>
      <c r="I132" s="58">
        <v>0.4375</v>
      </c>
      <c r="J132" s="48">
        <v>44300</v>
      </c>
      <c r="K132" s="40">
        <f t="shared" si="53"/>
        <v>15820</v>
      </c>
      <c r="L132" s="40">
        <f t="shared" si="54"/>
        <v>28480</v>
      </c>
      <c r="M132" s="35">
        <f t="shared" si="55"/>
        <v>1</v>
      </c>
      <c r="N132" s="1">
        <v>128</v>
      </c>
      <c r="O132" s="1" t="s">
        <v>199</v>
      </c>
      <c r="Q132" s="44" t="str">
        <f>Parameter!C89</f>
        <v>LD0088</v>
      </c>
      <c r="R132" s="42">
        <v>18300</v>
      </c>
      <c r="AJ132" s="2">
        <f t="shared" si="68"/>
        <v>128</v>
      </c>
      <c r="AK132" s="10" t="str">
        <f>Parameter!C133</f>
        <v>SADT120</v>
      </c>
      <c r="AL132" s="10" t="str">
        <f>Parameter!D133</f>
        <v>P410</v>
      </c>
      <c r="AM132" s="10" t="str">
        <f>Parameter!F133</f>
        <v>SAM</v>
      </c>
      <c r="AN132" s="12">
        <f t="shared" si="93"/>
        <v>0</v>
      </c>
      <c r="AO132" s="12">
        <f t="shared" si="93"/>
        <v>0</v>
      </c>
      <c r="AP132" s="12">
        <f t="shared" si="93"/>
        <v>0</v>
      </c>
      <c r="AQ132" s="12">
        <f t="shared" si="90"/>
        <v>0</v>
      </c>
      <c r="AR132" s="12">
        <f t="shared" si="75"/>
        <v>0</v>
      </c>
      <c r="AS132" s="12">
        <f t="shared" si="76"/>
        <v>0</v>
      </c>
      <c r="AT132" s="12">
        <f t="shared" si="77"/>
        <v>0</v>
      </c>
      <c r="AU132" s="12">
        <f t="shared" si="78"/>
        <v>0</v>
      </c>
      <c r="AV132" s="13"/>
      <c r="AW132" s="12">
        <f t="shared" si="94"/>
        <v>0</v>
      </c>
      <c r="AX132" s="12">
        <f t="shared" si="94"/>
        <v>0</v>
      </c>
      <c r="AY132" s="12">
        <f t="shared" si="94"/>
        <v>0</v>
      </c>
      <c r="AZ132" s="12">
        <f t="shared" si="91"/>
        <v>0</v>
      </c>
      <c r="BA132" s="12">
        <f t="shared" si="79"/>
        <v>0</v>
      </c>
      <c r="BB132" s="12">
        <f t="shared" si="80"/>
        <v>0</v>
      </c>
      <c r="BC132" s="12">
        <f t="shared" si="81"/>
        <v>0</v>
      </c>
      <c r="BD132" s="12">
        <f t="shared" si="82"/>
        <v>0</v>
      </c>
      <c r="BE132" s="13"/>
      <c r="BF132" s="12">
        <f t="shared" si="95"/>
        <v>0</v>
      </c>
      <c r="BG132" s="12">
        <f t="shared" si="95"/>
        <v>0</v>
      </c>
      <c r="BH132" s="12">
        <f t="shared" si="95"/>
        <v>0</v>
      </c>
      <c r="BI132" s="12">
        <f t="shared" si="92"/>
        <v>0</v>
      </c>
      <c r="BJ132" s="12">
        <f t="shared" si="83"/>
        <v>0</v>
      </c>
      <c r="BK132" s="12">
        <f t="shared" si="84"/>
        <v>0</v>
      </c>
      <c r="BL132" s="12">
        <f t="shared" si="85"/>
        <v>0</v>
      </c>
      <c r="BM132" s="12">
        <f t="shared" si="86"/>
        <v>0</v>
      </c>
    </row>
    <row r="133" spans="2:65">
      <c r="B133" s="1">
        <v>129</v>
      </c>
      <c r="C133" s="60" t="s">
        <v>94</v>
      </c>
      <c r="D133" s="35" t="str">
        <f t="shared" ref="D133:D196" si="96">IFERROR(VLOOKUP($C133,Parameter,2,FALSE),"")</f>
        <v>P360</v>
      </c>
      <c r="E133" s="35" t="str">
        <f t="shared" ref="E133:E196" si="97">IFERROR(VLOOKUP($C133,Parameter,4,FALSE),"")</f>
        <v>KPP</v>
      </c>
      <c r="F133" s="35" t="str">
        <f t="shared" ref="F133:F196" si="98">IFERROR(VLOOKUP($C133,Parameter,3,FALSE),"")</f>
        <v>Coal Hauling ABB</v>
      </c>
      <c r="G133" s="37">
        <f t="shared" ref="G133:G196" si="99">IF($C133=0,"",$D$2)</f>
        <v>43022</v>
      </c>
      <c r="H133" s="43">
        <v>1</v>
      </c>
      <c r="I133" s="58">
        <v>0.43958333333333338</v>
      </c>
      <c r="J133" s="48">
        <v>42960</v>
      </c>
      <c r="K133" s="40">
        <f t="shared" ref="K133:K196" si="100">IFERROR(VLOOKUP($C133,$Q$49:$R$300,2,FALSE),0)</f>
        <v>16040</v>
      </c>
      <c r="L133" s="40">
        <f t="shared" ref="L133:L196" si="101">IFERROR(J133-K133,"")</f>
        <v>26920</v>
      </c>
      <c r="M133" s="35">
        <f t="shared" ref="M133:M196" si="102">IF(L133&gt;0,1,"")</f>
        <v>1</v>
      </c>
      <c r="N133" s="1">
        <v>129</v>
      </c>
      <c r="O133" s="1" t="s">
        <v>199</v>
      </c>
      <c r="Q133" s="44" t="str">
        <f>Parameter!C90</f>
        <v>LD0089</v>
      </c>
      <c r="R133" s="42">
        <v>19020</v>
      </c>
      <c r="AJ133" s="2">
        <f t="shared" si="68"/>
        <v>129</v>
      </c>
      <c r="AK133" s="10" t="str">
        <f>Parameter!C134</f>
        <v>SADT125</v>
      </c>
      <c r="AL133" s="10" t="str">
        <f>Parameter!D134</f>
        <v>P410</v>
      </c>
      <c r="AM133" s="10" t="str">
        <f>Parameter!F134</f>
        <v>SAM</v>
      </c>
      <c r="AN133" s="12">
        <f t="shared" si="93"/>
        <v>31.96</v>
      </c>
      <c r="AO133" s="12">
        <f t="shared" si="93"/>
        <v>31.42</v>
      </c>
      <c r="AP133" s="12">
        <f t="shared" si="93"/>
        <v>31.42</v>
      </c>
      <c r="AQ133" s="12">
        <f t="shared" si="90"/>
        <v>31.42</v>
      </c>
      <c r="AR133" s="12">
        <f t="shared" ref="AR133:AR172" si="103">IFERROR(AVERAGEIFS(Netto,Unit,$AK133,Jam,"&gt;="&amp;$AQ$3,Jam,"&lt;"&amp;AR$4)/1000,0)</f>
        <v>29.54</v>
      </c>
      <c r="AS133" s="12">
        <f t="shared" ref="AS133:AS172" si="104">IFERROR(AVERAGEIFS(Netto,Unit,$AK133,Jam,"&gt;="&amp;$AQ$3,Jam,"&lt;"&amp;AS$3)/1000,0)</f>
        <v>29.54</v>
      </c>
      <c r="AT133" s="12">
        <f t="shared" ref="AT133:AT160" si="105">IF(IFERROR(AVERAGEIFS(Netto,Unit,$AK133,Jam,"&gt;="&amp;$AQ$3,Jam,"&lt;"&amp;AS$3)/1000,0)="",IFERROR(AVERAGEIFS(Netto,Unit,$AK133,Jam,"&gt;="&amp;$AS$4,Jam,"&lt;"&amp;AT$4)/1000,""),IF(IFERROR(AVERAGEIFS(Netto,Unit,$AK133,Jam,"&gt;="&amp;$AS$4,Jam,"&lt;"&amp;AT$4)/1000,"")="",IFERROR(AVERAGEIFS(Netto,Unit,$AK133,Jam,"&gt;="&amp;$AQ$3,Jam,"&lt;"&amp;AS$3)/1000,0),IF(AND(IFERROR(AVERAGEIFS(Netto,Unit,$AK133,Jam,"&gt;="&amp;$AQ$3,Jam,"&lt;"&amp;AS$3)/1000,0)&gt;0,IFERROR(AVERAGEIFS(Netto,Unit,$AK133,Jam,"&gt;="&amp;$AS$4,Jam,"&lt;"&amp;AT$4)/1000,"")&gt;0),AVERAGE(IFERROR(AVERAGEIFS(Netto,Unit,$AK133,Jam,"&gt;="&amp;$AQ$3,Jam,"&lt;"&amp;AS$3)/1000,""),IFERROR(AVERAGEIFS(Netto,Unit,$AK133,Jam,"&gt;="&amp;$AS$4,Jam,"&lt;"&amp;AT$4)/1000,"")),"")))</f>
        <v>29.54</v>
      </c>
      <c r="AU133" s="12">
        <f t="shared" ref="AU133:AU160" si="106">IF(IFERROR(AVERAGEIFS(Netto,Unit,$AK133,Jam,"&gt;="&amp;$AQ$3,Jam,"&lt;"&amp;AS$3)/1000,0)="",IFERROR(AVERAGEIFS(Netto,Unit,$AK133,Jam,"&gt;="&amp;$AS$4,Jam,"&lt;"&amp;AU$4)/1000,""),IF(IFERROR(AVERAGEIFS(Netto,Unit,$AK133,Jam,"&gt;="&amp;$AS$4,Jam,"&lt;"&amp;AU$4)/1000,"")="",IFERROR(AVERAGEIFS(Netto,Unit,$AK133,Jam,"&gt;="&amp;$AQ$3,Jam,"&lt;"&amp;AS$3)/1000,0),IF(AND(IFERROR(AVERAGEIFS(Netto,Unit,$AK133,Jam,"&gt;="&amp;$AQ$3,Jam,"&lt;"&amp;AS$3)/1000,0)&gt;0,IFERROR(AVERAGEIFS(Netto,Unit,$AK133,Jam,"&gt;="&amp;$AS$4,Jam,"&lt;"&amp;AU$4)/1000,"")&gt;0),AVERAGE(IFERROR(AVERAGEIFS(Netto,Unit,$AK133,Jam,"&gt;="&amp;$AQ$3,Jam,"&lt;"&amp;AS$3)/1000,""),IFERROR(AVERAGEIFS(Netto,Unit,$AK133,Jam,"&gt;="&amp;$AS$4,Jam,"&lt;"&amp;AU$4)/1000,"")),"")))</f>
        <v>29.54</v>
      </c>
      <c r="AV133" s="13"/>
      <c r="AW133" s="12">
        <f t="shared" si="94"/>
        <v>1</v>
      </c>
      <c r="AX133" s="12">
        <f t="shared" si="94"/>
        <v>2</v>
      </c>
      <c r="AY133" s="12">
        <f t="shared" si="94"/>
        <v>2</v>
      </c>
      <c r="AZ133" s="12">
        <f t="shared" si="91"/>
        <v>2</v>
      </c>
      <c r="BA133" s="12">
        <f t="shared" ref="BA133:BA172" si="107">COUNTIFS(Ritase,"&gt;0",Unit,$AK133,Jam,"&gt;="&amp;$AQ$3,Jam,"&lt;"&amp;BA$4)</f>
        <v>1</v>
      </c>
      <c r="BB133" s="12">
        <f t="shared" ref="BB133:BB172" si="108">COUNTIFS(Ritase,"&gt;0",Unit,$AK133,Jam,"&gt;="&amp;$AQ$3,Jam,"&lt;"&amp;BB$3)</f>
        <v>1</v>
      </c>
      <c r="BC133" s="12">
        <f t="shared" ref="BC133:BC160" si="109">IF(COUNTIFS(Ritase,"&gt;0",Unit,$AK133,Jam,"&gt;="&amp;$AQ$3,Jam,"&lt;"&amp;BB$3)=0,COUNTIFS(Ritase,"&gt;0",Unit,$AK133,Jam,"&gt;="&amp;$AS$4,Jam,"&lt;"&amp;BC$4),IF(COUNTIFS(Ritase,"&gt;0",Unit,$AK133,Jam,"&gt;="&amp;$AS$4,Jam,"&lt;"&amp;BC$4)=0,COUNTIFS(Ritase,"&gt;0",Unit,$AK133,Jam,"&gt;="&amp;$AQ$3,Jam,"&lt;"&amp;BB$3),IF(AND(COUNTIFS(Ritase,"&gt;0",Unit,$AK133,Jam,"&gt;="&amp;$AQ$3,Jam,"&lt;"&amp;BB$3)&gt;0,COUNTIFS(Ritase,"&gt;0",Unit,$AK133,Jam,"&gt;="&amp;$AS$4,Jam,"&lt;"&amp;BC$4)&gt;0),SUM(COUNTIFS(Ritase,"&gt;0",Unit,$AK133,Jam,"&gt;="&amp;$AQ$3,Jam,"&lt;"&amp;BB$3),COUNTIFS(Ritase,"&gt;0",Unit,$AK133,Jam,"&gt;="&amp;$AS$4,Jam,"&lt;"&amp;BC$4)),"")))</f>
        <v>1</v>
      </c>
      <c r="BD133" s="12">
        <f t="shared" ref="BD133:BD160" si="110">IF(COUNTIFS(Ritase,"&gt;0",Unit,$AK133,Jam,"&gt;="&amp;$AQ$3,Jam,"&lt;"&amp;BB$3)=0,COUNTIFS(Ritase,"&gt;0",Unit,$AK133,Jam,"&gt;="&amp;$AS$4,Jam,"&lt;"&amp;BD$4),IF(COUNTIFS(Ritase,"&gt;0",Unit,$AK133,Jam,"&gt;="&amp;$AS$4,Jam,"&lt;"&amp;BD$4)=0,COUNTIFS(Ritase,"&gt;0",Unit,$AK133,Jam,"&gt;="&amp;$AQ$3,Jam,"&lt;"&amp;BB$3),IF(AND(COUNTIFS(Ritase,"&gt;0",Unit,$AK133,Jam,"&gt;="&amp;$AQ$3,Jam,"&lt;"&amp;BB$3)&gt;0,COUNTIFS(Ritase,"&gt;0",Unit,$AK133,Jam,"&gt;="&amp;$AS$4,Jam,"&lt;"&amp;BD$4)&gt;0),SUM(COUNTIFS(Ritase,"&gt;0",Unit,$AK133,Jam,"&gt;="&amp;$AQ$3,Jam,"&lt;"&amp;BB$3),COUNTIFS(Ritase,"&gt;0",Unit,$AK133,Jam,"&gt;="&amp;$AS$4,Jam,"&lt;"&amp;BD$4)),"")))</f>
        <v>1</v>
      </c>
      <c r="BE133" s="13"/>
      <c r="BF133" s="12">
        <f t="shared" si="95"/>
        <v>31.96</v>
      </c>
      <c r="BG133" s="12">
        <f t="shared" si="95"/>
        <v>62.84</v>
      </c>
      <c r="BH133" s="12">
        <f t="shared" si="95"/>
        <v>62.84</v>
      </c>
      <c r="BI133" s="12">
        <f t="shared" si="92"/>
        <v>62.84</v>
      </c>
      <c r="BJ133" s="12">
        <f t="shared" ref="BJ133:BJ172" si="111">IFERROR(SUMIFS(Netto,Unit,$AK133,Jam,"&gt;="&amp;$AQ$3,Jam,"&lt;"&amp;BJ$4)/1000,0)</f>
        <v>29.54</v>
      </c>
      <c r="BK133" s="12">
        <f t="shared" ref="BK133:BK172" si="112">IFERROR(SUMIFS(Netto,Unit,$AK133,Jam,"&gt;="&amp;$AQ$3,Jam,"&lt;"&amp;BK$3)/1000,0)</f>
        <v>29.54</v>
      </c>
      <c r="BL133" s="12">
        <f t="shared" ref="BL133:BL160" si="113">IF(IFERROR(SUMIFS(Netto,Unit,$AK133,Jam,"&gt;="&amp;$AQ$3,Jam,"&lt;"&amp;BK$3)/1000,0)=0,IFERROR(SUMIFS(Netto,Unit,$AK133,Jam,"&gt;="&amp;$AS$4,Jam,"&lt;"&amp;BL$4)/1000,""),IF(IFERROR(SUMIFS(Netto,Unit,$AK133,Jam,"&gt;="&amp;$AS$4,Jam,"&lt;"&amp;BL$4)/1000,"")=0,IFERROR(SUMIFS(Netto,Unit,$AK133,Jam,"&gt;="&amp;$AQ$3,Jam,"&lt;"&amp;BK$3)/1000,0),IF(AND(IFERROR(SUMIFS(Netto,Unit,$AK133,Jam,"&gt;="&amp;$AQ$3,Jam,"&lt;"&amp;BK$3)/1000,0)&gt;0,IFERROR(SUMIFS(Netto,Unit,$AK133,Jam,"&gt;="&amp;$AS$4,Jam,"&lt;"&amp;BL$4)/1000,"")&gt;0),SUM(IFERROR(SUMIFS(Netto,Unit,$AK133,Jam,"&gt;="&amp;$AQ$3,Jam,"&lt;"&amp;BK$3)/1000,""),IFERROR(SUMIFS(Netto,Unit,$AK133,Jam,"&gt;="&amp;$AS$4,Jam,"&lt;"&amp;BL$4)/1000,"")),"")))</f>
        <v>29.54</v>
      </c>
      <c r="BM133" s="12">
        <f t="shared" ref="BM133:BM160" si="114">IF(IFERROR(SUMIFS(Netto,Unit,$AK133,Jam,"&gt;="&amp;$AQ$3,Jam,"&lt;"&amp;BK$3)/1000,0)=0,IFERROR(SUMIFS(Netto,Unit,$AK133,Jam,"&gt;="&amp;$AS$4,Jam,"&lt;"&amp;BM$4)/1000,""),IF(IFERROR(SUMIFS(Netto,Unit,$AK133,Jam,"&gt;="&amp;$AS$4,Jam,"&lt;"&amp;BM$4)/1000,"")=0,IFERROR(SUMIFS(Netto,Unit,$AK133,Jam,"&gt;="&amp;$AQ$3,Jam,"&lt;"&amp;BK$3)/1000,0),IF(AND(IFERROR(SUMIFS(Netto,Unit,$AK133,Jam,"&gt;="&amp;$AQ$3,Jam,"&lt;"&amp;BK$3)/1000,0)&gt;0,IFERROR(SUMIFS(Netto,Unit,$AK133,Jam,"&gt;="&amp;$AS$4,Jam,"&lt;"&amp;BM$4)/1000,"")&gt;0),SUM(IFERROR(SUMIFS(Netto,Unit,$AK133,Jam,"&gt;="&amp;$AQ$3,Jam,"&lt;"&amp;BK$3)/1000,""),IFERROR(SUMIFS(Netto,Unit,$AK133,Jam,"&gt;="&amp;$AS$4,Jam,"&lt;"&amp;BM$4)/1000,"")),"")))</f>
        <v>29.54</v>
      </c>
    </row>
    <row r="134" spans="2:65">
      <c r="B134" s="1">
        <v>130</v>
      </c>
      <c r="C134" s="60" t="s">
        <v>155</v>
      </c>
      <c r="D134" s="35" t="str">
        <f t="shared" si="96"/>
        <v>P360</v>
      </c>
      <c r="E134" s="35" t="str">
        <f t="shared" si="97"/>
        <v>KPP</v>
      </c>
      <c r="F134" s="35" t="str">
        <f t="shared" si="98"/>
        <v>Coal Hauling ABB</v>
      </c>
      <c r="G134" s="37">
        <f t="shared" si="99"/>
        <v>43022</v>
      </c>
      <c r="H134" s="43">
        <v>1</v>
      </c>
      <c r="I134" s="58">
        <v>0.44166666666666665</v>
      </c>
      <c r="J134" s="48">
        <v>42900</v>
      </c>
      <c r="K134" s="40">
        <f t="shared" si="100"/>
        <v>16540</v>
      </c>
      <c r="L134" s="40">
        <f t="shared" si="101"/>
        <v>26360</v>
      </c>
      <c r="M134" s="35">
        <f t="shared" si="102"/>
        <v>1</v>
      </c>
      <c r="N134" s="1">
        <v>130</v>
      </c>
      <c r="O134" s="1" t="s">
        <v>199</v>
      </c>
      <c r="Q134" s="44" t="str">
        <f>Parameter!C91</f>
        <v>LD0116</v>
      </c>
      <c r="R134" s="42">
        <v>18580</v>
      </c>
      <c r="AJ134" s="2">
        <f t="shared" ref="AJ134:AJ172" si="115">AJ133+1</f>
        <v>130</v>
      </c>
      <c r="AK134" s="10" t="str">
        <f>Parameter!C135</f>
        <v>SADT126</v>
      </c>
      <c r="AL134" s="10" t="str">
        <f>Parameter!D135</f>
        <v>P410</v>
      </c>
      <c r="AM134" s="10" t="str">
        <f>Parameter!F135</f>
        <v>SAM</v>
      </c>
      <c r="AN134" s="12">
        <f t="shared" si="93"/>
        <v>30.02</v>
      </c>
      <c r="AO134" s="12">
        <f t="shared" si="93"/>
        <v>29.773333333333333</v>
      </c>
      <c r="AP134" s="12">
        <f t="shared" si="93"/>
        <v>29.773333333333333</v>
      </c>
      <c r="AQ134" s="12">
        <f t="shared" si="90"/>
        <v>30.28</v>
      </c>
      <c r="AR134" s="12">
        <f t="shared" si="103"/>
        <v>0</v>
      </c>
      <c r="AS134" s="12">
        <f t="shared" si="104"/>
        <v>0</v>
      </c>
      <c r="AT134" s="12">
        <f t="shared" si="105"/>
        <v>0</v>
      </c>
      <c r="AU134" s="12">
        <f t="shared" si="106"/>
        <v>0</v>
      </c>
      <c r="AV134" s="13"/>
      <c r="AW134" s="12">
        <f t="shared" si="94"/>
        <v>1</v>
      </c>
      <c r="AX134" s="12">
        <f t="shared" si="94"/>
        <v>3</v>
      </c>
      <c r="AY134" s="12">
        <f t="shared" si="94"/>
        <v>3</v>
      </c>
      <c r="AZ134" s="12">
        <f t="shared" si="91"/>
        <v>4</v>
      </c>
      <c r="BA134" s="12">
        <f t="shared" si="107"/>
        <v>0</v>
      </c>
      <c r="BB134" s="12">
        <f t="shared" si="108"/>
        <v>0</v>
      </c>
      <c r="BC134" s="12">
        <f t="shared" si="109"/>
        <v>0</v>
      </c>
      <c r="BD134" s="12">
        <f t="shared" si="110"/>
        <v>0</v>
      </c>
      <c r="BE134" s="13"/>
      <c r="BF134" s="12">
        <f t="shared" si="95"/>
        <v>30.02</v>
      </c>
      <c r="BG134" s="12">
        <f t="shared" si="95"/>
        <v>89.32</v>
      </c>
      <c r="BH134" s="12">
        <f t="shared" si="95"/>
        <v>89.32</v>
      </c>
      <c r="BI134" s="12">
        <f t="shared" si="92"/>
        <v>121.12</v>
      </c>
      <c r="BJ134" s="12">
        <f t="shared" si="111"/>
        <v>0</v>
      </c>
      <c r="BK134" s="12">
        <f t="shared" si="112"/>
        <v>0</v>
      </c>
      <c r="BL134" s="12">
        <f t="shared" si="113"/>
        <v>0</v>
      </c>
      <c r="BM134" s="12">
        <f t="shared" si="114"/>
        <v>0</v>
      </c>
    </row>
    <row r="135" spans="2:65">
      <c r="B135" s="1">
        <v>131</v>
      </c>
      <c r="C135" s="60" t="s">
        <v>109</v>
      </c>
      <c r="D135" s="35" t="str">
        <f t="shared" si="96"/>
        <v>P360</v>
      </c>
      <c r="E135" s="35" t="str">
        <f t="shared" si="97"/>
        <v>KPP</v>
      </c>
      <c r="F135" s="35" t="str">
        <f t="shared" si="98"/>
        <v>Coal Hauling ABB</v>
      </c>
      <c r="G135" s="37">
        <f t="shared" si="99"/>
        <v>43022</v>
      </c>
      <c r="H135" s="43">
        <v>1</v>
      </c>
      <c r="I135" s="58">
        <v>0.43958333333333338</v>
      </c>
      <c r="J135" s="48">
        <v>44080</v>
      </c>
      <c r="K135" s="40">
        <f t="shared" si="100"/>
        <v>16280</v>
      </c>
      <c r="L135" s="40">
        <f t="shared" si="101"/>
        <v>27800</v>
      </c>
      <c r="M135" s="35">
        <f t="shared" si="102"/>
        <v>1</v>
      </c>
      <c r="N135" s="1">
        <v>131</v>
      </c>
      <c r="O135" s="1" t="s">
        <v>199</v>
      </c>
      <c r="Q135" s="44" t="str">
        <f>Parameter!C92</f>
        <v>LD0117</v>
      </c>
      <c r="R135" s="42">
        <v>18380</v>
      </c>
      <c r="AJ135" s="2">
        <f t="shared" si="115"/>
        <v>131</v>
      </c>
      <c r="AK135" s="10" t="str">
        <f>Parameter!C136</f>
        <v>SADT101</v>
      </c>
      <c r="AL135" s="10" t="str">
        <f>Parameter!D136</f>
        <v>P420</v>
      </c>
      <c r="AM135" s="10" t="str">
        <f>Parameter!F136</f>
        <v>SAM</v>
      </c>
      <c r="AN135" s="12">
        <f t="shared" si="93"/>
        <v>30.68</v>
      </c>
      <c r="AO135" s="12">
        <f t="shared" si="93"/>
        <v>30.73</v>
      </c>
      <c r="AP135" s="12">
        <f t="shared" si="93"/>
        <v>30.73</v>
      </c>
      <c r="AQ135" s="12">
        <f t="shared" si="90"/>
        <v>30.73</v>
      </c>
      <c r="AR135" s="12">
        <f t="shared" si="103"/>
        <v>30.5</v>
      </c>
      <c r="AS135" s="12">
        <f t="shared" si="104"/>
        <v>30.5</v>
      </c>
      <c r="AT135" s="12">
        <f t="shared" si="105"/>
        <v>30.5</v>
      </c>
      <c r="AU135" s="12">
        <f t="shared" si="106"/>
        <v>30.5</v>
      </c>
      <c r="AV135" s="13"/>
      <c r="AW135" s="12">
        <f t="shared" si="94"/>
        <v>1</v>
      </c>
      <c r="AX135" s="12">
        <f t="shared" si="94"/>
        <v>2</v>
      </c>
      <c r="AY135" s="12">
        <f t="shared" si="94"/>
        <v>2</v>
      </c>
      <c r="AZ135" s="12">
        <f t="shared" si="91"/>
        <v>2</v>
      </c>
      <c r="BA135" s="12">
        <f t="shared" si="107"/>
        <v>1</v>
      </c>
      <c r="BB135" s="12">
        <f t="shared" si="108"/>
        <v>1</v>
      </c>
      <c r="BC135" s="12">
        <f t="shared" si="109"/>
        <v>1</v>
      </c>
      <c r="BD135" s="12">
        <f t="shared" si="110"/>
        <v>1</v>
      </c>
      <c r="BE135" s="13"/>
      <c r="BF135" s="12">
        <f t="shared" si="95"/>
        <v>30.68</v>
      </c>
      <c r="BG135" s="12">
        <f t="shared" si="95"/>
        <v>61.46</v>
      </c>
      <c r="BH135" s="12">
        <f t="shared" si="95"/>
        <v>61.46</v>
      </c>
      <c r="BI135" s="12">
        <f t="shared" si="92"/>
        <v>61.46</v>
      </c>
      <c r="BJ135" s="12">
        <f t="shared" si="111"/>
        <v>30.5</v>
      </c>
      <c r="BK135" s="12">
        <f t="shared" si="112"/>
        <v>30.5</v>
      </c>
      <c r="BL135" s="12">
        <f t="shared" si="113"/>
        <v>30.5</v>
      </c>
      <c r="BM135" s="12">
        <f t="shared" si="114"/>
        <v>30.5</v>
      </c>
    </row>
    <row r="136" spans="2:65">
      <c r="B136" s="1">
        <v>132</v>
      </c>
      <c r="C136" s="60" t="s">
        <v>92</v>
      </c>
      <c r="D136" s="35" t="str">
        <f t="shared" si="96"/>
        <v>P420</v>
      </c>
      <c r="E136" s="35" t="str">
        <f t="shared" si="97"/>
        <v>SAM</v>
      </c>
      <c r="F136" s="35" t="str">
        <f t="shared" si="98"/>
        <v>Subcont Hauling ABB</v>
      </c>
      <c r="G136" s="37">
        <f t="shared" si="99"/>
        <v>43022</v>
      </c>
      <c r="H136" s="43">
        <v>1</v>
      </c>
      <c r="I136" s="58">
        <v>0.44513888888888892</v>
      </c>
      <c r="J136" s="48">
        <v>47520</v>
      </c>
      <c r="K136" s="40">
        <f t="shared" si="100"/>
        <v>16400</v>
      </c>
      <c r="L136" s="40">
        <f t="shared" si="101"/>
        <v>31120</v>
      </c>
      <c r="M136" s="35">
        <f t="shared" si="102"/>
        <v>1</v>
      </c>
      <c r="N136" s="1">
        <v>132</v>
      </c>
      <c r="O136" s="1" t="s">
        <v>199</v>
      </c>
      <c r="Q136" s="44" t="str">
        <f>Parameter!C93</f>
        <v>LD0123</v>
      </c>
      <c r="R136" s="42">
        <v>18980</v>
      </c>
      <c r="AJ136" s="2">
        <f t="shared" si="115"/>
        <v>132</v>
      </c>
      <c r="AK136" s="10" t="str">
        <f>Parameter!C137</f>
        <v>SADT102</v>
      </c>
      <c r="AL136" s="10" t="str">
        <f>Parameter!D137</f>
        <v>P420</v>
      </c>
      <c r="AM136" s="10" t="str">
        <f>Parameter!F137</f>
        <v>SAM</v>
      </c>
      <c r="AN136" s="12">
        <f t="shared" si="93"/>
        <v>0</v>
      </c>
      <c r="AO136" s="12">
        <f t="shared" si="93"/>
        <v>0</v>
      </c>
      <c r="AP136" s="12">
        <f t="shared" si="93"/>
        <v>0</v>
      </c>
      <c r="AQ136" s="12">
        <f t="shared" si="90"/>
        <v>31.14</v>
      </c>
      <c r="AR136" s="12">
        <f t="shared" si="103"/>
        <v>0</v>
      </c>
      <c r="AS136" s="12">
        <f t="shared" si="104"/>
        <v>0</v>
      </c>
      <c r="AT136" s="12">
        <f t="shared" si="105"/>
        <v>0</v>
      </c>
      <c r="AU136" s="12">
        <f t="shared" si="106"/>
        <v>0</v>
      </c>
      <c r="AV136" s="13"/>
      <c r="AW136" s="12">
        <f t="shared" si="94"/>
        <v>0</v>
      </c>
      <c r="AX136" s="12">
        <f t="shared" si="94"/>
        <v>0</v>
      </c>
      <c r="AY136" s="12">
        <f t="shared" si="94"/>
        <v>0</v>
      </c>
      <c r="AZ136" s="12">
        <f t="shared" si="91"/>
        <v>1</v>
      </c>
      <c r="BA136" s="12">
        <f t="shared" si="107"/>
        <v>0</v>
      </c>
      <c r="BB136" s="12">
        <f t="shared" si="108"/>
        <v>0</v>
      </c>
      <c r="BC136" s="12">
        <f t="shared" si="109"/>
        <v>0</v>
      </c>
      <c r="BD136" s="12">
        <f t="shared" si="110"/>
        <v>0</v>
      </c>
      <c r="BE136" s="13"/>
      <c r="BF136" s="12">
        <f t="shared" si="95"/>
        <v>0</v>
      </c>
      <c r="BG136" s="12">
        <f t="shared" si="95"/>
        <v>0</v>
      </c>
      <c r="BH136" s="12">
        <f t="shared" si="95"/>
        <v>0</v>
      </c>
      <c r="BI136" s="12">
        <f t="shared" si="92"/>
        <v>31.14</v>
      </c>
      <c r="BJ136" s="12">
        <f t="shared" si="111"/>
        <v>0</v>
      </c>
      <c r="BK136" s="12">
        <f t="shared" si="112"/>
        <v>0</v>
      </c>
      <c r="BL136" s="12">
        <f t="shared" si="113"/>
        <v>0</v>
      </c>
      <c r="BM136" s="12">
        <f t="shared" si="114"/>
        <v>0</v>
      </c>
    </row>
    <row r="137" spans="2:65">
      <c r="B137" s="1">
        <v>133</v>
      </c>
      <c r="C137" s="60" t="s">
        <v>186</v>
      </c>
      <c r="D137" s="35" t="str">
        <f t="shared" si="96"/>
        <v>P360</v>
      </c>
      <c r="E137" s="35" t="str">
        <f t="shared" si="97"/>
        <v>KPP</v>
      </c>
      <c r="F137" s="35" t="str">
        <f t="shared" si="98"/>
        <v>Coal Hauling ABB</v>
      </c>
      <c r="G137" s="37">
        <f t="shared" si="99"/>
        <v>43022</v>
      </c>
      <c r="H137" s="43">
        <v>1</v>
      </c>
      <c r="I137" s="58">
        <v>0.44513888888888892</v>
      </c>
      <c r="J137" s="48">
        <v>42520</v>
      </c>
      <c r="K137" s="40">
        <f t="shared" si="100"/>
        <v>15620</v>
      </c>
      <c r="L137" s="40">
        <f t="shared" si="101"/>
        <v>26900</v>
      </c>
      <c r="M137" s="35">
        <f t="shared" si="102"/>
        <v>1</v>
      </c>
      <c r="N137" s="1">
        <v>133</v>
      </c>
      <c r="O137" s="1" t="s">
        <v>199</v>
      </c>
      <c r="Q137" s="44" t="str">
        <f>Parameter!C94</f>
        <v>LD0124</v>
      </c>
      <c r="R137" s="42"/>
      <c r="AJ137" s="2">
        <f t="shared" si="115"/>
        <v>133</v>
      </c>
      <c r="AK137" s="10" t="str">
        <f>Parameter!C138</f>
        <v>SADT103</v>
      </c>
      <c r="AL137" s="10" t="str">
        <f>Parameter!D138</f>
        <v>P420</v>
      </c>
      <c r="AM137" s="10" t="str">
        <f>Parameter!F138</f>
        <v>SAM</v>
      </c>
      <c r="AN137" s="12">
        <f t="shared" si="93"/>
        <v>31.22</v>
      </c>
      <c r="AO137" s="12">
        <f t="shared" si="93"/>
        <v>31.33</v>
      </c>
      <c r="AP137" s="12">
        <f t="shared" si="93"/>
        <v>31.33</v>
      </c>
      <c r="AQ137" s="12">
        <f t="shared" si="90"/>
        <v>31.33</v>
      </c>
      <c r="AR137" s="12">
        <f t="shared" si="103"/>
        <v>31.52</v>
      </c>
      <c r="AS137" s="12">
        <f t="shared" si="104"/>
        <v>31.52</v>
      </c>
      <c r="AT137" s="12">
        <f t="shared" si="105"/>
        <v>31.52</v>
      </c>
      <c r="AU137" s="12">
        <f t="shared" si="106"/>
        <v>31.52</v>
      </c>
      <c r="AV137" s="13"/>
      <c r="AW137" s="12">
        <f t="shared" si="94"/>
        <v>1</v>
      </c>
      <c r="AX137" s="12">
        <f t="shared" si="94"/>
        <v>2</v>
      </c>
      <c r="AY137" s="12">
        <f t="shared" si="94"/>
        <v>2</v>
      </c>
      <c r="AZ137" s="12">
        <f t="shared" si="91"/>
        <v>2</v>
      </c>
      <c r="BA137" s="12">
        <f t="shared" si="107"/>
        <v>1</v>
      </c>
      <c r="BB137" s="12">
        <f t="shared" si="108"/>
        <v>1</v>
      </c>
      <c r="BC137" s="12">
        <f t="shared" si="109"/>
        <v>1</v>
      </c>
      <c r="BD137" s="12">
        <f t="shared" si="110"/>
        <v>1</v>
      </c>
      <c r="BE137" s="13"/>
      <c r="BF137" s="12">
        <f t="shared" si="95"/>
        <v>31.22</v>
      </c>
      <c r="BG137" s="12">
        <f t="shared" si="95"/>
        <v>62.66</v>
      </c>
      <c r="BH137" s="12">
        <f t="shared" si="95"/>
        <v>62.66</v>
      </c>
      <c r="BI137" s="12">
        <f t="shared" si="92"/>
        <v>62.66</v>
      </c>
      <c r="BJ137" s="12">
        <f t="shared" si="111"/>
        <v>31.52</v>
      </c>
      <c r="BK137" s="12">
        <f t="shared" si="112"/>
        <v>31.52</v>
      </c>
      <c r="BL137" s="12">
        <f t="shared" si="113"/>
        <v>31.52</v>
      </c>
      <c r="BM137" s="12">
        <f t="shared" si="114"/>
        <v>31.52</v>
      </c>
    </row>
    <row r="138" spans="2:65">
      <c r="B138" s="1">
        <v>134</v>
      </c>
      <c r="C138" s="60" t="s">
        <v>49</v>
      </c>
      <c r="D138" s="35" t="str">
        <f t="shared" si="96"/>
        <v>P410</v>
      </c>
      <c r="E138" s="35" t="str">
        <f t="shared" si="97"/>
        <v>KPP</v>
      </c>
      <c r="F138" s="35" t="str">
        <f t="shared" si="98"/>
        <v>Coal Hauling ABB</v>
      </c>
      <c r="G138" s="37">
        <f t="shared" si="99"/>
        <v>43022</v>
      </c>
      <c r="H138" s="43">
        <v>1</v>
      </c>
      <c r="I138" s="58">
        <v>0.44861111111111113</v>
      </c>
      <c r="J138" s="48">
        <v>49040</v>
      </c>
      <c r="K138" s="40">
        <f t="shared" si="100"/>
        <v>18680</v>
      </c>
      <c r="L138" s="40">
        <f t="shared" si="101"/>
        <v>30360</v>
      </c>
      <c r="M138" s="35">
        <f t="shared" si="102"/>
        <v>1</v>
      </c>
      <c r="N138" s="1">
        <v>134</v>
      </c>
      <c r="O138" s="1" t="s">
        <v>199</v>
      </c>
      <c r="Q138" s="44" t="str">
        <f>Parameter!C95</f>
        <v>LD0125</v>
      </c>
      <c r="R138" s="42"/>
      <c r="AJ138" s="2">
        <f t="shared" si="115"/>
        <v>134</v>
      </c>
      <c r="AK138" s="10" t="str">
        <f>Parameter!C139</f>
        <v>SADT104</v>
      </c>
      <c r="AL138" s="10" t="str">
        <f>Parameter!D139</f>
        <v>P420</v>
      </c>
      <c r="AM138" s="10" t="str">
        <f>Parameter!F139</f>
        <v>SAM</v>
      </c>
      <c r="AN138" s="12">
        <f t="shared" si="93"/>
        <v>0</v>
      </c>
      <c r="AO138" s="12">
        <f t="shared" si="93"/>
        <v>31.88</v>
      </c>
      <c r="AP138" s="12">
        <f t="shared" si="93"/>
        <v>31.88</v>
      </c>
      <c r="AQ138" s="12">
        <f t="shared" si="90"/>
        <v>31.88</v>
      </c>
      <c r="AR138" s="12">
        <f t="shared" si="103"/>
        <v>31.72</v>
      </c>
      <c r="AS138" s="12">
        <f t="shared" si="104"/>
        <v>31.72</v>
      </c>
      <c r="AT138" s="12">
        <f t="shared" si="105"/>
        <v>31.72</v>
      </c>
      <c r="AU138" s="12">
        <f t="shared" si="106"/>
        <v>31.72</v>
      </c>
      <c r="AV138" s="13"/>
      <c r="AW138" s="12">
        <f t="shared" si="94"/>
        <v>0</v>
      </c>
      <c r="AX138" s="12">
        <f t="shared" si="94"/>
        <v>1</v>
      </c>
      <c r="AY138" s="12">
        <f t="shared" si="94"/>
        <v>1</v>
      </c>
      <c r="AZ138" s="12">
        <f t="shared" si="91"/>
        <v>1</v>
      </c>
      <c r="BA138" s="12">
        <f t="shared" si="107"/>
        <v>1</v>
      </c>
      <c r="BB138" s="12">
        <f t="shared" si="108"/>
        <v>1</v>
      </c>
      <c r="BC138" s="12">
        <f t="shared" si="109"/>
        <v>1</v>
      </c>
      <c r="BD138" s="12">
        <f t="shared" si="110"/>
        <v>1</v>
      </c>
      <c r="BE138" s="13"/>
      <c r="BF138" s="12">
        <f t="shared" si="95"/>
        <v>0</v>
      </c>
      <c r="BG138" s="12">
        <f t="shared" si="95"/>
        <v>31.88</v>
      </c>
      <c r="BH138" s="12">
        <f t="shared" si="95"/>
        <v>31.88</v>
      </c>
      <c r="BI138" s="12">
        <f t="shared" si="92"/>
        <v>31.88</v>
      </c>
      <c r="BJ138" s="12">
        <f t="shared" si="111"/>
        <v>31.72</v>
      </c>
      <c r="BK138" s="12">
        <f t="shared" si="112"/>
        <v>31.72</v>
      </c>
      <c r="BL138" s="12">
        <f t="shared" si="113"/>
        <v>31.72</v>
      </c>
      <c r="BM138" s="12">
        <f t="shared" si="114"/>
        <v>31.72</v>
      </c>
    </row>
    <row r="139" spans="2:65">
      <c r="B139" s="1">
        <v>135</v>
      </c>
      <c r="C139" s="60" t="s">
        <v>120</v>
      </c>
      <c r="D139" s="35" t="str">
        <f t="shared" si="96"/>
        <v>P410</v>
      </c>
      <c r="E139" s="35" t="str">
        <f t="shared" si="97"/>
        <v>KPP</v>
      </c>
      <c r="F139" s="35" t="str">
        <f t="shared" si="98"/>
        <v>Coal Hauling ABB</v>
      </c>
      <c r="G139" s="37">
        <f t="shared" si="99"/>
        <v>43022</v>
      </c>
      <c r="H139" s="43">
        <v>1</v>
      </c>
      <c r="I139" s="58">
        <v>0.45069444444444445</v>
      </c>
      <c r="J139" s="48">
        <v>51320</v>
      </c>
      <c r="K139" s="40">
        <f t="shared" si="100"/>
        <v>18740</v>
      </c>
      <c r="L139" s="40">
        <f t="shared" si="101"/>
        <v>32580</v>
      </c>
      <c r="M139" s="35">
        <f t="shared" si="102"/>
        <v>1</v>
      </c>
      <c r="N139" s="1">
        <v>135</v>
      </c>
      <c r="O139" s="1" t="s">
        <v>199</v>
      </c>
      <c r="Q139" s="44" t="str">
        <f>Parameter!C96</f>
        <v>LD0126</v>
      </c>
      <c r="R139" s="42">
        <v>18840</v>
      </c>
      <c r="AJ139" s="2">
        <f t="shared" si="115"/>
        <v>135</v>
      </c>
      <c r="AK139" s="10" t="str">
        <f>Parameter!C140</f>
        <v>SADT105</v>
      </c>
      <c r="AL139" s="10" t="str">
        <f>Parameter!D140</f>
        <v>P420</v>
      </c>
      <c r="AM139" s="10" t="str">
        <f>Parameter!F140</f>
        <v>SAM</v>
      </c>
      <c r="AN139" s="12">
        <f t="shared" si="93"/>
        <v>30.32</v>
      </c>
      <c r="AO139" s="12">
        <f t="shared" si="93"/>
        <v>30.57</v>
      </c>
      <c r="AP139" s="12">
        <f t="shared" si="93"/>
        <v>30.57</v>
      </c>
      <c r="AQ139" s="12">
        <f t="shared" si="90"/>
        <v>30.57</v>
      </c>
      <c r="AR139" s="12">
        <f t="shared" si="103"/>
        <v>30.28</v>
      </c>
      <c r="AS139" s="12">
        <f t="shared" si="104"/>
        <v>30.28</v>
      </c>
      <c r="AT139" s="12">
        <f t="shared" si="105"/>
        <v>30.28</v>
      </c>
      <c r="AU139" s="12">
        <f t="shared" si="106"/>
        <v>30.28</v>
      </c>
      <c r="AV139" s="13"/>
      <c r="AW139" s="12">
        <f t="shared" si="94"/>
        <v>1</v>
      </c>
      <c r="AX139" s="12">
        <f t="shared" si="94"/>
        <v>2</v>
      </c>
      <c r="AY139" s="12">
        <f t="shared" si="94"/>
        <v>2</v>
      </c>
      <c r="AZ139" s="12">
        <f t="shared" si="91"/>
        <v>2</v>
      </c>
      <c r="BA139" s="12">
        <f t="shared" si="107"/>
        <v>1</v>
      </c>
      <c r="BB139" s="12">
        <f t="shared" si="108"/>
        <v>1</v>
      </c>
      <c r="BC139" s="12">
        <f t="shared" si="109"/>
        <v>1</v>
      </c>
      <c r="BD139" s="12">
        <f t="shared" si="110"/>
        <v>1</v>
      </c>
      <c r="BE139" s="13"/>
      <c r="BF139" s="12">
        <f t="shared" si="95"/>
        <v>30.32</v>
      </c>
      <c r="BG139" s="12">
        <f t="shared" si="95"/>
        <v>61.14</v>
      </c>
      <c r="BH139" s="12">
        <f t="shared" si="95"/>
        <v>61.14</v>
      </c>
      <c r="BI139" s="12">
        <f t="shared" si="92"/>
        <v>61.14</v>
      </c>
      <c r="BJ139" s="12">
        <f t="shared" si="111"/>
        <v>30.28</v>
      </c>
      <c r="BK139" s="12">
        <f t="shared" si="112"/>
        <v>30.28</v>
      </c>
      <c r="BL139" s="12">
        <f t="shared" si="113"/>
        <v>30.28</v>
      </c>
      <c r="BM139" s="12">
        <f t="shared" si="114"/>
        <v>30.28</v>
      </c>
    </row>
    <row r="140" spans="2:65">
      <c r="B140" s="1">
        <v>136</v>
      </c>
      <c r="C140" s="60" t="s">
        <v>95</v>
      </c>
      <c r="D140" s="35" t="str">
        <f t="shared" si="96"/>
        <v>P410</v>
      </c>
      <c r="E140" s="35" t="str">
        <f t="shared" si="97"/>
        <v>KPP</v>
      </c>
      <c r="F140" s="35" t="str">
        <f t="shared" si="98"/>
        <v>Coal Hauling ABB</v>
      </c>
      <c r="G140" s="37">
        <f t="shared" si="99"/>
        <v>43022</v>
      </c>
      <c r="H140" s="43">
        <v>1</v>
      </c>
      <c r="I140" s="58">
        <v>0.45624999999999999</v>
      </c>
      <c r="J140" s="48">
        <v>47620</v>
      </c>
      <c r="K140" s="40">
        <f t="shared" si="100"/>
        <v>18620</v>
      </c>
      <c r="L140" s="40">
        <f t="shared" si="101"/>
        <v>29000</v>
      </c>
      <c r="M140" s="35">
        <f t="shared" si="102"/>
        <v>1</v>
      </c>
      <c r="N140" s="1">
        <v>136</v>
      </c>
      <c r="O140" s="1" t="s">
        <v>199</v>
      </c>
      <c r="Q140" s="44" t="str">
        <f>Parameter!C97</f>
        <v>LD0127</v>
      </c>
      <c r="R140" s="42">
        <v>18500</v>
      </c>
      <c r="AJ140" s="2">
        <f t="shared" si="115"/>
        <v>136</v>
      </c>
      <c r="AK140" s="10" t="str">
        <f>Parameter!C141</f>
        <v>SADT106</v>
      </c>
      <c r="AL140" s="10" t="str">
        <f>Parameter!D141</f>
        <v>P420</v>
      </c>
      <c r="AM140" s="10" t="str">
        <f>Parameter!F141</f>
        <v>SAM</v>
      </c>
      <c r="AN140" s="12">
        <f t="shared" si="93"/>
        <v>0</v>
      </c>
      <c r="AO140" s="12">
        <f t="shared" si="93"/>
        <v>0</v>
      </c>
      <c r="AP140" s="12">
        <f t="shared" si="93"/>
        <v>0</v>
      </c>
      <c r="AQ140" s="12">
        <f t="shared" si="90"/>
        <v>0</v>
      </c>
      <c r="AR140" s="12">
        <f t="shared" si="103"/>
        <v>28.64</v>
      </c>
      <c r="AS140" s="12">
        <f t="shared" si="104"/>
        <v>28.64</v>
      </c>
      <c r="AT140" s="12">
        <f t="shared" si="105"/>
        <v>28.64</v>
      </c>
      <c r="AU140" s="12">
        <f t="shared" si="106"/>
        <v>28.64</v>
      </c>
      <c r="AV140" s="13"/>
      <c r="AW140" s="12">
        <f t="shared" si="94"/>
        <v>0</v>
      </c>
      <c r="AX140" s="12">
        <f t="shared" si="94"/>
        <v>0</v>
      </c>
      <c r="AY140" s="12">
        <f t="shared" si="94"/>
        <v>0</v>
      </c>
      <c r="AZ140" s="12">
        <f t="shared" si="91"/>
        <v>0</v>
      </c>
      <c r="BA140" s="12">
        <f t="shared" si="107"/>
        <v>1</v>
      </c>
      <c r="BB140" s="12">
        <f t="shared" si="108"/>
        <v>1</v>
      </c>
      <c r="BC140" s="12">
        <f t="shared" si="109"/>
        <v>1</v>
      </c>
      <c r="BD140" s="12">
        <f t="shared" si="110"/>
        <v>1</v>
      </c>
      <c r="BE140" s="13"/>
      <c r="BF140" s="12">
        <f t="shared" si="95"/>
        <v>0</v>
      </c>
      <c r="BG140" s="12">
        <f t="shared" si="95"/>
        <v>0</v>
      </c>
      <c r="BH140" s="12">
        <f t="shared" si="95"/>
        <v>0</v>
      </c>
      <c r="BI140" s="12">
        <f t="shared" si="92"/>
        <v>0</v>
      </c>
      <c r="BJ140" s="12">
        <f t="shared" si="111"/>
        <v>28.64</v>
      </c>
      <c r="BK140" s="12">
        <f t="shared" si="112"/>
        <v>28.64</v>
      </c>
      <c r="BL140" s="12">
        <f t="shared" si="113"/>
        <v>28.64</v>
      </c>
      <c r="BM140" s="12">
        <f t="shared" si="114"/>
        <v>28.64</v>
      </c>
    </row>
    <row r="141" spans="2:65">
      <c r="B141" s="1">
        <v>137</v>
      </c>
      <c r="C141" s="60" t="s">
        <v>76</v>
      </c>
      <c r="D141" s="35" t="str">
        <f t="shared" si="96"/>
        <v>P410</v>
      </c>
      <c r="E141" s="35" t="str">
        <f t="shared" si="97"/>
        <v>KPP</v>
      </c>
      <c r="F141" s="35" t="str">
        <f t="shared" si="98"/>
        <v>Coal Hauling ABB</v>
      </c>
      <c r="G141" s="37">
        <f t="shared" si="99"/>
        <v>43022</v>
      </c>
      <c r="H141" s="43">
        <v>1</v>
      </c>
      <c r="I141" s="58">
        <v>0.45694444444444443</v>
      </c>
      <c r="J141" s="48">
        <v>50520</v>
      </c>
      <c r="K141" s="40">
        <f t="shared" si="100"/>
        <v>18580</v>
      </c>
      <c r="L141" s="40">
        <f t="shared" si="101"/>
        <v>31940</v>
      </c>
      <c r="M141" s="35">
        <f t="shared" si="102"/>
        <v>1</v>
      </c>
      <c r="N141" s="1">
        <v>137</v>
      </c>
      <c r="O141" s="1" t="s">
        <v>199</v>
      </c>
      <c r="Q141" s="44" t="str">
        <f>Parameter!C98</f>
        <v>LD0128</v>
      </c>
      <c r="R141" s="42">
        <v>18760</v>
      </c>
      <c r="AJ141" s="2">
        <f t="shared" si="115"/>
        <v>137</v>
      </c>
      <c r="AK141" s="10" t="str">
        <f>Parameter!C142</f>
        <v>SADT107</v>
      </c>
      <c r="AL141" s="10" t="str">
        <f>Parameter!D142</f>
        <v>P420</v>
      </c>
      <c r="AM141" s="10" t="str">
        <f>Parameter!F142</f>
        <v>SAM</v>
      </c>
      <c r="AN141" s="12">
        <f t="shared" si="93"/>
        <v>0</v>
      </c>
      <c r="AO141" s="12">
        <f t="shared" si="93"/>
        <v>0</v>
      </c>
      <c r="AP141" s="12">
        <f t="shared" si="93"/>
        <v>0</v>
      </c>
      <c r="AQ141" s="12">
        <f t="shared" si="90"/>
        <v>0</v>
      </c>
      <c r="AR141" s="12">
        <f t="shared" si="103"/>
        <v>0</v>
      </c>
      <c r="AS141" s="12">
        <f t="shared" si="104"/>
        <v>0</v>
      </c>
      <c r="AT141" s="12">
        <f t="shared" si="105"/>
        <v>0</v>
      </c>
      <c r="AU141" s="12">
        <f t="shared" si="106"/>
        <v>0</v>
      </c>
      <c r="AV141" s="13"/>
      <c r="AW141" s="12">
        <f t="shared" si="94"/>
        <v>0</v>
      </c>
      <c r="AX141" s="12">
        <f t="shared" si="94"/>
        <v>0</v>
      </c>
      <c r="AY141" s="12">
        <f t="shared" si="94"/>
        <v>0</v>
      </c>
      <c r="AZ141" s="12">
        <f t="shared" si="91"/>
        <v>0</v>
      </c>
      <c r="BA141" s="12">
        <f t="shared" si="107"/>
        <v>0</v>
      </c>
      <c r="BB141" s="12">
        <f t="shared" si="108"/>
        <v>0</v>
      </c>
      <c r="BC141" s="12">
        <f t="shared" si="109"/>
        <v>0</v>
      </c>
      <c r="BD141" s="12">
        <f t="shared" si="110"/>
        <v>0</v>
      </c>
      <c r="BE141" s="13"/>
      <c r="BF141" s="12">
        <f t="shared" si="95"/>
        <v>0</v>
      </c>
      <c r="BG141" s="12">
        <f t="shared" si="95"/>
        <v>0</v>
      </c>
      <c r="BH141" s="12">
        <f t="shared" si="95"/>
        <v>0</v>
      </c>
      <c r="BI141" s="12">
        <f t="shared" si="92"/>
        <v>0</v>
      </c>
      <c r="BJ141" s="12">
        <f t="shared" si="111"/>
        <v>0</v>
      </c>
      <c r="BK141" s="12">
        <f t="shared" si="112"/>
        <v>0</v>
      </c>
      <c r="BL141" s="12">
        <f t="shared" si="113"/>
        <v>0</v>
      </c>
      <c r="BM141" s="12">
        <f t="shared" si="114"/>
        <v>0</v>
      </c>
    </row>
    <row r="142" spans="2:65">
      <c r="B142" s="1">
        <v>138</v>
      </c>
      <c r="C142" s="60" t="s">
        <v>89</v>
      </c>
      <c r="D142" s="35" t="str">
        <f t="shared" si="96"/>
        <v>P380</v>
      </c>
      <c r="E142" s="35" t="str">
        <f t="shared" si="97"/>
        <v>KPP</v>
      </c>
      <c r="F142" s="35" t="str">
        <f t="shared" si="98"/>
        <v>Coal Hauling ABB</v>
      </c>
      <c r="G142" s="37">
        <f t="shared" si="99"/>
        <v>43022</v>
      </c>
      <c r="H142" s="43">
        <v>1</v>
      </c>
      <c r="I142" s="58">
        <v>0.45833333333333331</v>
      </c>
      <c r="J142" s="48">
        <v>44260</v>
      </c>
      <c r="K142" s="40">
        <f t="shared" si="100"/>
        <v>15960</v>
      </c>
      <c r="L142" s="40">
        <f t="shared" si="101"/>
        <v>28300</v>
      </c>
      <c r="M142" s="35">
        <f t="shared" si="102"/>
        <v>1</v>
      </c>
      <c r="N142" s="1">
        <v>138</v>
      </c>
      <c r="O142" s="1" t="s">
        <v>199</v>
      </c>
      <c r="Q142" s="44" t="str">
        <f>Parameter!C99</f>
        <v>LD0129</v>
      </c>
      <c r="R142" s="42">
        <v>18700</v>
      </c>
      <c r="AJ142" s="2">
        <f t="shared" si="115"/>
        <v>138</v>
      </c>
      <c r="AK142" s="10" t="str">
        <f>Parameter!C143</f>
        <v>SADT108</v>
      </c>
      <c r="AL142" s="10" t="str">
        <f>Parameter!D143</f>
        <v>P420</v>
      </c>
      <c r="AM142" s="10" t="str">
        <f>Parameter!F143</f>
        <v>SAM</v>
      </c>
      <c r="AN142" s="12">
        <f t="shared" si="93"/>
        <v>32.58</v>
      </c>
      <c r="AO142" s="12">
        <f t="shared" si="93"/>
        <v>31.85</v>
      </c>
      <c r="AP142" s="12">
        <f t="shared" si="93"/>
        <v>31.85</v>
      </c>
      <c r="AQ142" s="12">
        <f t="shared" si="90"/>
        <v>31.85</v>
      </c>
      <c r="AR142" s="12">
        <f t="shared" si="103"/>
        <v>33.64</v>
      </c>
      <c r="AS142" s="12">
        <f t="shared" si="104"/>
        <v>33.64</v>
      </c>
      <c r="AT142" s="12">
        <f t="shared" si="105"/>
        <v>33.64</v>
      </c>
      <c r="AU142" s="12">
        <f t="shared" si="106"/>
        <v>33.64</v>
      </c>
      <c r="AV142" s="13"/>
      <c r="AW142" s="12">
        <f t="shared" si="94"/>
        <v>1</v>
      </c>
      <c r="AX142" s="12">
        <f t="shared" si="94"/>
        <v>2</v>
      </c>
      <c r="AY142" s="12">
        <f t="shared" si="94"/>
        <v>2</v>
      </c>
      <c r="AZ142" s="12">
        <f t="shared" si="91"/>
        <v>2</v>
      </c>
      <c r="BA142" s="12">
        <f t="shared" si="107"/>
        <v>1</v>
      </c>
      <c r="BB142" s="12">
        <f t="shared" si="108"/>
        <v>1</v>
      </c>
      <c r="BC142" s="12">
        <f t="shared" si="109"/>
        <v>1</v>
      </c>
      <c r="BD142" s="12">
        <f t="shared" si="110"/>
        <v>1</v>
      </c>
      <c r="BE142" s="13"/>
      <c r="BF142" s="12">
        <f t="shared" si="95"/>
        <v>32.58</v>
      </c>
      <c r="BG142" s="12">
        <f t="shared" si="95"/>
        <v>63.7</v>
      </c>
      <c r="BH142" s="12">
        <f t="shared" si="95"/>
        <v>63.7</v>
      </c>
      <c r="BI142" s="12">
        <f t="shared" si="92"/>
        <v>63.7</v>
      </c>
      <c r="BJ142" s="12">
        <f t="shared" si="111"/>
        <v>33.64</v>
      </c>
      <c r="BK142" s="12">
        <f t="shared" si="112"/>
        <v>33.64</v>
      </c>
      <c r="BL142" s="12">
        <f t="shared" si="113"/>
        <v>33.64</v>
      </c>
      <c r="BM142" s="12">
        <f t="shared" si="114"/>
        <v>33.64</v>
      </c>
    </row>
    <row r="143" spans="2:65">
      <c r="B143" s="1">
        <v>139</v>
      </c>
      <c r="C143" s="60" t="s">
        <v>108</v>
      </c>
      <c r="D143" s="35" t="str">
        <f t="shared" si="96"/>
        <v>P410</v>
      </c>
      <c r="E143" s="35" t="str">
        <f t="shared" si="97"/>
        <v>KPP</v>
      </c>
      <c r="F143" s="35" t="str">
        <f t="shared" si="98"/>
        <v>Coal Hauling ABB</v>
      </c>
      <c r="G143" s="37">
        <f t="shared" si="99"/>
        <v>43022</v>
      </c>
      <c r="H143" s="43">
        <v>1</v>
      </c>
      <c r="I143" s="58">
        <v>0.4604166666666667</v>
      </c>
      <c r="J143" s="48">
        <v>48900</v>
      </c>
      <c r="K143" s="40">
        <f t="shared" si="100"/>
        <v>18720</v>
      </c>
      <c r="L143" s="40">
        <f t="shared" si="101"/>
        <v>30180</v>
      </c>
      <c r="M143" s="35">
        <f t="shared" si="102"/>
        <v>1</v>
      </c>
      <c r="N143" s="1">
        <v>139</v>
      </c>
      <c r="O143" s="1" t="s">
        <v>199</v>
      </c>
      <c r="Q143" s="44" t="str">
        <f>Parameter!C100</f>
        <v>LD0130</v>
      </c>
      <c r="R143" s="42">
        <v>18800</v>
      </c>
      <c r="AJ143" s="2">
        <f t="shared" si="115"/>
        <v>139</v>
      </c>
      <c r="AK143" s="10" t="str">
        <f>Parameter!C144</f>
        <v>SADT109</v>
      </c>
      <c r="AL143" s="10" t="str">
        <f>Parameter!D144</f>
        <v>P420</v>
      </c>
      <c r="AM143" s="10" t="str">
        <f>Parameter!F144</f>
        <v>SAM</v>
      </c>
      <c r="AN143" s="12">
        <f t="shared" ref="AN143:AP161" si="116">IFERROR(AVERAGEIFS(Netto,Unit,$AK143,Jam,"&gt;="&amp;$AN$3,Jam,"&lt;"&amp;AN$4)/1000,0)</f>
        <v>0</v>
      </c>
      <c r="AO143" s="12">
        <f t="shared" si="116"/>
        <v>0</v>
      </c>
      <c r="AP143" s="12">
        <f t="shared" si="116"/>
        <v>30.2</v>
      </c>
      <c r="AQ143" s="12">
        <f t="shared" si="90"/>
        <v>30.2</v>
      </c>
      <c r="AR143" s="12">
        <f t="shared" si="103"/>
        <v>27.72</v>
      </c>
      <c r="AS143" s="12">
        <f t="shared" si="104"/>
        <v>27.72</v>
      </c>
      <c r="AT143" s="12">
        <f t="shared" si="105"/>
        <v>27.72</v>
      </c>
      <c r="AU143" s="12">
        <f t="shared" si="106"/>
        <v>27.72</v>
      </c>
      <c r="AV143" s="13"/>
      <c r="AW143" s="12">
        <f t="shared" ref="AW143:AY161" si="117">COUNTIFS(Ritase,"&gt;0",Unit,$AK143,Jam,"&gt;="&amp;$AN$3,Jam,"&lt;"&amp;AW$4)</f>
        <v>0</v>
      </c>
      <c r="AX143" s="12">
        <f t="shared" si="117"/>
        <v>0</v>
      </c>
      <c r="AY143" s="12">
        <f t="shared" si="117"/>
        <v>1</v>
      </c>
      <c r="AZ143" s="12">
        <f t="shared" si="91"/>
        <v>1</v>
      </c>
      <c r="BA143" s="12">
        <f t="shared" si="107"/>
        <v>1</v>
      </c>
      <c r="BB143" s="12">
        <f t="shared" si="108"/>
        <v>1</v>
      </c>
      <c r="BC143" s="12">
        <f t="shared" si="109"/>
        <v>1</v>
      </c>
      <c r="BD143" s="12">
        <f t="shared" si="110"/>
        <v>1</v>
      </c>
      <c r="BE143" s="13"/>
      <c r="BF143" s="12">
        <f t="shared" ref="BF143:BH161" si="118">IFERROR(SUMIFS(Netto,Unit,$AK143,Jam,"&gt;="&amp;$AN$3,Jam,"&lt;"&amp;BF$4)/1000,0)</f>
        <v>0</v>
      </c>
      <c r="BG143" s="12">
        <f t="shared" si="118"/>
        <v>0</v>
      </c>
      <c r="BH143" s="12">
        <f t="shared" si="118"/>
        <v>30.2</v>
      </c>
      <c r="BI143" s="12">
        <f t="shared" si="92"/>
        <v>30.2</v>
      </c>
      <c r="BJ143" s="12">
        <f t="shared" si="111"/>
        <v>27.72</v>
      </c>
      <c r="BK143" s="12">
        <f t="shared" si="112"/>
        <v>27.72</v>
      </c>
      <c r="BL143" s="12">
        <f t="shared" si="113"/>
        <v>27.72</v>
      </c>
      <c r="BM143" s="12">
        <f t="shared" si="114"/>
        <v>27.72</v>
      </c>
    </row>
    <row r="144" spans="2:65">
      <c r="B144" s="1">
        <v>140</v>
      </c>
      <c r="C144" s="60" t="s">
        <v>188</v>
      </c>
      <c r="D144" s="35" t="str">
        <f t="shared" si="96"/>
        <v>P410</v>
      </c>
      <c r="E144" s="35" t="str">
        <f t="shared" si="97"/>
        <v>KPP</v>
      </c>
      <c r="F144" s="35" t="str">
        <f t="shared" si="98"/>
        <v>Coal Hauling ABB</v>
      </c>
      <c r="G144" s="37">
        <f t="shared" si="99"/>
        <v>43022</v>
      </c>
      <c r="H144" s="43">
        <v>1</v>
      </c>
      <c r="I144" s="58">
        <v>0.4604166666666667</v>
      </c>
      <c r="J144" s="48">
        <v>51600</v>
      </c>
      <c r="K144" s="40">
        <f t="shared" si="100"/>
        <v>18980</v>
      </c>
      <c r="L144" s="40">
        <f t="shared" si="101"/>
        <v>32620</v>
      </c>
      <c r="M144" s="35">
        <f t="shared" si="102"/>
        <v>1</v>
      </c>
      <c r="N144" s="1">
        <v>140</v>
      </c>
      <c r="O144" s="1" t="s">
        <v>199</v>
      </c>
      <c r="Q144" s="44" t="str">
        <f>Parameter!C101</f>
        <v>LD0131</v>
      </c>
      <c r="R144" s="42">
        <v>18740</v>
      </c>
      <c r="AJ144" s="2">
        <f t="shared" si="115"/>
        <v>140</v>
      </c>
      <c r="AK144" s="10" t="str">
        <f>Parameter!C145</f>
        <v>SADT110</v>
      </c>
      <c r="AL144" s="10" t="str">
        <f>Parameter!D145</f>
        <v>P420</v>
      </c>
      <c r="AM144" s="10" t="str">
        <f>Parameter!F145</f>
        <v>SAM</v>
      </c>
      <c r="AN144" s="12">
        <f t="shared" si="116"/>
        <v>0</v>
      </c>
      <c r="AO144" s="12">
        <f t="shared" si="116"/>
        <v>30.96</v>
      </c>
      <c r="AP144" s="12">
        <f t="shared" si="116"/>
        <v>30.96</v>
      </c>
      <c r="AQ144" s="12">
        <f t="shared" si="90"/>
        <v>30.96</v>
      </c>
      <c r="AR144" s="12">
        <f t="shared" si="103"/>
        <v>0</v>
      </c>
      <c r="AS144" s="12">
        <f t="shared" si="104"/>
        <v>0</v>
      </c>
      <c r="AT144" s="12">
        <f t="shared" si="105"/>
        <v>0</v>
      </c>
      <c r="AU144" s="12">
        <f t="shared" si="106"/>
        <v>0</v>
      </c>
      <c r="AV144" s="13"/>
      <c r="AW144" s="12">
        <f t="shared" si="117"/>
        <v>0</v>
      </c>
      <c r="AX144" s="12">
        <f t="shared" si="117"/>
        <v>1</v>
      </c>
      <c r="AY144" s="12">
        <f t="shared" si="117"/>
        <v>1</v>
      </c>
      <c r="AZ144" s="12">
        <f t="shared" si="91"/>
        <v>1</v>
      </c>
      <c r="BA144" s="12">
        <f t="shared" si="107"/>
        <v>0</v>
      </c>
      <c r="BB144" s="12">
        <f t="shared" si="108"/>
        <v>0</v>
      </c>
      <c r="BC144" s="12">
        <f t="shared" si="109"/>
        <v>0</v>
      </c>
      <c r="BD144" s="12">
        <f t="shared" si="110"/>
        <v>0</v>
      </c>
      <c r="BE144" s="13"/>
      <c r="BF144" s="12">
        <f t="shared" si="118"/>
        <v>0</v>
      </c>
      <c r="BG144" s="12">
        <f t="shared" si="118"/>
        <v>30.96</v>
      </c>
      <c r="BH144" s="12">
        <f t="shared" si="118"/>
        <v>30.96</v>
      </c>
      <c r="BI144" s="12">
        <f t="shared" si="92"/>
        <v>30.96</v>
      </c>
      <c r="BJ144" s="12">
        <f t="shared" si="111"/>
        <v>0</v>
      </c>
      <c r="BK144" s="12">
        <f t="shared" si="112"/>
        <v>0</v>
      </c>
      <c r="BL144" s="12">
        <f t="shared" si="113"/>
        <v>0</v>
      </c>
      <c r="BM144" s="12">
        <f t="shared" si="114"/>
        <v>0</v>
      </c>
    </row>
    <row r="145" spans="2:65">
      <c r="B145" s="1">
        <v>141</v>
      </c>
      <c r="C145" s="60" t="s">
        <v>105</v>
      </c>
      <c r="D145" s="35" t="str">
        <f t="shared" si="96"/>
        <v>P360</v>
      </c>
      <c r="E145" s="35" t="str">
        <f t="shared" si="97"/>
        <v>KPP</v>
      </c>
      <c r="F145" s="35" t="str">
        <f t="shared" si="98"/>
        <v>Coal Hauling ABB</v>
      </c>
      <c r="G145" s="37">
        <f t="shared" si="99"/>
        <v>43022</v>
      </c>
      <c r="H145" s="43">
        <v>1</v>
      </c>
      <c r="I145" s="58">
        <v>0.4604166666666667</v>
      </c>
      <c r="J145" s="48">
        <v>42400</v>
      </c>
      <c r="K145" s="40">
        <f t="shared" si="100"/>
        <v>16180</v>
      </c>
      <c r="L145" s="40">
        <f t="shared" si="101"/>
        <v>26220</v>
      </c>
      <c r="M145" s="35">
        <f t="shared" si="102"/>
        <v>1</v>
      </c>
      <c r="N145" s="1">
        <v>141</v>
      </c>
      <c r="O145" s="1" t="s">
        <v>199</v>
      </c>
      <c r="Q145" s="44" t="str">
        <f>Parameter!C102</f>
        <v>LD0132</v>
      </c>
      <c r="R145" s="42">
        <v>18540</v>
      </c>
      <c r="AJ145" s="2">
        <f t="shared" si="115"/>
        <v>141</v>
      </c>
      <c r="AK145" s="10" t="str">
        <f>Parameter!C146</f>
        <v>SADT111</v>
      </c>
      <c r="AL145" s="10" t="str">
        <f>Parameter!D146</f>
        <v>P420</v>
      </c>
      <c r="AM145" s="10" t="str">
        <f>Parameter!F146</f>
        <v>SAM</v>
      </c>
      <c r="AN145" s="12">
        <f t="shared" si="116"/>
        <v>30.86</v>
      </c>
      <c r="AO145" s="12">
        <f t="shared" si="116"/>
        <v>30.86</v>
      </c>
      <c r="AP145" s="12">
        <f t="shared" si="116"/>
        <v>30.46</v>
      </c>
      <c r="AQ145" s="12">
        <f t="shared" si="90"/>
        <v>30.46</v>
      </c>
      <c r="AR145" s="12">
        <f t="shared" si="103"/>
        <v>31.74</v>
      </c>
      <c r="AS145" s="12">
        <f t="shared" si="104"/>
        <v>31.74</v>
      </c>
      <c r="AT145" s="12">
        <f t="shared" si="105"/>
        <v>31.74</v>
      </c>
      <c r="AU145" s="12">
        <f t="shared" si="106"/>
        <v>31.74</v>
      </c>
      <c r="AV145" s="13"/>
      <c r="AW145" s="12">
        <f t="shared" si="117"/>
        <v>1</v>
      </c>
      <c r="AX145" s="12">
        <f t="shared" si="117"/>
        <v>1</v>
      </c>
      <c r="AY145" s="12">
        <f t="shared" si="117"/>
        <v>2</v>
      </c>
      <c r="AZ145" s="12">
        <f t="shared" si="91"/>
        <v>2</v>
      </c>
      <c r="BA145" s="12">
        <f t="shared" si="107"/>
        <v>1</v>
      </c>
      <c r="BB145" s="12">
        <f t="shared" si="108"/>
        <v>1</v>
      </c>
      <c r="BC145" s="12">
        <f t="shared" si="109"/>
        <v>1</v>
      </c>
      <c r="BD145" s="12">
        <f t="shared" si="110"/>
        <v>1</v>
      </c>
      <c r="BE145" s="13"/>
      <c r="BF145" s="12">
        <f t="shared" si="118"/>
        <v>30.86</v>
      </c>
      <c r="BG145" s="12">
        <f t="shared" si="118"/>
        <v>30.86</v>
      </c>
      <c r="BH145" s="12">
        <f t="shared" si="118"/>
        <v>60.92</v>
      </c>
      <c r="BI145" s="12">
        <f t="shared" si="92"/>
        <v>60.92</v>
      </c>
      <c r="BJ145" s="12">
        <f t="shared" si="111"/>
        <v>31.74</v>
      </c>
      <c r="BK145" s="12">
        <f t="shared" si="112"/>
        <v>31.74</v>
      </c>
      <c r="BL145" s="12">
        <f t="shared" si="113"/>
        <v>31.74</v>
      </c>
      <c r="BM145" s="12">
        <f t="shared" si="114"/>
        <v>31.74</v>
      </c>
    </row>
    <row r="146" spans="2:65">
      <c r="B146" s="1">
        <v>142</v>
      </c>
      <c r="C146" s="60" t="s">
        <v>81</v>
      </c>
      <c r="D146" s="35" t="str">
        <f t="shared" si="96"/>
        <v>P420</v>
      </c>
      <c r="E146" s="35" t="str">
        <f t="shared" si="97"/>
        <v>SAM</v>
      </c>
      <c r="F146" s="35" t="str">
        <f t="shared" si="98"/>
        <v>Subcont Hauling ABB</v>
      </c>
      <c r="G146" s="37">
        <f t="shared" si="99"/>
        <v>43022</v>
      </c>
      <c r="H146" s="43">
        <v>1</v>
      </c>
      <c r="I146" s="58">
        <v>0.46111111111111108</v>
      </c>
      <c r="J146" s="48">
        <v>50560</v>
      </c>
      <c r="K146" s="40">
        <f t="shared" si="100"/>
        <v>19120</v>
      </c>
      <c r="L146" s="40">
        <f t="shared" si="101"/>
        <v>31440</v>
      </c>
      <c r="M146" s="35">
        <f t="shared" si="102"/>
        <v>1</v>
      </c>
      <c r="N146" s="1">
        <v>142</v>
      </c>
      <c r="O146" s="1" t="s">
        <v>199</v>
      </c>
      <c r="Q146" s="44" t="str">
        <f>Parameter!C103</f>
        <v>LD0142</v>
      </c>
      <c r="R146" s="42"/>
      <c r="AJ146" s="2">
        <f t="shared" si="115"/>
        <v>142</v>
      </c>
      <c r="AK146" s="10" t="str">
        <f>Parameter!C147</f>
        <v>SADT112</v>
      </c>
      <c r="AL146" s="10" t="str">
        <f>Parameter!D147</f>
        <v>P420</v>
      </c>
      <c r="AM146" s="10" t="str">
        <f>Parameter!F147</f>
        <v>SAM</v>
      </c>
      <c r="AN146" s="12">
        <f t="shared" si="116"/>
        <v>0</v>
      </c>
      <c r="AO146" s="12">
        <f t="shared" si="116"/>
        <v>0</v>
      </c>
      <c r="AP146" s="12">
        <f t="shared" si="116"/>
        <v>31.24</v>
      </c>
      <c r="AQ146" s="12">
        <f t="shared" si="90"/>
        <v>31.24</v>
      </c>
      <c r="AR146" s="12">
        <f t="shared" si="103"/>
        <v>28.34</v>
      </c>
      <c r="AS146" s="12">
        <f t="shared" si="104"/>
        <v>28.34</v>
      </c>
      <c r="AT146" s="12">
        <f t="shared" si="105"/>
        <v>28.34</v>
      </c>
      <c r="AU146" s="12">
        <f t="shared" si="106"/>
        <v>28.34</v>
      </c>
      <c r="AV146" s="13"/>
      <c r="AW146" s="12">
        <f t="shared" si="117"/>
        <v>0</v>
      </c>
      <c r="AX146" s="12">
        <f t="shared" si="117"/>
        <v>0</v>
      </c>
      <c r="AY146" s="12">
        <f t="shared" si="117"/>
        <v>1</v>
      </c>
      <c r="AZ146" s="12">
        <f t="shared" si="91"/>
        <v>1</v>
      </c>
      <c r="BA146" s="12">
        <f t="shared" si="107"/>
        <v>1</v>
      </c>
      <c r="BB146" s="12">
        <f t="shared" si="108"/>
        <v>1</v>
      </c>
      <c r="BC146" s="12">
        <f t="shared" si="109"/>
        <v>1</v>
      </c>
      <c r="BD146" s="12">
        <f t="shared" si="110"/>
        <v>1</v>
      </c>
      <c r="BE146" s="13"/>
      <c r="BF146" s="12">
        <f t="shared" si="118"/>
        <v>0</v>
      </c>
      <c r="BG146" s="12">
        <f t="shared" si="118"/>
        <v>0</v>
      </c>
      <c r="BH146" s="12">
        <f t="shared" si="118"/>
        <v>31.24</v>
      </c>
      <c r="BI146" s="12">
        <f t="shared" si="92"/>
        <v>31.24</v>
      </c>
      <c r="BJ146" s="12">
        <f t="shared" si="111"/>
        <v>28.34</v>
      </c>
      <c r="BK146" s="12">
        <f t="shared" si="112"/>
        <v>28.34</v>
      </c>
      <c r="BL146" s="12">
        <f t="shared" si="113"/>
        <v>28.34</v>
      </c>
      <c r="BM146" s="12">
        <f t="shared" si="114"/>
        <v>28.34</v>
      </c>
    </row>
    <row r="147" spans="2:65">
      <c r="B147" s="1">
        <v>143</v>
      </c>
      <c r="C147" s="60" t="s">
        <v>129</v>
      </c>
      <c r="D147" s="35" t="str">
        <f t="shared" si="96"/>
        <v>P360</v>
      </c>
      <c r="E147" s="35" t="str">
        <f t="shared" si="97"/>
        <v>KPP</v>
      </c>
      <c r="F147" s="35" t="str">
        <f t="shared" si="98"/>
        <v>Coal Hauling ABB</v>
      </c>
      <c r="G147" s="37">
        <f t="shared" si="99"/>
        <v>43022</v>
      </c>
      <c r="H147" s="43">
        <v>1</v>
      </c>
      <c r="I147" s="58">
        <v>0.46527777777777773</v>
      </c>
      <c r="J147" s="48">
        <v>41820</v>
      </c>
      <c r="K147" s="40">
        <f t="shared" si="100"/>
        <v>16380</v>
      </c>
      <c r="L147" s="40">
        <f t="shared" si="101"/>
        <v>25440</v>
      </c>
      <c r="M147" s="35">
        <f t="shared" si="102"/>
        <v>1</v>
      </c>
      <c r="N147" s="1">
        <v>143</v>
      </c>
      <c r="O147" s="1" t="s">
        <v>199</v>
      </c>
      <c r="Q147" s="44" t="str">
        <f>Parameter!C104</f>
        <v>LD0161</v>
      </c>
      <c r="R147" s="42">
        <v>19340</v>
      </c>
      <c r="AJ147" s="2">
        <f t="shared" si="115"/>
        <v>143</v>
      </c>
      <c r="AK147" s="10" t="str">
        <f>Parameter!C148</f>
        <v>SADT113</v>
      </c>
      <c r="AL147" s="10" t="str">
        <f>Parameter!D148</f>
        <v>P420</v>
      </c>
      <c r="AM147" s="10" t="str">
        <f>Parameter!F148</f>
        <v>SAM</v>
      </c>
      <c r="AN147" s="12">
        <f t="shared" si="116"/>
        <v>0</v>
      </c>
      <c r="AO147" s="12">
        <f t="shared" si="116"/>
        <v>0</v>
      </c>
      <c r="AP147" s="12">
        <f t="shared" si="116"/>
        <v>31.46</v>
      </c>
      <c r="AQ147" s="12">
        <f t="shared" ref="AQ147:AQ172" si="119">IFERROR(AVERAGEIFS(Netto,Unit,$AK147,Jam,"&gt;="&amp;$AN$3,Jam,"&lt;="&amp;AQ$4)/1000,0)</f>
        <v>31.46</v>
      </c>
      <c r="AR147" s="12">
        <f t="shared" si="103"/>
        <v>29.72</v>
      </c>
      <c r="AS147" s="12">
        <f t="shared" si="104"/>
        <v>29.72</v>
      </c>
      <c r="AT147" s="12">
        <f t="shared" si="105"/>
        <v>29.72</v>
      </c>
      <c r="AU147" s="12">
        <f t="shared" si="106"/>
        <v>29.72</v>
      </c>
      <c r="AV147" s="13"/>
      <c r="AW147" s="12">
        <f t="shared" si="117"/>
        <v>0</v>
      </c>
      <c r="AX147" s="12">
        <f t="shared" si="117"/>
        <v>0</v>
      </c>
      <c r="AY147" s="12">
        <f t="shared" si="117"/>
        <v>1</v>
      </c>
      <c r="AZ147" s="12">
        <f t="shared" ref="AZ147:AZ172" si="120">COUNTIFS(Ritase,"&gt;0",Unit,$AK147,Jam,"&gt;="&amp;$AN$3,Jam,"&lt;="&amp;AZ$4)</f>
        <v>1</v>
      </c>
      <c r="BA147" s="12">
        <f t="shared" si="107"/>
        <v>1</v>
      </c>
      <c r="BB147" s="12">
        <f t="shared" si="108"/>
        <v>1</v>
      </c>
      <c r="BC147" s="12">
        <f t="shared" si="109"/>
        <v>1</v>
      </c>
      <c r="BD147" s="12">
        <f t="shared" si="110"/>
        <v>1</v>
      </c>
      <c r="BE147" s="13"/>
      <c r="BF147" s="12">
        <f t="shared" si="118"/>
        <v>0</v>
      </c>
      <c r="BG147" s="12">
        <f t="shared" si="118"/>
        <v>0</v>
      </c>
      <c r="BH147" s="12">
        <f t="shared" si="118"/>
        <v>31.46</v>
      </c>
      <c r="BI147" s="12">
        <f t="shared" ref="BI147:BI172" si="121">IFERROR(SUMIFS(Netto,Unit,$AK147,Jam,"&gt;="&amp;$AN$3,Jam,"&lt;="&amp;BI$4)/1000,0)</f>
        <v>31.46</v>
      </c>
      <c r="BJ147" s="12">
        <f t="shared" si="111"/>
        <v>29.72</v>
      </c>
      <c r="BK147" s="12">
        <f t="shared" si="112"/>
        <v>29.72</v>
      </c>
      <c r="BL147" s="12">
        <f t="shared" si="113"/>
        <v>29.72</v>
      </c>
      <c r="BM147" s="12">
        <f t="shared" si="114"/>
        <v>29.72</v>
      </c>
    </row>
    <row r="148" spans="2:65">
      <c r="B148" s="1">
        <v>144</v>
      </c>
      <c r="C148" s="60" t="s">
        <v>123</v>
      </c>
      <c r="D148" s="35" t="str">
        <f t="shared" si="96"/>
        <v>P360</v>
      </c>
      <c r="E148" s="35" t="str">
        <f t="shared" si="97"/>
        <v>KPP</v>
      </c>
      <c r="F148" s="35" t="str">
        <f t="shared" si="98"/>
        <v>Coal Hauling ABB</v>
      </c>
      <c r="G148" s="37">
        <f t="shared" si="99"/>
        <v>43022</v>
      </c>
      <c r="H148" s="43">
        <v>1</v>
      </c>
      <c r="I148" s="58">
        <v>0.46597222222222223</v>
      </c>
      <c r="J148" s="48">
        <v>44020</v>
      </c>
      <c r="K148" s="40">
        <f t="shared" si="100"/>
        <v>16440</v>
      </c>
      <c r="L148" s="40">
        <f t="shared" si="101"/>
        <v>27580</v>
      </c>
      <c r="M148" s="35">
        <f t="shared" si="102"/>
        <v>1</v>
      </c>
      <c r="N148" s="1">
        <v>144</v>
      </c>
      <c r="O148" s="1" t="s">
        <v>199</v>
      </c>
      <c r="Q148" s="44" t="str">
        <f>Parameter!C105</f>
        <v>LD0162</v>
      </c>
      <c r="R148" s="42">
        <v>18720</v>
      </c>
      <c r="AJ148" s="2">
        <f t="shared" si="115"/>
        <v>144</v>
      </c>
      <c r="AK148" s="10" t="str">
        <f>Parameter!C149</f>
        <v>SADT114</v>
      </c>
      <c r="AL148" s="10" t="str">
        <f>Parameter!D149</f>
        <v>P420</v>
      </c>
      <c r="AM148" s="10" t="str">
        <f>Parameter!F149</f>
        <v>SAM</v>
      </c>
      <c r="AN148" s="12">
        <f t="shared" si="116"/>
        <v>30.42</v>
      </c>
      <c r="AO148" s="12">
        <f t="shared" si="116"/>
        <v>30.42</v>
      </c>
      <c r="AP148" s="12">
        <f t="shared" si="116"/>
        <v>31.73</v>
      </c>
      <c r="AQ148" s="12">
        <f t="shared" si="119"/>
        <v>31.73</v>
      </c>
      <c r="AR148" s="12">
        <f t="shared" si="103"/>
        <v>30.28</v>
      </c>
      <c r="AS148" s="12">
        <f t="shared" si="104"/>
        <v>30.28</v>
      </c>
      <c r="AT148" s="12">
        <f t="shared" si="105"/>
        <v>30.28</v>
      </c>
      <c r="AU148" s="12">
        <f t="shared" si="106"/>
        <v>30.28</v>
      </c>
      <c r="AV148" s="13"/>
      <c r="AW148" s="12">
        <f t="shared" si="117"/>
        <v>1</v>
      </c>
      <c r="AX148" s="12">
        <f t="shared" si="117"/>
        <v>1</v>
      </c>
      <c r="AY148" s="12">
        <f t="shared" si="117"/>
        <v>2</v>
      </c>
      <c r="AZ148" s="12">
        <f t="shared" si="120"/>
        <v>2</v>
      </c>
      <c r="BA148" s="12">
        <f t="shared" si="107"/>
        <v>1</v>
      </c>
      <c r="BB148" s="12">
        <f t="shared" si="108"/>
        <v>1</v>
      </c>
      <c r="BC148" s="12">
        <f t="shared" si="109"/>
        <v>1</v>
      </c>
      <c r="BD148" s="12">
        <f t="shared" si="110"/>
        <v>1</v>
      </c>
      <c r="BE148" s="13"/>
      <c r="BF148" s="12">
        <f t="shared" si="118"/>
        <v>30.42</v>
      </c>
      <c r="BG148" s="12">
        <f t="shared" si="118"/>
        <v>30.42</v>
      </c>
      <c r="BH148" s="12">
        <f t="shared" si="118"/>
        <v>63.46</v>
      </c>
      <c r="BI148" s="12">
        <f t="shared" si="121"/>
        <v>63.46</v>
      </c>
      <c r="BJ148" s="12">
        <f t="shared" si="111"/>
        <v>30.28</v>
      </c>
      <c r="BK148" s="12">
        <f t="shared" si="112"/>
        <v>30.28</v>
      </c>
      <c r="BL148" s="12">
        <f t="shared" si="113"/>
        <v>30.28</v>
      </c>
      <c r="BM148" s="12">
        <f t="shared" si="114"/>
        <v>30.28</v>
      </c>
    </row>
    <row r="149" spans="2:65">
      <c r="B149" s="1">
        <v>145</v>
      </c>
      <c r="C149" s="60" t="s">
        <v>66</v>
      </c>
      <c r="D149" s="35" t="str">
        <f t="shared" si="96"/>
        <v>P410</v>
      </c>
      <c r="E149" s="35" t="str">
        <f t="shared" si="97"/>
        <v>KPP</v>
      </c>
      <c r="F149" s="35" t="str">
        <f t="shared" si="98"/>
        <v>Coal Hauling ABB</v>
      </c>
      <c r="G149" s="37">
        <f t="shared" si="99"/>
        <v>43022</v>
      </c>
      <c r="H149" s="43">
        <v>1</v>
      </c>
      <c r="I149" s="58">
        <v>0.46666666666666662</v>
      </c>
      <c r="J149" s="48">
        <v>50840</v>
      </c>
      <c r="K149" s="40">
        <f t="shared" si="100"/>
        <v>18760</v>
      </c>
      <c r="L149" s="40">
        <f t="shared" si="101"/>
        <v>32080</v>
      </c>
      <c r="M149" s="35">
        <f t="shared" si="102"/>
        <v>1</v>
      </c>
      <c r="N149" s="1">
        <v>145</v>
      </c>
      <c r="O149" s="1" t="s">
        <v>199</v>
      </c>
      <c r="Q149" s="44" t="str">
        <f>Parameter!C106</f>
        <v>LD0163</v>
      </c>
      <c r="R149" s="42">
        <v>18620</v>
      </c>
      <c r="AJ149" s="2">
        <f t="shared" si="115"/>
        <v>145</v>
      </c>
      <c r="AK149" s="10" t="str">
        <f>Parameter!C150</f>
        <v>SADT115</v>
      </c>
      <c r="AL149" s="10" t="str">
        <f>Parameter!D150</f>
        <v>P420</v>
      </c>
      <c r="AM149" s="10" t="str">
        <f>Parameter!F150</f>
        <v>SAM</v>
      </c>
      <c r="AN149" s="12">
        <f t="shared" si="116"/>
        <v>33.58</v>
      </c>
      <c r="AO149" s="12">
        <f t="shared" si="116"/>
        <v>33.58</v>
      </c>
      <c r="AP149" s="12">
        <f t="shared" si="116"/>
        <v>32.200000000000003</v>
      </c>
      <c r="AQ149" s="12">
        <f t="shared" si="119"/>
        <v>32.200000000000003</v>
      </c>
      <c r="AR149" s="12">
        <f t="shared" si="103"/>
        <v>29.4</v>
      </c>
      <c r="AS149" s="12">
        <f t="shared" si="104"/>
        <v>29.4</v>
      </c>
      <c r="AT149" s="12">
        <f t="shared" si="105"/>
        <v>29.4</v>
      </c>
      <c r="AU149" s="12">
        <f t="shared" si="106"/>
        <v>29.4</v>
      </c>
      <c r="AV149" s="13"/>
      <c r="AW149" s="12">
        <f t="shared" si="117"/>
        <v>1</v>
      </c>
      <c r="AX149" s="12">
        <f t="shared" si="117"/>
        <v>1</v>
      </c>
      <c r="AY149" s="12">
        <f t="shared" si="117"/>
        <v>2</v>
      </c>
      <c r="AZ149" s="12">
        <f t="shared" si="120"/>
        <v>2</v>
      </c>
      <c r="BA149" s="12">
        <f t="shared" si="107"/>
        <v>1</v>
      </c>
      <c r="BB149" s="12">
        <f t="shared" si="108"/>
        <v>1</v>
      </c>
      <c r="BC149" s="12">
        <f t="shared" si="109"/>
        <v>1</v>
      </c>
      <c r="BD149" s="12">
        <f t="shared" si="110"/>
        <v>1</v>
      </c>
      <c r="BE149" s="13"/>
      <c r="BF149" s="12">
        <f t="shared" si="118"/>
        <v>33.58</v>
      </c>
      <c r="BG149" s="12">
        <f t="shared" si="118"/>
        <v>33.58</v>
      </c>
      <c r="BH149" s="12">
        <f t="shared" si="118"/>
        <v>64.400000000000006</v>
      </c>
      <c r="BI149" s="12">
        <f t="shared" si="121"/>
        <v>64.400000000000006</v>
      </c>
      <c r="BJ149" s="12">
        <f t="shared" si="111"/>
        <v>29.4</v>
      </c>
      <c r="BK149" s="12">
        <f t="shared" si="112"/>
        <v>29.4</v>
      </c>
      <c r="BL149" s="12">
        <f t="shared" si="113"/>
        <v>29.4</v>
      </c>
      <c r="BM149" s="12">
        <f t="shared" si="114"/>
        <v>29.4</v>
      </c>
    </row>
    <row r="150" spans="2:65">
      <c r="B150" s="1">
        <v>146</v>
      </c>
      <c r="C150" s="60" t="s">
        <v>64</v>
      </c>
      <c r="D150" s="35" t="str">
        <f t="shared" si="96"/>
        <v>P360</v>
      </c>
      <c r="E150" s="35" t="str">
        <f t="shared" si="97"/>
        <v>SAM</v>
      </c>
      <c r="F150" s="35" t="str">
        <f t="shared" si="98"/>
        <v>Subcont Hauling ABB</v>
      </c>
      <c r="G150" s="37">
        <f t="shared" si="99"/>
        <v>43022</v>
      </c>
      <c r="H150" s="43">
        <v>1</v>
      </c>
      <c r="I150" s="58">
        <v>0.47152777777777777</v>
      </c>
      <c r="J150" s="48">
        <v>42080</v>
      </c>
      <c r="K150" s="40">
        <f t="shared" si="100"/>
        <v>16040</v>
      </c>
      <c r="L150" s="40">
        <f t="shared" si="101"/>
        <v>26040</v>
      </c>
      <c r="M150" s="35">
        <f t="shared" si="102"/>
        <v>1</v>
      </c>
      <c r="N150" s="1">
        <v>146</v>
      </c>
      <c r="O150" s="1" t="s">
        <v>199</v>
      </c>
      <c r="Q150" s="44" t="str">
        <f>Parameter!C107</f>
        <v>LD0164</v>
      </c>
      <c r="R150" s="42">
        <v>18600</v>
      </c>
      <c r="AJ150" s="2">
        <f t="shared" si="115"/>
        <v>146</v>
      </c>
      <c r="AK150" s="10" t="str">
        <f>Parameter!C151</f>
        <v>PPDT210</v>
      </c>
      <c r="AL150" s="10" t="str">
        <f>Parameter!D151</f>
        <v>A3939</v>
      </c>
      <c r="AM150" s="10" t="str">
        <f>Parameter!F151</f>
        <v>PPC</v>
      </c>
      <c r="AN150" s="12">
        <f t="shared" si="116"/>
        <v>0</v>
      </c>
      <c r="AO150" s="12">
        <f t="shared" si="116"/>
        <v>0</v>
      </c>
      <c r="AP150" s="12">
        <f t="shared" si="116"/>
        <v>0</v>
      </c>
      <c r="AQ150" s="12">
        <f t="shared" si="119"/>
        <v>0</v>
      </c>
      <c r="AR150" s="12">
        <f t="shared" si="103"/>
        <v>0</v>
      </c>
      <c r="AS150" s="12">
        <f t="shared" si="104"/>
        <v>0</v>
      </c>
      <c r="AT150" s="12">
        <f t="shared" si="105"/>
        <v>0</v>
      </c>
      <c r="AU150" s="12">
        <f t="shared" si="106"/>
        <v>0</v>
      </c>
      <c r="AV150" s="13"/>
      <c r="AW150" s="12">
        <f t="shared" si="117"/>
        <v>0</v>
      </c>
      <c r="AX150" s="12">
        <f t="shared" si="117"/>
        <v>0</v>
      </c>
      <c r="AY150" s="12">
        <f t="shared" si="117"/>
        <v>0</v>
      </c>
      <c r="AZ150" s="12">
        <f t="shared" si="120"/>
        <v>0</v>
      </c>
      <c r="BA150" s="12">
        <f t="shared" si="107"/>
        <v>0</v>
      </c>
      <c r="BB150" s="12">
        <f t="shared" si="108"/>
        <v>0</v>
      </c>
      <c r="BC150" s="12">
        <f t="shared" si="109"/>
        <v>0</v>
      </c>
      <c r="BD150" s="12">
        <f t="shared" si="110"/>
        <v>0</v>
      </c>
      <c r="BE150" s="13"/>
      <c r="BF150" s="12">
        <f t="shared" si="118"/>
        <v>0</v>
      </c>
      <c r="BG150" s="12">
        <f t="shared" si="118"/>
        <v>0</v>
      </c>
      <c r="BH150" s="12">
        <f t="shared" si="118"/>
        <v>0</v>
      </c>
      <c r="BI150" s="12">
        <f t="shared" si="121"/>
        <v>0</v>
      </c>
      <c r="BJ150" s="12">
        <f t="shared" si="111"/>
        <v>0</v>
      </c>
      <c r="BK150" s="12">
        <f t="shared" si="112"/>
        <v>0</v>
      </c>
      <c r="BL150" s="12">
        <f t="shared" si="113"/>
        <v>0</v>
      </c>
      <c r="BM150" s="12">
        <f t="shared" si="114"/>
        <v>0</v>
      </c>
    </row>
    <row r="151" spans="2:65">
      <c r="B151" s="1">
        <v>147</v>
      </c>
      <c r="C151" s="60" t="s">
        <v>83</v>
      </c>
      <c r="D151" s="35" t="str">
        <f t="shared" si="96"/>
        <v>P410</v>
      </c>
      <c r="E151" s="35" t="str">
        <f t="shared" si="97"/>
        <v>KPP</v>
      </c>
      <c r="F151" s="35" t="str">
        <f t="shared" si="98"/>
        <v>Coal Hauling ABB</v>
      </c>
      <c r="G151" s="37">
        <f t="shared" si="99"/>
        <v>43022</v>
      </c>
      <c r="H151" s="43">
        <v>1</v>
      </c>
      <c r="I151" s="58">
        <v>0.47222222222222227</v>
      </c>
      <c r="J151" s="48">
        <v>50840</v>
      </c>
      <c r="K151" s="40">
        <f t="shared" si="100"/>
        <v>18580</v>
      </c>
      <c r="L151" s="40">
        <f t="shared" si="101"/>
        <v>32260</v>
      </c>
      <c r="M151" s="35">
        <f t="shared" si="102"/>
        <v>1</v>
      </c>
      <c r="N151" s="1">
        <v>147</v>
      </c>
      <c r="O151" s="1" t="s">
        <v>199</v>
      </c>
      <c r="Q151" s="44" t="str">
        <f>Parameter!C108</f>
        <v>LD0181</v>
      </c>
      <c r="R151" s="42">
        <v>18600</v>
      </c>
      <c r="AJ151" s="2">
        <f t="shared" si="115"/>
        <v>147</v>
      </c>
      <c r="AK151" s="10" t="str">
        <f>Parameter!C152</f>
        <v>PPDT211</v>
      </c>
      <c r="AL151" s="10" t="str">
        <f>Parameter!D152</f>
        <v>A3939</v>
      </c>
      <c r="AM151" s="10" t="str">
        <f>Parameter!F152</f>
        <v>PPC</v>
      </c>
      <c r="AN151" s="12">
        <f t="shared" si="116"/>
        <v>0</v>
      </c>
      <c r="AO151" s="12">
        <f t="shared" si="116"/>
        <v>0</v>
      </c>
      <c r="AP151" s="12">
        <f t="shared" si="116"/>
        <v>0</v>
      </c>
      <c r="AQ151" s="12">
        <f t="shared" si="119"/>
        <v>0</v>
      </c>
      <c r="AR151" s="12">
        <f t="shared" si="103"/>
        <v>0</v>
      </c>
      <c r="AS151" s="12">
        <f t="shared" si="104"/>
        <v>0</v>
      </c>
      <c r="AT151" s="12">
        <f t="shared" si="105"/>
        <v>0</v>
      </c>
      <c r="AU151" s="12">
        <f t="shared" si="106"/>
        <v>0</v>
      </c>
      <c r="AV151" s="13"/>
      <c r="AW151" s="12">
        <f t="shared" si="117"/>
        <v>0</v>
      </c>
      <c r="AX151" s="12">
        <f t="shared" si="117"/>
        <v>0</v>
      </c>
      <c r="AY151" s="12">
        <f t="shared" si="117"/>
        <v>0</v>
      </c>
      <c r="AZ151" s="12">
        <f t="shared" si="120"/>
        <v>0</v>
      </c>
      <c r="BA151" s="12">
        <f t="shared" si="107"/>
        <v>0</v>
      </c>
      <c r="BB151" s="12">
        <f t="shared" si="108"/>
        <v>0</v>
      </c>
      <c r="BC151" s="12">
        <f t="shared" si="109"/>
        <v>0</v>
      </c>
      <c r="BD151" s="12">
        <f t="shared" si="110"/>
        <v>0</v>
      </c>
      <c r="BE151" s="13"/>
      <c r="BF151" s="12">
        <f t="shared" si="118"/>
        <v>0</v>
      </c>
      <c r="BG151" s="12">
        <f t="shared" si="118"/>
        <v>0</v>
      </c>
      <c r="BH151" s="12">
        <f t="shared" si="118"/>
        <v>0</v>
      </c>
      <c r="BI151" s="12">
        <f t="shared" si="121"/>
        <v>0</v>
      </c>
      <c r="BJ151" s="12">
        <f t="shared" si="111"/>
        <v>0</v>
      </c>
      <c r="BK151" s="12">
        <f t="shared" si="112"/>
        <v>0</v>
      </c>
      <c r="BL151" s="12">
        <f t="shared" si="113"/>
        <v>0</v>
      </c>
      <c r="BM151" s="12">
        <f t="shared" si="114"/>
        <v>0</v>
      </c>
    </row>
    <row r="152" spans="2:65">
      <c r="B152" s="1">
        <v>148</v>
      </c>
      <c r="C152" s="60" t="s">
        <v>132</v>
      </c>
      <c r="D152" s="35" t="str">
        <f t="shared" si="96"/>
        <v>P360</v>
      </c>
      <c r="E152" s="35" t="str">
        <f t="shared" si="97"/>
        <v>SAM</v>
      </c>
      <c r="F152" s="35" t="str">
        <f t="shared" si="98"/>
        <v>Subcont Hauling ABB</v>
      </c>
      <c r="G152" s="37">
        <f t="shared" si="99"/>
        <v>43022</v>
      </c>
      <c r="H152" s="43">
        <v>1</v>
      </c>
      <c r="I152" s="58">
        <v>0.47430555555555554</v>
      </c>
      <c r="J152" s="48">
        <v>43660</v>
      </c>
      <c r="K152" s="40">
        <f t="shared" si="100"/>
        <v>15540</v>
      </c>
      <c r="L152" s="40">
        <f t="shared" si="101"/>
        <v>28120</v>
      </c>
      <c r="M152" s="35">
        <f t="shared" si="102"/>
        <v>1</v>
      </c>
      <c r="N152" s="1">
        <v>148</v>
      </c>
      <c r="O152" s="1" t="s">
        <v>199</v>
      </c>
      <c r="Q152" s="44" t="str">
        <f>Parameter!C109</f>
        <v>LD0182</v>
      </c>
      <c r="R152" s="42">
        <v>19280</v>
      </c>
      <c r="AJ152" s="2">
        <f t="shared" si="115"/>
        <v>148</v>
      </c>
      <c r="AK152" s="10" t="str">
        <f>Parameter!C153</f>
        <v>PPDT212</v>
      </c>
      <c r="AL152" s="10" t="str">
        <f>Parameter!D153</f>
        <v>A3939</v>
      </c>
      <c r="AM152" s="10" t="str">
        <f>Parameter!F153</f>
        <v>PPC</v>
      </c>
      <c r="AN152" s="12">
        <f t="shared" si="116"/>
        <v>0</v>
      </c>
      <c r="AO152" s="12">
        <f t="shared" si="116"/>
        <v>0</v>
      </c>
      <c r="AP152" s="12">
        <f t="shared" si="116"/>
        <v>0</v>
      </c>
      <c r="AQ152" s="12">
        <f t="shared" si="119"/>
        <v>0</v>
      </c>
      <c r="AR152" s="12">
        <f t="shared" si="103"/>
        <v>0</v>
      </c>
      <c r="AS152" s="12">
        <f t="shared" si="104"/>
        <v>0</v>
      </c>
      <c r="AT152" s="12">
        <f t="shared" si="105"/>
        <v>0</v>
      </c>
      <c r="AU152" s="12">
        <f t="shared" si="106"/>
        <v>0</v>
      </c>
      <c r="AV152" s="13"/>
      <c r="AW152" s="12">
        <f t="shared" si="117"/>
        <v>0</v>
      </c>
      <c r="AX152" s="12">
        <f t="shared" si="117"/>
        <v>0</v>
      </c>
      <c r="AY152" s="12">
        <f t="shared" si="117"/>
        <v>0</v>
      </c>
      <c r="AZ152" s="12">
        <f t="shared" si="120"/>
        <v>0</v>
      </c>
      <c r="BA152" s="12">
        <f t="shared" si="107"/>
        <v>0</v>
      </c>
      <c r="BB152" s="12">
        <f t="shared" si="108"/>
        <v>0</v>
      </c>
      <c r="BC152" s="12">
        <f t="shared" si="109"/>
        <v>0</v>
      </c>
      <c r="BD152" s="12">
        <f t="shared" si="110"/>
        <v>0</v>
      </c>
      <c r="BE152" s="13"/>
      <c r="BF152" s="12">
        <f t="shared" si="118"/>
        <v>0</v>
      </c>
      <c r="BG152" s="12">
        <f t="shared" si="118"/>
        <v>0</v>
      </c>
      <c r="BH152" s="12">
        <f t="shared" si="118"/>
        <v>0</v>
      </c>
      <c r="BI152" s="12">
        <f t="shared" si="121"/>
        <v>0</v>
      </c>
      <c r="BJ152" s="12">
        <f t="shared" si="111"/>
        <v>0</v>
      </c>
      <c r="BK152" s="12">
        <f t="shared" si="112"/>
        <v>0</v>
      </c>
      <c r="BL152" s="12">
        <f t="shared" si="113"/>
        <v>0</v>
      </c>
      <c r="BM152" s="12">
        <f t="shared" si="114"/>
        <v>0</v>
      </c>
    </row>
    <row r="153" spans="2:65">
      <c r="B153" s="1">
        <v>149</v>
      </c>
      <c r="C153" s="60" t="s">
        <v>138</v>
      </c>
      <c r="D153" s="35" t="str">
        <f t="shared" si="96"/>
        <v>P360</v>
      </c>
      <c r="E153" s="35" t="str">
        <f t="shared" si="97"/>
        <v>KPP</v>
      </c>
      <c r="F153" s="35" t="str">
        <f t="shared" si="98"/>
        <v>Coal Hauling ABB</v>
      </c>
      <c r="G153" s="37">
        <f t="shared" si="99"/>
        <v>43022</v>
      </c>
      <c r="H153" s="43">
        <v>1</v>
      </c>
      <c r="I153" s="58">
        <v>0.47916666666666669</v>
      </c>
      <c r="J153" s="48">
        <v>43320</v>
      </c>
      <c r="K153" s="40">
        <f t="shared" si="100"/>
        <v>16460</v>
      </c>
      <c r="L153" s="40">
        <f t="shared" si="101"/>
        <v>26860</v>
      </c>
      <c r="M153" s="35">
        <f t="shared" si="102"/>
        <v>1</v>
      </c>
      <c r="N153" s="1">
        <v>149</v>
      </c>
      <c r="O153" s="1" t="s">
        <v>199</v>
      </c>
      <c r="Q153" s="44" t="str">
        <f>Parameter!C110</f>
        <v>LD0183</v>
      </c>
      <c r="R153" s="42">
        <v>19060</v>
      </c>
      <c r="AJ153" s="2">
        <f t="shared" si="115"/>
        <v>149</v>
      </c>
      <c r="AK153" s="10" t="str">
        <f>Parameter!C154</f>
        <v>PPDT234</v>
      </c>
      <c r="AL153" s="10" t="str">
        <f>Parameter!D154</f>
        <v>A3939</v>
      </c>
      <c r="AM153" s="10" t="str">
        <f>Parameter!F154</f>
        <v>PPC</v>
      </c>
      <c r="AN153" s="12">
        <f t="shared" si="116"/>
        <v>0</v>
      </c>
      <c r="AO153" s="12">
        <f t="shared" si="116"/>
        <v>0</v>
      </c>
      <c r="AP153" s="12">
        <f t="shared" si="116"/>
        <v>0</v>
      </c>
      <c r="AQ153" s="12">
        <f t="shared" si="119"/>
        <v>0</v>
      </c>
      <c r="AR153" s="12">
        <f t="shared" si="103"/>
        <v>0</v>
      </c>
      <c r="AS153" s="12">
        <f t="shared" si="104"/>
        <v>0</v>
      </c>
      <c r="AT153" s="12">
        <f t="shared" si="105"/>
        <v>0</v>
      </c>
      <c r="AU153" s="12">
        <f t="shared" si="106"/>
        <v>0</v>
      </c>
      <c r="AV153" s="13"/>
      <c r="AW153" s="12">
        <f t="shared" si="117"/>
        <v>0</v>
      </c>
      <c r="AX153" s="12">
        <f t="shared" si="117"/>
        <v>0</v>
      </c>
      <c r="AY153" s="12">
        <f t="shared" si="117"/>
        <v>0</v>
      </c>
      <c r="AZ153" s="12">
        <f t="shared" si="120"/>
        <v>0</v>
      </c>
      <c r="BA153" s="12">
        <f t="shared" si="107"/>
        <v>0</v>
      </c>
      <c r="BB153" s="12">
        <f t="shared" si="108"/>
        <v>0</v>
      </c>
      <c r="BC153" s="12">
        <f t="shared" si="109"/>
        <v>0</v>
      </c>
      <c r="BD153" s="12">
        <f t="shared" si="110"/>
        <v>0</v>
      </c>
      <c r="BE153" s="13"/>
      <c r="BF153" s="12">
        <f t="shared" si="118"/>
        <v>0</v>
      </c>
      <c r="BG153" s="12">
        <f t="shared" si="118"/>
        <v>0</v>
      </c>
      <c r="BH153" s="12">
        <f t="shared" si="118"/>
        <v>0</v>
      </c>
      <c r="BI153" s="12">
        <f t="shared" si="121"/>
        <v>0</v>
      </c>
      <c r="BJ153" s="12">
        <f t="shared" si="111"/>
        <v>0</v>
      </c>
      <c r="BK153" s="12">
        <f t="shared" si="112"/>
        <v>0</v>
      </c>
      <c r="BL153" s="12">
        <f t="shared" si="113"/>
        <v>0</v>
      </c>
      <c r="BM153" s="12">
        <f t="shared" si="114"/>
        <v>0</v>
      </c>
    </row>
    <row r="154" spans="2:65">
      <c r="B154" s="1">
        <v>150</v>
      </c>
      <c r="C154" s="60" t="s">
        <v>193</v>
      </c>
      <c r="D154" s="35" t="str">
        <f t="shared" si="96"/>
        <v>P360</v>
      </c>
      <c r="E154" s="35" t="str">
        <f t="shared" si="97"/>
        <v>KPP</v>
      </c>
      <c r="F154" s="35" t="str">
        <f t="shared" si="98"/>
        <v>Coal Hauling ABB</v>
      </c>
      <c r="G154" s="37">
        <f t="shared" si="99"/>
        <v>43022</v>
      </c>
      <c r="H154" s="43">
        <v>1</v>
      </c>
      <c r="I154" s="58">
        <v>0.47916666666666669</v>
      </c>
      <c r="J154" s="48">
        <v>44040</v>
      </c>
      <c r="K154" s="40">
        <f t="shared" si="100"/>
        <v>15940</v>
      </c>
      <c r="L154" s="40">
        <f t="shared" si="101"/>
        <v>28100</v>
      </c>
      <c r="M154" s="35">
        <f t="shared" si="102"/>
        <v>1</v>
      </c>
      <c r="N154" s="1">
        <v>150</v>
      </c>
      <c r="O154" s="1" t="s">
        <v>199</v>
      </c>
      <c r="Q154" s="44" t="str">
        <f>Parameter!C111</f>
        <v>LD0187</v>
      </c>
      <c r="R154" s="42">
        <v>18980</v>
      </c>
      <c r="AJ154" s="2">
        <f t="shared" si="115"/>
        <v>150</v>
      </c>
      <c r="AK154" s="10" t="str">
        <f>Parameter!C155</f>
        <v>PPDT236</v>
      </c>
      <c r="AL154" s="10" t="str">
        <f>Parameter!D155</f>
        <v>A3939</v>
      </c>
      <c r="AM154" s="10" t="str">
        <f>Parameter!F155</f>
        <v>PPC</v>
      </c>
      <c r="AN154" s="12">
        <f t="shared" si="116"/>
        <v>0</v>
      </c>
      <c r="AO154" s="12">
        <f t="shared" si="116"/>
        <v>0</v>
      </c>
      <c r="AP154" s="12">
        <f t="shared" si="116"/>
        <v>0</v>
      </c>
      <c r="AQ154" s="12">
        <f t="shared" si="119"/>
        <v>0</v>
      </c>
      <c r="AR154" s="12">
        <f t="shared" si="103"/>
        <v>0</v>
      </c>
      <c r="AS154" s="12">
        <f t="shared" si="104"/>
        <v>0</v>
      </c>
      <c r="AT154" s="12">
        <f t="shared" si="105"/>
        <v>0</v>
      </c>
      <c r="AU154" s="12">
        <f t="shared" si="106"/>
        <v>0</v>
      </c>
      <c r="AV154" s="13"/>
      <c r="AW154" s="12">
        <f t="shared" si="117"/>
        <v>0</v>
      </c>
      <c r="AX154" s="12">
        <f t="shared" si="117"/>
        <v>0</v>
      </c>
      <c r="AY154" s="12">
        <f t="shared" si="117"/>
        <v>0</v>
      </c>
      <c r="AZ154" s="12">
        <f t="shared" si="120"/>
        <v>0</v>
      </c>
      <c r="BA154" s="12">
        <f t="shared" si="107"/>
        <v>0</v>
      </c>
      <c r="BB154" s="12">
        <f t="shared" si="108"/>
        <v>0</v>
      </c>
      <c r="BC154" s="12">
        <f t="shared" si="109"/>
        <v>0</v>
      </c>
      <c r="BD154" s="12">
        <f t="shared" si="110"/>
        <v>0</v>
      </c>
      <c r="BE154" s="13"/>
      <c r="BF154" s="12">
        <f t="shared" si="118"/>
        <v>0</v>
      </c>
      <c r="BG154" s="12">
        <f t="shared" si="118"/>
        <v>0</v>
      </c>
      <c r="BH154" s="12">
        <f t="shared" si="118"/>
        <v>0</v>
      </c>
      <c r="BI154" s="12">
        <f t="shared" si="121"/>
        <v>0</v>
      </c>
      <c r="BJ154" s="12">
        <f t="shared" si="111"/>
        <v>0</v>
      </c>
      <c r="BK154" s="12">
        <f t="shared" si="112"/>
        <v>0</v>
      </c>
      <c r="BL154" s="12">
        <f t="shared" si="113"/>
        <v>0</v>
      </c>
      <c r="BM154" s="12">
        <f t="shared" si="114"/>
        <v>0</v>
      </c>
    </row>
    <row r="155" spans="2:65">
      <c r="B155" s="1">
        <v>151</v>
      </c>
      <c r="C155" s="60" t="s">
        <v>184</v>
      </c>
      <c r="D155" s="35" t="str">
        <f t="shared" si="96"/>
        <v>P360</v>
      </c>
      <c r="E155" s="35" t="str">
        <f t="shared" si="97"/>
        <v>KPP</v>
      </c>
      <c r="F155" s="35" t="str">
        <f t="shared" si="98"/>
        <v>Coal Hauling ABB</v>
      </c>
      <c r="G155" s="37">
        <f t="shared" si="99"/>
        <v>43022</v>
      </c>
      <c r="H155" s="43">
        <v>1</v>
      </c>
      <c r="I155" s="58">
        <v>0.47916666666666669</v>
      </c>
      <c r="J155" s="48">
        <v>43320</v>
      </c>
      <c r="K155" s="40">
        <f t="shared" si="100"/>
        <v>16120</v>
      </c>
      <c r="L155" s="40">
        <f t="shared" si="101"/>
        <v>27200</v>
      </c>
      <c r="M155" s="35">
        <f t="shared" si="102"/>
        <v>1</v>
      </c>
      <c r="N155" s="1">
        <v>151</v>
      </c>
      <c r="O155" s="1" t="s">
        <v>199</v>
      </c>
      <c r="Q155" s="44" t="str">
        <f>Parameter!C112</f>
        <v>LD0188</v>
      </c>
      <c r="R155" s="42">
        <v>18420</v>
      </c>
      <c r="AJ155" s="2">
        <f t="shared" si="115"/>
        <v>151</v>
      </c>
      <c r="AK155" s="10" t="str">
        <f>Parameter!C156</f>
        <v>PPDT240</v>
      </c>
      <c r="AL155" s="10" t="str">
        <f>Parameter!D156</f>
        <v>A3939</v>
      </c>
      <c r="AM155" s="10" t="str">
        <f>Parameter!F156</f>
        <v>PPC</v>
      </c>
      <c r="AN155" s="12">
        <f t="shared" si="116"/>
        <v>0</v>
      </c>
      <c r="AO155" s="12">
        <f t="shared" si="116"/>
        <v>0</v>
      </c>
      <c r="AP155" s="12">
        <f t="shared" si="116"/>
        <v>0</v>
      </c>
      <c r="AQ155" s="12">
        <f t="shared" si="119"/>
        <v>0</v>
      </c>
      <c r="AR155" s="12">
        <f t="shared" si="103"/>
        <v>0</v>
      </c>
      <c r="AS155" s="12">
        <f t="shared" si="104"/>
        <v>0</v>
      </c>
      <c r="AT155" s="12">
        <f t="shared" si="105"/>
        <v>0</v>
      </c>
      <c r="AU155" s="12">
        <f t="shared" si="106"/>
        <v>0</v>
      </c>
      <c r="AV155" s="13"/>
      <c r="AW155" s="12">
        <f t="shared" si="117"/>
        <v>0</v>
      </c>
      <c r="AX155" s="12">
        <f t="shared" si="117"/>
        <v>0</v>
      </c>
      <c r="AY155" s="12">
        <f t="shared" si="117"/>
        <v>0</v>
      </c>
      <c r="AZ155" s="12">
        <f t="shared" si="120"/>
        <v>0</v>
      </c>
      <c r="BA155" s="12">
        <f t="shared" si="107"/>
        <v>0</v>
      </c>
      <c r="BB155" s="12">
        <f t="shared" si="108"/>
        <v>0</v>
      </c>
      <c r="BC155" s="12">
        <f t="shared" si="109"/>
        <v>0</v>
      </c>
      <c r="BD155" s="12">
        <f t="shared" si="110"/>
        <v>0</v>
      </c>
      <c r="BE155" s="13"/>
      <c r="BF155" s="12">
        <f t="shared" si="118"/>
        <v>0</v>
      </c>
      <c r="BG155" s="12">
        <f t="shared" si="118"/>
        <v>0</v>
      </c>
      <c r="BH155" s="12">
        <f t="shared" si="118"/>
        <v>0</v>
      </c>
      <c r="BI155" s="12">
        <f t="shared" si="121"/>
        <v>0</v>
      </c>
      <c r="BJ155" s="12">
        <f t="shared" si="111"/>
        <v>0</v>
      </c>
      <c r="BK155" s="12">
        <f t="shared" si="112"/>
        <v>0</v>
      </c>
      <c r="BL155" s="12">
        <f t="shared" si="113"/>
        <v>0</v>
      </c>
      <c r="BM155" s="12">
        <f t="shared" si="114"/>
        <v>0</v>
      </c>
    </row>
    <row r="156" spans="2:65">
      <c r="B156" s="1">
        <v>152</v>
      </c>
      <c r="C156" s="60" t="s">
        <v>140</v>
      </c>
      <c r="D156" s="35" t="str">
        <f t="shared" si="96"/>
        <v>P360</v>
      </c>
      <c r="E156" s="35" t="str">
        <f t="shared" si="97"/>
        <v>KPP</v>
      </c>
      <c r="F156" s="35" t="str">
        <f t="shared" si="98"/>
        <v>Coal Hauling ABB</v>
      </c>
      <c r="G156" s="37">
        <f t="shared" si="99"/>
        <v>43022</v>
      </c>
      <c r="H156" s="43">
        <v>1</v>
      </c>
      <c r="I156" s="58">
        <v>0.48055555555555557</v>
      </c>
      <c r="J156" s="48">
        <v>43900</v>
      </c>
      <c r="K156" s="40">
        <f t="shared" si="100"/>
        <v>16400</v>
      </c>
      <c r="L156" s="40">
        <f t="shared" si="101"/>
        <v>27500</v>
      </c>
      <c r="M156" s="35">
        <f t="shared" si="102"/>
        <v>1</v>
      </c>
      <c r="N156" s="1">
        <v>152</v>
      </c>
      <c r="O156" s="1" t="s">
        <v>199</v>
      </c>
      <c r="Q156" s="44" t="str">
        <f>Parameter!C113</f>
        <v>LD0189</v>
      </c>
      <c r="R156" s="42">
        <v>18940</v>
      </c>
      <c r="AJ156" s="2">
        <f t="shared" si="115"/>
        <v>152</v>
      </c>
      <c r="AK156" s="10" t="str">
        <f>Parameter!C157</f>
        <v>PPDT243</v>
      </c>
      <c r="AL156" s="10" t="str">
        <f>Parameter!D157</f>
        <v>A3939</v>
      </c>
      <c r="AM156" s="10" t="str">
        <f>Parameter!F157</f>
        <v>PPC</v>
      </c>
      <c r="AN156" s="12">
        <f t="shared" si="116"/>
        <v>0</v>
      </c>
      <c r="AO156" s="12">
        <f t="shared" si="116"/>
        <v>0</v>
      </c>
      <c r="AP156" s="12">
        <f t="shared" si="116"/>
        <v>0</v>
      </c>
      <c r="AQ156" s="12">
        <f t="shared" si="119"/>
        <v>0</v>
      </c>
      <c r="AR156" s="12">
        <f t="shared" si="103"/>
        <v>0</v>
      </c>
      <c r="AS156" s="12">
        <f t="shared" si="104"/>
        <v>0</v>
      </c>
      <c r="AT156" s="12">
        <f t="shared" si="105"/>
        <v>0</v>
      </c>
      <c r="AU156" s="12">
        <f t="shared" si="106"/>
        <v>0</v>
      </c>
      <c r="AV156" s="13"/>
      <c r="AW156" s="12">
        <f t="shared" si="117"/>
        <v>0</v>
      </c>
      <c r="AX156" s="12">
        <f t="shared" si="117"/>
        <v>0</v>
      </c>
      <c r="AY156" s="12">
        <f t="shared" si="117"/>
        <v>0</v>
      </c>
      <c r="AZ156" s="12">
        <f t="shared" si="120"/>
        <v>0</v>
      </c>
      <c r="BA156" s="12">
        <f t="shared" si="107"/>
        <v>0</v>
      </c>
      <c r="BB156" s="12">
        <f t="shared" si="108"/>
        <v>0</v>
      </c>
      <c r="BC156" s="12">
        <f t="shared" si="109"/>
        <v>0</v>
      </c>
      <c r="BD156" s="12">
        <f t="shared" si="110"/>
        <v>0</v>
      </c>
      <c r="BE156" s="13"/>
      <c r="BF156" s="12">
        <f t="shared" si="118"/>
        <v>0</v>
      </c>
      <c r="BG156" s="12">
        <f t="shared" si="118"/>
        <v>0</v>
      </c>
      <c r="BH156" s="12">
        <f t="shared" si="118"/>
        <v>0</v>
      </c>
      <c r="BI156" s="12">
        <f t="shared" si="121"/>
        <v>0</v>
      </c>
      <c r="BJ156" s="12">
        <f t="shared" si="111"/>
        <v>0</v>
      </c>
      <c r="BK156" s="12">
        <f t="shared" si="112"/>
        <v>0</v>
      </c>
      <c r="BL156" s="12">
        <f t="shared" si="113"/>
        <v>0</v>
      </c>
      <c r="BM156" s="12">
        <f t="shared" si="114"/>
        <v>0</v>
      </c>
    </row>
    <row r="157" spans="2:65">
      <c r="B157" s="1">
        <v>153</v>
      </c>
      <c r="C157" s="60" t="s">
        <v>148</v>
      </c>
      <c r="D157" s="35" t="str">
        <f t="shared" si="96"/>
        <v>P410</v>
      </c>
      <c r="E157" s="35" t="str">
        <f t="shared" si="97"/>
        <v>SAM</v>
      </c>
      <c r="F157" s="35" t="str">
        <f t="shared" si="98"/>
        <v>Subcont Hauling ABB</v>
      </c>
      <c r="G157" s="37">
        <f t="shared" si="99"/>
        <v>43022</v>
      </c>
      <c r="H157" s="43">
        <v>1</v>
      </c>
      <c r="I157" s="58">
        <v>0.4826388888888889</v>
      </c>
      <c r="J157" s="48">
        <v>49960</v>
      </c>
      <c r="K157" s="40">
        <f t="shared" si="100"/>
        <v>19080</v>
      </c>
      <c r="L157" s="40">
        <f t="shared" si="101"/>
        <v>30880</v>
      </c>
      <c r="M157" s="35">
        <f t="shared" si="102"/>
        <v>1</v>
      </c>
      <c r="N157" s="1">
        <v>153</v>
      </c>
      <c r="O157" s="1" t="s">
        <v>199</v>
      </c>
      <c r="Q157" s="45" t="str">
        <f>Parameter!C114</f>
        <v>SADT131</v>
      </c>
      <c r="R157" s="42">
        <v>16280</v>
      </c>
      <c r="AJ157" s="2">
        <f t="shared" si="115"/>
        <v>153</v>
      </c>
      <c r="AK157" s="10" t="str">
        <f>Parameter!C158</f>
        <v>PPDT244</v>
      </c>
      <c r="AL157" s="10" t="str">
        <f>Parameter!D158</f>
        <v>A3939</v>
      </c>
      <c r="AM157" s="10" t="str">
        <f>Parameter!F158</f>
        <v>PPC</v>
      </c>
      <c r="AN157" s="12">
        <f t="shared" si="116"/>
        <v>0</v>
      </c>
      <c r="AO157" s="12">
        <f t="shared" si="116"/>
        <v>0</v>
      </c>
      <c r="AP157" s="12">
        <f t="shared" si="116"/>
        <v>0</v>
      </c>
      <c r="AQ157" s="12">
        <f t="shared" si="119"/>
        <v>0</v>
      </c>
      <c r="AR157" s="12">
        <f t="shared" si="103"/>
        <v>0</v>
      </c>
      <c r="AS157" s="12">
        <f t="shared" si="104"/>
        <v>0</v>
      </c>
      <c r="AT157" s="12">
        <f t="shared" si="105"/>
        <v>0</v>
      </c>
      <c r="AU157" s="12">
        <f t="shared" si="106"/>
        <v>0</v>
      </c>
      <c r="AV157" s="13"/>
      <c r="AW157" s="12">
        <f t="shared" si="117"/>
        <v>0</v>
      </c>
      <c r="AX157" s="12">
        <f t="shared" si="117"/>
        <v>0</v>
      </c>
      <c r="AY157" s="12">
        <f t="shared" si="117"/>
        <v>0</v>
      </c>
      <c r="AZ157" s="12">
        <f t="shared" si="120"/>
        <v>0</v>
      </c>
      <c r="BA157" s="12">
        <f t="shared" si="107"/>
        <v>0</v>
      </c>
      <c r="BB157" s="12">
        <f t="shared" si="108"/>
        <v>0</v>
      </c>
      <c r="BC157" s="12">
        <f t="shared" si="109"/>
        <v>0</v>
      </c>
      <c r="BD157" s="12">
        <f t="shared" si="110"/>
        <v>0</v>
      </c>
      <c r="BE157" s="13"/>
      <c r="BF157" s="12">
        <f t="shared" si="118"/>
        <v>0</v>
      </c>
      <c r="BG157" s="12">
        <f t="shared" si="118"/>
        <v>0</v>
      </c>
      <c r="BH157" s="12">
        <f t="shared" si="118"/>
        <v>0</v>
      </c>
      <c r="BI157" s="12">
        <f t="shared" si="121"/>
        <v>0</v>
      </c>
      <c r="BJ157" s="12">
        <f t="shared" si="111"/>
        <v>0</v>
      </c>
      <c r="BK157" s="12">
        <f t="shared" si="112"/>
        <v>0</v>
      </c>
      <c r="BL157" s="12">
        <f t="shared" si="113"/>
        <v>0</v>
      </c>
      <c r="BM157" s="12">
        <f t="shared" si="114"/>
        <v>0</v>
      </c>
    </row>
    <row r="158" spans="2:65">
      <c r="B158" s="1">
        <v>154</v>
      </c>
      <c r="C158" s="60" t="s">
        <v>160</v>
      </c>
      <c r="D158" s="35" t="str">
        <f t="shared" si="96"/>
        <v>P410</v>
      </c>
      <c r="E158" s="35" t="str">
        <f t="shared" si="97"/>
        <v>KPP</v>
      </c>
      <c r="F158" s="35" t="str">
        <f t="shared" si="98"/>
        <v>Coal Hauling ABB</v>
      </c>
      <c r="G158" s="37">
        <f t="shared" si="99"/>
        <v>43022</v>
      </c>
      <c r="H158" s="43">
        <v>1</v>
      </c>
      <c r="I158" s="58">
        <v>0.4826388888888889</v>
      </c>
      <c r="J158" s="48">
        <v>49600</v>
      </c>
      <c r="K158" s="40">
        <f t="shared" si="100"/>
        <v>18880</v>
      </c>
      <c r="L158" s="40">
        <f t="shared" si="101"/>
        <v>30720</v>
      </c>
      <c r="M158" s="35">
        <f t="shared" si="102"/>
        <v>1</v>
      </c>
      <c r="N158" s="1">
        <v>154</v>
      </c>
      <c r="O158" s="1" t="s">
        <v>199</v>
      </c>
      <c r="Q158" s="45" t="str">
        <f>Parameter!C115</f>
        <v>SADT132</v>
      </c>
      <c r="R158" s="42">
        <v>16040</v>
      </c>
      <c r="AJ158" s="2">
        <f t="shared" si="115"/>
        <v>154</v>
      </c>
      <c r="AK158" s="10" t="str">
        <f>Parameter!C159</f>
        <v>PPDT247</v>
      </c>
      <c r="AL158" s="10" t="str">
        <f>Parameter!D159</f>
        <v>A3939</v>
      </c>
      <c r="AM158" s="10" t="str">
        <f>Parameter!F159</f>
        <v>PPC</v>
      </c>
      <c r="AN158" s="12">
        <f t="shared" si="116"/>
        <v>0</v>
      </c>
      <c r="AO158" s="12">
        <f t="shared" si="116"/>
        <v>0</v>
      </c>
      <c r="AP158" s="12">
        <f t="shared" si="116"/>
        <v>0</v>
      </c>
      <c r="AQ158" s="12">
        <f t="shared" si="119"/>
        <v>0</v>
      </c>
      <c r="AR158" s="12">
        <f t="shared" si="103"/>
        <v>0</v>
      </c>
      <c r="AS158" s="12">
        <f t="shared" si="104"/>
        <v>0</v>
      </c>
      <c r="AT158" s="12">
        <f t="shared" si="105"/>
        <v>0</v>
      </c>
      <c r="AU158" s="12">
        <f t="shared" si="106"/>
        <v>0</v>
      </c>
      <c r="AV158" s="13"/>
      <c r="AW158" s="12">
        <f t="shared" si="117"/>
        <v>0</v>
      </c>
      <c r="AX158" s="12">
        <f t="shared" si="117"/>
        <v>0</v>
      </c>
      <c r="AY158" s="12">
        <f t="shared" si="117"/>
        <v>0</v>
      </c>
      <c r="AZ158" s="12">
        <f t="shared" si="120"/>
        <v>0</v>
      </c>
      <c r="BA158" s="12">
        <f t="shared" si="107"/>
        <v>0</v>
      </c>
      <c r="BB158" s="12">
        <f t="shared" si="108"/>
        <v>0</v>
      </c>
      <c r="BC158" s="12">
        <f t="shared" si="109"/>
        <v>0</v>
      </c>
      <c r="BD158" s="12">
        <f t="shared" si="110"/>
        <v>0</v>
      </c>
      <c r="BE158" s="13"/>
      <c r="BF158" s="12">
        <f t="shared" si="118"/>
        <v>0</v>
      </c>
      <c r="BG158" s="12">
        <f t="shared" si="118"/>
        <v>0</v>
      </c>
      <c r="BH158" s="12">
        <f t="shared" si="118"/>
        <v>0</v>
      </c>
      <c r="BI158" s="12">
        <f t="shared" si="121"/>
        <v>0</v>
      </c>
      <c r="BJ158" s="12">
        <f t="shared" si="111"/>
        <v>0</v>
      </c>
      <c r="BK158" s="12">
        <f t="shared" si="112"/>
        <v>0</v>
      </c>
      <c r="BL158" s="12">
        <f t="shared" si="113"/>
        <v>0</v>
      </c>
      <c r="BM158" s="12">
        <f t="shared" si="114"/>
        <v>0</v>
      </c>
    </row>
    <row r="159" spans="2:65">
      <c r="B159" s="1">
        <v>155</v>
      </c>
      <c r="C159" s="60" t="s">
        <v>135</v>
      </c>
      <c r="D159" s="35" t="str">
        <f t="shared" si="96"/>
        <v>P410</v>
      </c>
      <c r="E159" s="35" t="str">
        <f t="shared" si="97"/>
        <v>KPP</v>
      </c>
      <c r="F159" s="35" t="str">
        <f t="shared" si="98"/>
        <v>Coal Hauling ABB</v>
      </c>
      <c r="G159" s="37">
        <f t="shared" si="99"/>
        <v>43022</v>
      </c>
      <c r="H159" s="43">
        <v>1</v>
      </c>
      <c r="I159" s="58">
        <v>0.48333333333333334</v>
      </c>
      <c r="J159" s="48">
        <v>48960</v>
      </c>
      <c r="K159" s="40">
        <f t="shared" si="100"/>
        <v>18580</v>
      </c>
      <c r="L159" s="40">
        <f t="shared" si="101"/>
        <v>30380</v>
      </c>
      <c r="M159" s="35">
        <f t="shared" si="102"/>
        <v>1</v>
      </c>
      <c r="N159" s="1">
        <v>155</v>
      </c>
      <c r="O159" s="1" t="s">
        <v>199</v>
      </c>
      <c r="Q159" s="45" t="str">
        <f>Parameter!C116</f>
        <v>SADT133</v>
      </c>
      <c r="R159" s="42">
        <v>16060</v>
      </c>
      <c r="AJ159" s="2">
        <f t="shared" si="115"/>
        <v>155</v>
      </c>
      <c r="AK159" s="10" t="str">
        <f>Parameter!C160</f>
        <v>PPDT249</v>
      </c>
      <c r="AL159" s="10" t="str">
        <f>Parameter!D160</f>
        <v>A3939</v>
      </c>
      <c r="AM159" s="10" t="str">
        <f>Parameter!F160</f>
        <v>PPC</v>
      </c>
      <c r="AN159" s="12">
        <f t="shared" si="116"/>
        <v>0</v>
      </c>
      <c r="AO159" s="12">
        <f t="shared" si="116"/>
        <v>0</v>
      </c>
      <c r="AP159" s="12">
        <f t="shared" si="116"/>
        <v>0</v>
      </c>
      <c r="AQ159" s="12">
        <f t="shared" si="119"/>
        <v>0</v>
      </c>
      <c r="AR159" s="12">
        <f t="shared" si="103"/>
        <v>0</v>
      </c>
      <c r="AS159" s="12">
        <f t="shared" si="104"/>
        <v>0</v>
      </c>
      <c r="AT159" s="12">
        <f t="shared" si="105"/>
        <v>0</v>
      </c>
      <c r="AU159" s="12">
        <f t="shared" si="106"/>
        <v>0</v>
      </c>
      <c r="AV159" s="13"/>
      <c r="AW159" s="12">
        <f t="shared" si="117"/>
        <v>0</v>
      </c>
      <c r="AX159" s="12">
        <f t="shared" si="117"/>
        <v>0</v>
      </c>
      <c r="AY159" s="12">
        <f t="shared" si="117"/>
        <v>0</v>
      </c>
      <c r="AZ159" s="12">
        <f t="shared" si="120"/>
        <v>0</v>
      </c>
      <c r="BA159" s="12">
        <f t="shared" si="107"/>
        <v>0</v>
      </c>
      <c r="BB159" s="12">
        <f t="shared" si="108"/>
        <v>0</v>
      </c>
      <c r="BC159" s="12">
        <f t="shared" si="109"/>
        <v>0</v>
      </c>
      <c r="BD159" s="12">
        <f t="shared" si="110"/>
        <v>0</v>
      </c>
      <c r="BE159" s="13"/>
      <c r="BF159" s="12">
        <f t="shared" si="118"/>
        <v>0</v>
      </c>
      <c r="BG159" s="12">
        <f t="shared" si="118"/>
        <v>0</v>
      </c>
      <c r="BH159" s="12">
        <f t="shared" si="118"/>
        <v>0</v>
      </c>
      <c r="BI159" s="12">
        <f t="shared" si="121"/>
        <v>0</v>
      </c>
      <c r="BJ159" s="12">
        <f t="shared" si="111"/>
        <v>0</v>
      </c>
      <c r="BK159" s="12">
        <f t="shared" si="112"/>
        <v>0</v>
      </c>
      <c r="BL159" s="12">
        <f t="shared" si="113"/>
        <v>0</v>
      </c>
      <c r="BM159" s="12">
        <f t="shared" si="114"/>
        <v>0</v>
      </c>
    </row>
    <row r="160" spans="2:65">
      <c r="B160" s="1">
        <v>156</v>
      </c>
      <c r="C160" s="60" t="s">
        <v>201</v>
      </c>
      <c r="D160" s="35" t="str">
        <f t="shared" si="96"/>
        <v>P360</v>
      </c>
      <c r="E160" s="35" t="str">
        <f t="shared" si="97"/>
        <v>KPP</v>
      </c>
      <c r="F160" s="35" t="str">
        <f t="shared" si="98"/>
        <v>Coal Hauling ABB</v>
      </c>
      <c r="G160" s="37">
        <f t="shared" si="99"/>
        <v>43022</v>
      </c>
      <c r="H160" s="43">
        <v>1</v>
      </c>
      <c r="I160" s="58">
        <v>0.48333333333333334</v>
      </c>
      <c r="J160" s="48">
        <v>44860</v>
      </c>
      <c r="K160" s="40">
        <f t="shared" si="100"/>
        <v>16380</v>
      </c>
      <c r="L160" s="40">
        <f t="shared" si="101"/>
        <v>28480</v>
      </c>
      <c r="M160" s="35">
        <f t="shared" si="102"/>
        <v>1</v>
      </c>
      <c r="N160" s="1">
        <v>156</v>
      </c>
      <c r="O160" s="1" t="s">
        <v>199</v>
      </c>
      <c r="Q160" s="45" t="str">
        <f>Parameter!C117</f>
        <v>SADT134</v>
      </c>
      <c r="R160" s="42">
        <v>15980</v>
      </c>
      <c r="AJ160" s="2">
        <f t="shared" si="115"/>
        <v>156</v>
      </c>
      <c r="AK160" s="10" t="str">
        <f>Parameter!C161</f>
        <v>PPDT250</v>
      </c>
      <c r="AL160" s="10" t="str">
        <f>Parameter!D161</f>
        <v>A3939</v>
      </c>
      <c r="AM160" s="10" t="str">
        <f>Parameter!F161</f>
        <v>PPC</v>
      </c>
      <c r="AN160" s="12">
        <f t="shared" si="116"/>
        <v>0</v>
      </c>
      <c r="AO160" s="12">
        <f t="shared" si="116"/>
        <v>0</v>
      </c>
      <c r="AP160" s="12">
        <f t="shared" si="116"/>
        <v>0</v>
      </c>
      <c r="AQ160" s="12">
        <f t="shared" si="119"/>
        <v>0</v>
      </c>
      <c r="AR160" s="12">
        <f t="shared" si="103"/>
        <v>0</v>
      </c>
      <c r="AS160" s="12">
        <f t="shared" si="104"/>
        <v>0</v>
      </c>
      <c r="AT160" s="12">
        <f t="shared" si="105"/>
        <v>0</v>
      </c>
      <c r="AU160" s="12">
        <f t="shared" si="106"/>
        <v>0</v>
      </c>
      <c r="AV160" s="13"/>
      <c r="AW160" s="12">
        <f t="shared" si="117"/>
        <v>0</v>
      </c>
      <c r="AX160" s="12">
        <f t="shared" si="117"/>
        <v>0</v>
      </c>
      <c r="AY160" s="12">
        <f t="shared" si="117"/>
        <v>0</v>
      </c>
      <c r="AZ160" s="12">
        <f t="shared" si="120"/>
        <v>0</v>
      </c>
      <c r="BA160" s="12">
        <f t="shared" si="107"/>
        <v>0</v>
      </c>
      <c r="BB160" s="12">
        <f t="shared" si="108"/>
        <v>0</v>
      </c>
      <c r="BC160" s="12">
        <f t="shared" si="109"/>
        <v>0</v>
      </c>
      <c r="BD160" s="12">
        <f t="shared" si="110"/>
        <v>0</v>
      </c>
      <c r="BE160" s="13"/>
      <c r="BF160" s="12">
        <f t="shared" si="118"/>
        <v>0</v>
      </c>
      <c r="BG160" s="12">
        <f t="shared" si="118"/>
        <v>0</v>
      </c>
      <c r="BH160" s="12">
        <f t="shared" si="118"/>
        <v>0</v>
      </c>
      <c r="BI160" s="12">
        <f t="shared" si="121"/>
        <v>0</v>
      </c>
      <c r="BJ160" s="12">
        <f t="shared" si="111"/>
        <v>0</v>
      </c>
      <c r="BK160" s="12">
        <f t="shared" si="112"/>
        <v>0</v>
      </c>
      <c r="BL160" s="12">
        <f t="shared" si="113"/>
        <v>0</v>
      </c>
      <c r="BM160" s="12">
        <f t="shared" si="114"/>
        <v>0</v>
      </c>
    </row>
    <row r="161" spans="2:65">
      <c r="B161" s="1">
        <v>157</v>
      </c>
      <c r="C161" s="60" t="s">
        <v>79</v>
      </c>
      <c r="D161" s="35" t="str">
        <f t="shared" si="96"/>
        <v>P410</v>
      </c>
      <c r="E161" s="35" t="str">
        <f t="shared" si="97"/>
        <v>SAM</v>
      </c>
      <c r="F161" s="35" t="str">
        <f t="shared" si="98"/>
        <v>Subcont Hauling ABB</v>
      </c>
      <c r="G161" s="37">
        <f t="shared" si="99"/>
        <v>43022</v>
      </c>
      <c r="H161" s="43">
        <v>1</v>
      </c>
      <c r="I161" s="58">
        <v>0.48472222222222222</v>
      </c>
      <c r="J161" s="48">
        <v>50420</v>
      </c>
      <c r="K161" s="40">
        <f t="shared" si="100"/>
        <v>19240</v>
      </c>
      <c r="L161" s="40">
        <f t="shared" si="101"/>
        <v>31180</v>
      </c>
      <c r="M161" s="35">
        <f t="shared" si="102"/>
        <v>1</v>
      </c>
      <c r="N161" s="1">
        <v>157</v>
      </c>
      <c r="O161" s="1" t="s">
        <v>199</v>
      </c>
      <c r="Q161" s="45" t="str">
        <f>Parameter!C118</f>
        <v>SADT135</v>
      </c>
      <c r="R161" s="42"/>
      <c r="AJ161" s="2">
        <f t="shared" si="115"/>
        <v>157</v>
      </c>
      <c r="AK161" s="10" t="str">
        <f>Parameter!C162</f>
        <v>PPDT251</v>
      </c>
      <c r="AL161" s="10" t="str">
        <f>Parameter!D162</f>
        <v>A3939</v>
      </c>
      <c r="AM161" s="10" t="str">
        <f>Parameter!F162</f>
        <v>PPC</v>
      </c>
      <c r="AN161" s="12">
        <f t="shared" si="116"/>
        <v>0</v>
      </c>
      <c r="AO161" s="12">
        <f t="shared" si="116"/>
        <v>0</v>
      </c>
      <c r="AP161" s="12">
        <f t="shared" si="116"/>
        <v>0</v>
      </c>
      <c r="AQ161" s="12">
        <f t="shared" si="119"/>
        <v>0</v>
      </c>
      <c r="AR161" s="12">
        <f t="shared" si="103"/>
        <v>0</v>
      </c>
      <c r="AS161" s="12">
        <f t="shared" si="104"/>
        <v>0</v>
      </c>
      <c r="AT161" s="12">
        <f t="shared" ref="AT161:AT168" si="122">IF(IFERROR(AVERAGEIFS(Netto,Unit,$AK161,Jam,"&gt;="&amp;$AQ$3,Jam,"&lt;"&amp;AS$3)/1000,0)="",IFERROR(AVERAGEIFS(Netto,Unit,$AK161,Jam,"&gt;="&amp;$AS$4,Jam,"&lt;"&amp;AT$4)/1000,""),IF(IFERROR(AVERAGEIFS(Netto,Unit,$AK161,Jam,"&gt;="&amp;$AS$4,Jam,"&lt;"&amp;AT$4)/1000,"")="",IFERROR(AVERAGEIFS(Netto,Unit,$AK161,Jam,"&gt;="&amp;$AQ$3,Jam,"&lt;"&amp;AS$3)/1000,0),IF(AND(IFERROR(AVERAGEIFS(Netto,Unit,$AK161,Jam,"&gt;="&amp;$AQ$3,Jam,"&lt;"&amp;AS$3)/1000,0)&gt;0,IFERROR(AVERAGEIFS(Netto,Unit,$AK161,Jam,"&gt;="&amp;$AS$4,Jam,"&lt;"&amp;AT$4)/1000,"")&gt;0),AVERAGE(IFERROR(AVERAGEIFS(Netto,Unit,$AK161,Jam,"&gt;="&amp;$AQ$3,Jam,"&lt;"&amp;AS$3)/1000,""),IFERROR(AVERAGEIFS(Netto,Unit,$AK161,Jam,"&gt;="&amp;$AS$4,Jam,"&lt;"&amp;AT$4)/1000,"")),"")))</f>
        <v>0</v>
      </c>
      <c r="AU161" s="12">
        <f t="shared" ref="AU161:AU168" si="123">IF(IFERROR(AVERAGEIFS(Netto,Unit,$AK161,Jam,"&gt;="&amp;$AQ$3,Jam,"&lt;"&amp;AS$3)/1000,0)="",IFERROR(AVERAGEIFS(Netto,Unit,$AK161,Jam,"&gt;="&amp;$AS$4,Jam,"&lt;"&amp;AU$4)/1000,""),IF(IFERROR(AVERAGEIFS(Netto,Unit,$AK161,Jam,"&gt;="&amp;$AS$4,Jam,"&lt;"&amp;AU$4)/1000,"")="",IFERROR(AVERAGEIFS(Netto,Unit,$AK161,Jam,"&gt;="&amp;$AQ$3,Jam,"&lt;"&amp;AS$3)/1000,0),IF(AND(IFERROR(AVERAGEIFS(Netto,Unit,$AK161,Jam,"&gt;="&amp;$AQ$3,Jam,"&lt;"&amp;AS$3)/1000,0)&gt;0,IFERROR(AVERAGEIFS(Netto,Unit,$AK161,Jam,"&gt;="&amp;$AS$4,Jam,"&lt;"&amp;AU$4)/1000,"")&gt;0),AVERAGE(IFERROR(AVERAGEIFS(Netto,Unit,$AK161,Jam,"&gt;="&amp;$AQ$3,Jam,"&lt;"&amp;AS$3)/1000,""),IFERROR(AVERAGEIFS(Netto,Unit,$AK161,Jam,"&gt;="&amp;$AS$4,Jam,"&lt;"&amp;AU$4)/1000,"")),"")))</f>
        <v>0</v>
      </c>
      <c r="AV161" s="13"/>
      <c r="AW161" s="12">
        <f t="shared" si="117"/>
        <v>0</v>
      </c>
      <c r="AX161" s="12">
        <f t="shared" si="117"/>
        <v>0</v>
      </c>
      <c r="AY161" s="12">
        <f t="shared" si="117"/>
        <v>0</v>
      </c>
      <c r="AZ161" s="12">
        <f t="shared" si="120"/>
        <v>0</v>
      </c>
      <c r="BA161" s="12">
        <f t="shared" si="107"/>
        <v>0</v>
      </c>
      <c r="BB161" s="12">
        <f t="shared" si="108"/>
        <v>0</v>
      </c>
      <c r="BC161" s="12">
        <f t="shared" ref="BC161:BC168" si="124">IF(COUNTIFS(Ritase,"&gt;0",Unit,$AK161,Jam,"&gt;="&amp;$AQ$3,Jam,"&lt;"&amp;BB$3)=0,COUNTIFS(Ritase,"&gt;0",Unit,$AK161,Jam,"&gt;="&amp;$AS$4,Jam,"&lt;"&amp;BC$4),IF(COUNTIFS(Ritase,"&gt;0",Unit,$AK161,Jam,"&gt;="&amp;$AS$4,Jam,"&lt;"&amp;BC$4)=0,COUNTIFS(Ritase,"&gt;0",Unit,$AK161,Jam,"&gt;="&amp;$AQ$3,Jam,"&lt;"&amp;BB$3),IF(AND(COUNTIFS(Ritase,"&gt;0",Unit,$AK161,Jam,"&gt;="&amp;$AQ$3,Jam,"&lt;"&amp;BB$3)&gt;0,COUNTIFS(Ritase,"&gt;0",Unit,$AK161,Jam,"&gt;="&amp;$AS$4,Jam,"&lt;"&amp;BC$4)&gt;0),SUM(COUNTIFS(Ritase,"&gt;0",Unit,$AK161,Jam,"&gt;="&amp;$AQ$3,Jam,"&lt;"&amp;BB$3),COUNTIFS(Ritase,"&gt;0",Unit,$AK161,Jam,"&gt;="&amp;$AS$4,Jam,"&lt;"&amp;BC$4)),"")))</f>
        <v>0</v>
      </c>
      <c r="BD161" s="12">
        <f t="shared" ref="BD161:BD168" si="125">IF(COUNTIFS(Ritase,"&gt;0",Unit,$AK161,Jam,"&gt;="&amp;$AQ$3,Jam,"&lt;"&amp;BB$3)=0,COUNTIFS(Ritase,"&gt;0",Unit,$AK161,Jam,"&gt;="&amp;$AS$4,Jam,"&lt;"&amp;BD$4),IF(COUNTIFS(Ritase,"&gt;0",Unit,$AK161,Jam,"&gt;="&amp;$AS$4,Jam,"&lt;"&amp;BD$4)=0,COUNTIFS(Ritase,"&gt;0",Unit,$AK161,Jam,"&gt;="&amp;$AQ$3,Jam,"&lt;"&amp;BB$3),IF(AND(COUNTIFS(Ritase,"&gt;0",Unit,$AK161,Jam,"&gt;="&amp;$AQ$3,Jam,"&lt;"&amp;BB$3)&gt;0,COUNTIFS(Ritase,"&gt;0",Unit,$AK161,Jam,"&gt;="&amp;$AS$4,Jam,"&lt;"&amp;BD$4)&gt;0),SUM(COUNTIFS(Ritase,"&gt;0",Unit,$AK161,Jam,"&gt;="&amp;$AQ$3,Jam,"&lt;"&amp;BB$3),COUNTIFS(Ritase,"&gt;0",Unit,$AK161,Jam,"&gt;="&amp;$AS$4,Jam,"&lt;"&amp;BD$4)),"")))</f>
        <v>0</v>
      </c>
      <c r="BE161" s="13"/>
      <c r="BF161" s="12">
        <f t="shared" si="118"/>
        <v>0</v>
      </c>
      <c r="BG161" s="12">
        <f t="shared" si="118"/>
        <v>0</v>
      </c>
      <c r="BH161" s="12">
        <f t="shared" si="118"/>
        <v>0</v>
      </c>
      <c r="BI161" s="12">
        <f t="shared" si="121"/>
        <v>0</v>
      </c>
      <c r="BJ161" s="12">
        <f t="shared" si="111"/>
        <v>0</v>
      </c>
      <c r="BK161" s="12">
        <f t="shared" si="112"/>
        <v>0</v>
      </c>
      <c r="BL161" s="12">
        <f t="shared" ref="BL161:BL168" si="126">IF(IFERROR(SUMIFS(Netto,Unit,$AK161,Jam,"&gt;="&amp;$AQ$3,Jam,"&lt;"&amp;BK$3)/1000,0)=0,IFERROR(SUMIFS(Netto,Unit,$AK161,Jam,"&gt;="&amp;$AS$4,Jam,"&lt;"&amp;BL$4)/1000,""),IF(IFERROR(SUMIFS(Netto,Unit,$AK161,Jam,"&gt;="&amp;$AS$4,Jam,"&lt;"&amp;BL$4)/1000,"")=0,IFERROR(SUMIFS(Netto,Unit,$AK161,Jam,"&gt;="&amp;$AQ$3,Jam,"&lt;"&amp;BK$3)/1000,0),IF(AND(IFERROR(SUMIFS(Netto,Unit,$AK161,Jam,"&gt;="&amp;$AQ$3,Jam,"&lt;"&amp;BK$3)/1000,0)&gt;0,IFERROR(SUMIFS(Netto,Unit,$AK161,Jam,"&gt;="&amp;$AS$4,Jam,"&lt;"&amp;BL$4)/1000,"")&gt;0),SUM(IFERROR(SUMIFS(Netto,Unit,$AK161,Jam,"&gt;="&amp;$AQ$3,Jam,"&lt;"&amp;BK$3)/1000,""),IFERROR(SUMIFS(Netto,Unit,$AK161,Jam,"&gt;="&amp;$AS$4,Jam,"&lt;"&amp;BL$4)/1000,"")),"")))</f>
        <v>0</v>
      </c>
      <c r="BM161" s="12">
        <f t="shared" ref="BM161:BM168" si="127">IF(IFERROR(SUMIFS(Netto,Unit,$AK161,Jam,"&gt;="&amp;$AQ$3,Jam,"&lt;"&amp;BK$3)/1000,0)=0,IFERROR(SUMIFS(Netto,Unit,$AK161,Jam,"&gt;="&amp;$AS$4,Jam,"&lt;"&amp;BM$4)/1000,""),IF(IFERROR(SUMIFS(Netto,Unit,$AK161,Jam,"&gt;="&amp;$AS$4,Jam,"&lt;"&amp;BM$4)/1000,"")=0,IFERROR(SUMIFS(Netto,Unit,$AK161,Jam,"&gt;="&amp;$AQ$3,Jam,"&lt;"&amp;BK$3)/1000,0),IF(AND(IFERROR(SUMIFS(Netto,Unit,$AK161,Jam,"&gt;="&amp;$AQ$3,Jam,"&lt;"&amp;BK$3)/1000,0)&gt;0,IFERROR(SUMIFS(Netto,Unit,$AK161,Jam,"&gt;="&amp;$AS$4,Jam,"&lt;"&amp;BM$4)/1000,"")&gt;0),SUM(IFERROR(SUMIFS(Netto,Unit,$AK161,Jam,"&gt;="&amp;$AQ$3,Jam,"&lt;"&amp;BK$3)/1000,""),IFERROR(SUMIFS(Netto,Unit,$AK161,Jam,"&gt;="&amp;$AS$4,Jam,"&lt;"&amp;BM$4)/1000,"")),"")))</f>
        <v>0</v>
      </c>
    </row>
    <row r="162" spans="2:65">
      <c r="B162" s="1">
        <v>158</v>
      </c>
      <c r="C162" s="60" t="s">
        <v>30</v>
      </c>
      <c r="D162" s="35" t="str">
        <f t="shared" si="96"/>
        <v>P360</v>
      </c>
      <c r="E162" s="35" t="str">
        <f t="shared" si="97"/>
        <v>KPP</v>
      </c>
      <c r="F162" s="35" t="str">
        <f t="shared" si="98"/>
        <v>Coal Hauling ABB</v>
      </c>
      <c r="G162" s="37">
        <f t="shared" si="99"/>
        <v>43022</v>
      </c>
      <c r="H162" s="43">
        <v>1</v>
      </c>
      <c r="I162" s="58">
        <v>0.48958333333333331</v>
      </c>
      <c r="J162" s="48">
        <v>43480</v>
      </c>
      <c r="K162" s="40">
        <f t="shared" si="100"/>
        <v>16540</v>
      </c>
      <c r="L162" s="40">
        <f t="shared" si="101"/>
        <v>26940</v>
      </c>
      <c r="M162" s="35">
        <f t="shared" si="102"/>
        <v>1</v>
      </c>
      <c r="N162" s="1">
        <v>158</v>
      </c>
      <c r="O162" s="1" t="s">
        <v>199</v>
      </c>
      <c r="Q162" s="45" t="str">
        <f>Parameter!C119</f>
        <v>SADT136</v>
      </c>
      <c r="R162" s="42">
        <v>16300</v>
      </c>
      <c r="AJ162" s="2">
        <f t="shared" si="115"/>
        <v>158</v>
      </c>
      <c r="AK162" s="10" t="str">
        <f>Parameter!C163</f>
        <v>PPDT253</v>
      </c>
      <c r="AL162" s="10" t="str">
        <f>Parameter!D163</f>
        <v>A3939</v>
      </c>
      <c r="AM162" s="10" t="str">
        <f>Parameter!F163</f>
        <v>PPC</v>
      </c>
      <c r="AN162" s="12">
        <f t="shared" ref="AN162:AP172" si="128">IFERROR(AVERAGEIFS(Netto,Unit,$AK162,Jam,"&gt;="&amp;$AN$3,Jam,"&lt;"&amp;AN$4)/1000,0)</f>
        <v>0</v>
      </c>
      <c r="AO162" s="12">
        <f t="shared" si="128"/>
        <v>0</v>
      </c>
      <c r="AP162" s="12">
        <f t="shared" si="128"/>
        <v>0</v>
      </c>
      <c r="AQ162" s="12">
        <f t="shared" si="119"/>
        <v>0</v>
      </c>
      <c r="AR162" s="12">
        <f t="shared" si="103"/>
        <v>0</v>
      </c>
      <c r="AS162" s="12">
        <f t="shared" si="104"/>
        <v>0</v>
      </c>
      <c r="AT162" s="12">
        <f t="shared" si="122"/>
        <v>0</v>
      </c>
      <c r="AU162" s="12">
        <f t="shared" si="123"/>
        <v>0</v>
      </c>
      <c r="AV162" s="13"/>
      <c r="AW162" s="12">
        <f t="shared" ref="AW162:AY172" si="129">COUNTIFS(Ritase,"&gt;0",Unit,$AK162,Jam,"&gt;="&amp;$AN$3,Jam,"&lt;"&amp;AW$4)</f>
        <v>0</v>
      </c>
      <c r="AX162" s="12">
        <f t="shared" si="129"/>
        <v>0</v>
      </c>
      <c r="AY162" s="12">
        <f t="shared" si="129"/>
        <v>0</v>
      </c>
      <c r="AZ162" s="12">
        <f t="shared" si="120"/>
        <v>0</v>
      </c>
      <c r="BA162" s="12">
        <f t="shared" si="107"/>
        <v>0</v>
      </c>
      <c r="BB162" s="12">
        <f t="shared" si="108"/>
        <v>0</v>
      </c>
      <c r="BC162" s="12">
        <f t="shared" si="124"/>
        <v>0</v>
      </c>
      <c r="BD162" s="12">
        <f t="shared" si="125"/>
        <v>0</v>
      </c>
      <c r="BE162" s="13"/>
      <c r="BF162" s="12">
        <f t="shared" ref="BF162:BH172" si="130">IFERROR(SUMIFS(Netto,Unit,$AK162,Jam,"&gt;="&amp;$AN$3,Jam,"&lt;"&amp;BF$4)/1000,0)</f>
        <v>0</v>
      </c>
      <c r="BG162" s="12">
        <f t="shared" si="130"/>
        <v>0</v>
      </c>
      <c r="BH162" s="12">
        <f t="shared" si="130"/>
        <v>0</v>
      </c>
      <c r="BI162" s="12">
        <f t="shared" si="121"/>
        <v>0</v>
      </c>
      <c r="BJ162" s="12">
        <f t="shared" si="111"/>
        <v>0</v>
      </c>
      <c r="BK162" s="12">
        <f t="shared" si="112"/>
        <v>0</v>
      </c>
      <c r="BL162" s="12">
        <f t="shared" si="126"/>
        <v>0</v>
      </c>
      <c r="BM162" s="12">
        <f t="shared" si="127"/>
        <v>0</v>
      </c>
    </row>
    <row r="163" spans="2:65">
      <c r="B163" s="1">
        <v>159</v>
      </c>
      <c r="C163" s="60" t="s">
        <v>164</v>
      </c>
      <c r="D163" s="35" t="str">
        <f t="shared" si="96"/>
        <v>P420</v>
      </c>
      <c r="E163" s="35" t="str">
        <f t="shared" si="97"/>
        <v>SAM</v>
      </c>
      <c r="F163" s="35" t="str">
        <f t="shared" si="98"/>
        <v>Subcont Hauling ABB</v>
      </c>
      <c r="G163" s="37">
        <f t="shared" si="99"/>
        <v>43022</v>
      </c>
      <c r="H163" s="43">
        <v>1</v>
      </c>
      <c r="I163" s="58">
        <v>0.49236111111111108</v>
      </c>
      <c r="J163" s="48">
        <v>50500</v>
      </c>
      <c r="K163" s="40">
        <f t="shared" si="100"/>
        <v>18620</v>
      </c>
      <c r="L163" s="40">
        <f t="shared" si="101"/>
        <v>31880</v>
      </c>
      <c r="M163" s="35">
        <f t="shared" si="102"/>
        <v>1</v>
      </c>
      <c r="N163" s="1">
        <v>159</v>
      </c>
      <c r="O163" s="1" t="s">
        <v>199</v>
      </c>
      <c r="Q163" s="45" t="str">
        <f>Parameter!C120</f>
        <v>SADT137</v>
      </c>
      <c r="R163" s="42">
        <v>15560</v>
      </c>
      <c r="AJ163" s="2">
        <f t="shared" si="115"/>
        <v>159</v>
      </c>
      <c r="AK163" s="10" t="str">
        <f>Parameter!C164</f>
        <v>PPDT254</v>
      </c>
      <c r="AL163" s="10" t="str">
        <f>Parameter!D164</f>
        <v>A3939</v>
      </c>
      <c r="AM163" s="10" t="str">
        <f>Parameter!F164</f>
        <v>PPC</v>
      </c>
      <c r="AN163" s="12">
        <f t="shared" si="128"/>
        <v>0</v>
      </c>
      <c r="AO163" s="12">
        <f t="shared" si="128"/>
        <v>0</v>
      </c>
      <c r="AP163" s="12">
        <f t="shared" si="128"/>
        <v>0</v>
      </c>
      <c r="AQ163" s="12">
        <f t="shared" si="119"/>
        <v>0</v>
      </c>
      <c r="AR163" s="12">
        <f t="shared" si="103"/>
        <v>0</v>
      </c>
      <c r="AS163" s="12">
        <f t="shared" si="104"/>
        <v>0</v>
      </c>
      <c r="AT163" s="12">
        <f t="shared" si="122"/>
        <v>0</v>
      </c>
      <c r="AU163" s="12">
        <f t="shared" si="123"/>
        <v>0</v>
      </c>
      <c r="AV163" s="13"/>
      <c r="AW163" s="12">
        <f t="shared" si="129"/>
        <v>0</v>
      </c>
      <c r="AX163" s="12">
        <f t="shared" si="129"/>
        <v>0</v>
      </c>
      <c r="AY163" s="12">
        <f t="shared" si="129"/>
        <v>0</v>
      </c>
      <c r="AZ163" s="12">
        <f t="shared" si="120"/>
        <v>0</v>
      </c>
      <c r="BA163" s="12">
        <f t="shared" si="107"/>
        <v>0</v>
      </c>
      <c r="BB163" s="12">
        <f t="shared" si="108"/>
        <v>0</v>
      </c>
      <c r="BC163" s="12">
        <f t="shared" si="124"/>
        <v>0</v>
      </c>
      <c r="BD163" s="12">
        <f t="shared" si="125"/>
        <v>0</v>
      </c>
      <c r="BE163" s="13"/>
      <c r="BF163" s="12">
        <f t="shared" si="130"/>
        <v>0</v>
      </c>
      <c r="BG163" s="12">
        <f t="shared" si="130"/>
        <v>0</v>
      </c>
      <c r="BH163" s="12">
        <f t="shared" si="130"/>
        <v>0</v>
      </c>
      <c r="BI163" s="12">
        <f t="shared" si="121"/>
        <v>0</v>
      </c>
      <c r="BJ163" s="12">
        <f t="shared" si="111"/>
        <v>0</v>
      </c>
      <c r="BK163" s="12">
        <f t="shared" si="112"/>
        <v>0</v>
      </c>
      <c r="BL163" s="12">
        <f t="shared" si="126"/>
        <v>0</v>
      </c>
      <c r="BM163" s="12">
        <f t="shared" si="127"/>
        <v>0</v>
      </c>
    </row>
    <row r="164" spans="2:65">
      <c r="B164" s="1">
        <v>160</v>
      </c>
      <c r="C164" s="60" t="s">
        <v>177</v>
      </c>
      <c r="D164" s="35" t="str">
        <f t="shared" si="96"/>
        <v>P410</v>
      </c>
      <c r="E164" s="35" t="str">
        <f t="shared" si="97"/>
        <v>KPP</v>
      </c>
      <c r="F164" s="35" t="str">
        <f t="shared" si="98"/>
        <v>Coal Hauling ABB</v>
      </c>
      <c r="G164" s="37">
        <f t="shared" si="99"/>
        <v>43022</v>
      </c>
      <c r="H164" s="43">
        <v>1</v>
      </c>
      <c r="I164" s="58">
        <v>0.49305555555555558</v>
      </c>
      <c r="J164" s="48">
        <v>51520</v>
      </c>
      <c r="K164" s="40">
        <f t="shared" si="100"/>
        <v>19280</v>
      </c>
      <c r="L164" s="40">
        <f t="shared" si="101"/>
        <v>32240</v>
      </c>
      <c r="M164" s="35">
        <f t="shared" si="102"/>
        <v>1</v>
      </c>
      <c r="N164" s="1">
        <v>160</v>
      </c>
      <c r="O164" s="1" t="s">
        <v>199</v>
      </c>
      <c r="Q164" s="45" t="str">
        <f>Parameter!C121</f>
        <v>SADT138</v>
      </c>
      <c r="R164" s="42">
        <v>15920</v>
      </c>
      <c r="AJ164" s="2">
        <f t="shared" si="115"/>
        <v>160</v>
      </c>
      <c r="AK164" s="10" t="str">
        <f>Parameter!C165</f>
        <v>PPDT255</v>
      </c>
      <c r="AL164" s="10" t="str">
        <f>Parameter!D165</f>
        <v>A3939</v>
      </c>
      <c r="AM164" s="10" t="str">
        <f>Parameter!F165</f>
        <v>PPC</v>
      </c>
      <c r="AN164" s="12">
        <f t="shared" si="128"/>
        <v>0</v>
      </c>
      <c r="AO164" s="12">
        <f t="shared" si="128"/>
        <v>0</v>
      </c>
      <c r="AP164" s="12">
        <f t="shared" si="128"/>
        <v>0</v>
      </c>
      <c r="AQ164" s="12">
        <f t="shared" si="119"/>
        <v>0</v>
      </c>
      <c r="AR164" s="12">
        <f t="shared" si="103"/>
        <v>0</v>
      </c>
      <c r="AS164" s="12">
        <f t="shared" si="104"/>
        <v>0</v>
      </c>
      <c r="AT164" s="12">
        <f t="shared" si="122"/>
        <v>0</v>
      </c>
      <c r="AU164" s="12">
        <f t="shared" si="123"/>
        <v>0</v>
      </c>
      <c r="AV164" s="13"/>
      <c r="AW164" s="12">
        <f t="shared" si="129"/>
        <v>0</v>
      </c>
      <c r="AX164" s="12">
        <f t="shared" si="129"/>
        <v>0</v>
      </c>
      <c r="AY164" s="12">
        <f t="shared" si="129"/>
        <v>0</v>
      </c>
      <c r="AZ164" s="12">
        <f t="shared" si="120"/>
        <v>0</v>
      </c>
      <c r="BA164" s="12">
        <f t="shared" si="107"/>
        <v>0</v>
      </c>
      <c r="BB164" s="12">
        <f t="shared" si="108"/>
        <v>0</v>
      </c>
      <c r="BC164" s="12">
        <f t="shared" si="124"/>
        <v>0</v>
      </c>
      <c r="BD164" s="12">
        <f t="shared" si="125"/>
        <v>0</v>
      </c>
      <c r="BE164" s="13"/>
      <c r="BF164" s="12">
        <f t="shared" si="130"/>
        <v>0</v>
      </c>
      <c r="BG164" s="12">
        <f t="shared" si="130"/>
        <v>0</v>
      </c>
      <c r="BH164" s="12">
        <f t="shared" si="130"/>
        <v>0</v>
      </c>
      <c r="BI164" s="12">
        <f t="shared" si="121"/>
        <v>0</v>
      </c>
      <c r="BJ164" s="12">
        <f t="shared" si="111"/>
        <v>0</v>
      </c>
      <c r="BK164" s="12">
        <f t="shared" si="112"/>
        <v>0</v>
      </c>
      <c r="BL164" s="12">
        <f t="shared" si="126"/>
        <v>0</v>
      </c>
      <c r="BM164" s="12">
        <f t="shared" si="127"/>
        <v>0</v>
      </c>
    </row>
    <row r="165" spans="2:65">
      <c r="B165" s="1">
        <v>161</v>
      </c>
      <c r="C165" s="60" t="s">
        <v>124</v>
      </c>
      <c r="D165" s="35" t="str">
        <f t="shared" si="96"/>
        <v>P410</v>
      </c>
      <c r="E165" s="35" t="str">
        <f t="shared" si="97"/>
        <v>KPP</v>
      </c>
      <c r="F165" s="35" t="str">
        <f t="shared" si="98"/>
        <v>Coal Hauling ABB</v>
      </c>
      <c r="G165" s="37">
        <f t="shared" si="99"/>
        <v>43022</v>
      </c>
      <c r="H165" s="43">
        <v>1</v>
      </c>
      <c r="I165" s="58">
        <v>0.49652777777777773</v>
      </c>
      <c r="J165" s="48">
        <v>49340</v>
      </c>
      <c r="K165" s="40">
        <f t="shared" si="100"/>
        <v>19020</v>
      </c>
      <c r="L165" s="40">
        <f t="shared" si="101"/>
        <v>30320</v>
      </c>
      <c r="M165" s="35">
        <f t="shared" si="102"/>
        <v>1</v>
      </c>
      <c r="N165" s="1">
        <v>161</v>
      </c>
      <c r="O165" s="1" t="s">
        <v>199</v>
      </c>
      <c r="Q165" s="45" t="str">
        <f>Parameter!C122</f>
        <v>SADT139</v>
      </c>
      <c r="R165" s="42">
        <v>15740</v>
      </c>
      <c r="AJ165" s="2">
        <f t="shared" si="115"/>
        <v>161</v>
      </c>
      <c r="AK165" s="10" t="str">
        <f>Parameter!C166</f>
        <v>LD0197</v>
      </c>
      <c r="AL165" s="10" t="str">
        <f>Parameter!D166</f>
        <v>P360</v>
      </c>
      <c r="AM165" s="10" t="str">
        <f>Parameter!F166</f>
        <v>KPP</v>
      </c>
      <c r="AN165" s="12">
        <f t="shared" si="128"/>
        <v>28.46</v>
      </c>
      <c r="AO165" s="12">
        <f t="shared" si="128"/>
        <v>28.47</v>
      </c>
      <c r="AP165" s="12">
        <f t="shared" si="128"/>
        <v>28.47</v>
      </c>
      <c r="AQ165" s="12">
        <f t="shared" si="119"/>
        <v>28.193333333333332</v>
      </c>
      <c r="AR165" s="12">
        <f t="shared" si="103"/>
        <v>26.64</v>
      </c>
      <c r="AS165" s="12">
        <f t="shared" si="104"/>
        <v>26.64</v>
      </c>
      <c r="AT165" s="12">
        <f t="shared" si="122"/>
        <v>26.64</v>
      </c>
      <c r="AU165" s="12">
        <f t="shared" si="123"/>
        <v>26.64</v>
      </c>
      <c r="AW165" s="12">
        <f t="shared" si="129"/>
        <v>1</v>
      </c>
      <c r="AX165" s="12">
        <f t="shared" si="129"/>
        <v>2</v>
      </c>
      <c r="AY165" s="12">
        <f t="shared" si="129"/>
        <v>2</v>
      </c>
      <c r="AZ165" s="12">
        <f t="shared" si="120"/>
        <v>3</v>
      </c>
      <c r="BA165" s="12">
        <f t="shared" si="107"/>
        <v>1</v>
      </c>
      <c r="BB165" s="12">
        <f t="shared" si="108"/>
        <v>1</v>
      </c>
      <c r="BC165" s="12">
        <f t="shared" si="124"/>
        <v>1</v>
      </c>
      <c r="BD165" s="12">
        <f t="shared" si="125"/>
        <v>1</v>
      </c>
      <c r="BF165" s="12">
        <f t="shared" si="130"/>
        <v>28.46</v>
      </c>
      <c r="BG165" s="12">
        <f t="shared" si="130"/>
        <v>56.94</v>
      </c>
      <c r="BH165" s="12">
        <f t="shared" si="130"/>
        <v>56.94</v>
      </c>
      <c r="BI165" s="12">
        <f t="shared" si="121"/>
        <v>84.58</v>
      </c>
      <c r="BJ165" s="12">
        <f t="shared" si="111"/>
        <v>26.64</v>
      </c>
      <c r="BK165" s="12">
        <f t="shared" si="112"/>
        <v>26.64</v>
      </c>
      <c r="BL165" s="12">
        <f t="shared" si="126"/>
        <v>26.64</v>
      </c>
      <c r="BM165" s="12">
        <f t="shared" si="127"/>
        <v>26.64</v>
      </c>
    </row>
    <row r="166" spans="2:65">
      <c r="B166" s="1">
        <v>162</v>
      </c>
      <c r="C166" s="60" t="s">
        <v>163</v>
      </c>
      <c r="D166" s="35" t="str">
        <f t="shared" si="96"/>
        <v>P410</v>
      </c>
      <c r="E166" s="35" t="str">
        <f t="shared" si="97"/>
        <v>SAM</v>
      </c>
      <c r="F166" s="35" t="str">
        <f t="shared" si="98"/>
        <v>Subcont Hauling ABB</v>
      </c>
      <c r="G166" s="37">
        <f t="shared" si="99"/>
        <v>43022</v>
      </c>
      <c r="H166" s="43">
        <v>1</v>
      </c>
      <c r="I166" s="58">
        <v>0.49652777777777773</v>
      </c>
      <c r="J166" s="48">
        <v>49220</v>
      </c>
      <c r="K166" s="40">
        <f t="shared" si="100"/>
        <v>18980</v>
      </c>
      <c r="L166" s="40">
        <f t="shared" si="101"/>
        <v>30240</v>
      </c>
      <c r="M166" s="35">
        <f t="shared" si="102"/>
        <v>1</v>
      </c>
      <c r="N166" s="1">
        <v>162</v>
      </c>
      <c r="O166" s="1" t="s">
        <v>199</v>
      </c>
      <c r="Q166" s="45" t="str">
        <f>Parameter!C123</f>
        <v>SADT140</v>
      </c>
      <c r="R166" s="42">
        <v>15540</v>
      </c>
      <c r="AJ166" s="2">
        <f t="shared" si="115"/>
        <v>162</v>
      </c>
      <c r="AK166" s="10" t="str">
        <f>Parameter!C167</f>
        <v>LD0199</v>
      </c>
      <c r="AL166" s="10" t="str">
        <f>Parameter!D167</f>
        <v>P360</v>
      </c>
      <c r="AM166" s="10" t="str">
        <f>Parameter!F167</f>
        <v>KPP</v>
      </c>
      <c r="AN166" s="12">
        <f t="shared" si="128"/>
        <v>0</v>
      </c>
      <c r="AO166" s="12">
        <f t="shared" si="128"/>
        <v>0</v>
      </c>
      <c r="AP166" s="12">
        <f t="shared" si="128"/>
        <v>0</v>
      </c>
      <c r="AQ166" s="12">
        <f t="shared" si="119"/>
        <v>0</v>
      </c>
      <c r="AR166" s="12">
        <f t="shared" si="103"/>
        <v>0</v>
      </c>
      <c r="AS166" s="12">
        <f t="shared" si="104"/>
        <v>0</v>
      </c>
      <c r="AT166" s="12">
        <f t="shared" si="122"/>
        <v>0</v>
      </c>
      <c r="AU166" s="12">
        <f t="shared" si="123"/>
        <v>0</v>
      </c>
      <c r="AW166" s="12">
        <f t="shared" si="129"/>
        <v>0</v>
      </c>
      <c r="AX166" s="12">
        <f t="shared" si="129"/>
        <v>0</v>
      </c>
      <c r="AY166" s="12">
        <f t="shared" si="129"/>
        <v>0</v>
      </c>
      <c r="AZ166" s="12">
        <f t="shared" si="120"/>
        <v>0</v>
      </c>
      <c r="BA166" s="12">
        <f t="shared" si="107"/>
        <v>0</v>
      </c>
      <c r="BB166" s="12">
        <f t="shared" si="108"/>
        <v>0</v>
      </c>
      <c r="BC166" s="12">
        <f t="shared" si="124"/>
        <v>0</v>
      </c>
      <c r="BD166" s="12">
        <f t="shared" si="125"/>
        <v>0</v>
      </c>
      <c r="BF166" s="12">
        <f t="shared" si="130"/>
        <v>0</v>
      </c>
      <c r="BG166" s="12">
        <f t="shared" si="130"/>
        <v>0</v>
      </c>
      <c r="BH166" s="12">
        <f t="shared" si="130"/>
        <v>0</v>
      </c>
      <c r="BI166" s="12">
        <f t="shared" si="121"/>
        <v>0</v>
      </c>
      <c r="BJ166" s="12">
        <f t="shared" si="111"/>
        <v>0</v>
      </c>
      <c r="BK166" s="12">
        <f t="shared" si="112"/>
        <v>0</v>
      </c>
      <c r="BL166" s="12">
        <f t="shared" si="126"/>
        <v>0</v>
      </c>
      <c r="BM166" s="12">
        <f t="shared" si="127"/>
        <v>0</v>
      </c>
    </row>
    <row r="167" spans="2:65">
      <c r="B167" s="1">
        <v>163</v>
      </c>
      <c r="C167" s="60" t="s">
        <v>74</v>
      </c>
      <c r="D167" s="35" t="str">
        <f t="shared" si="96"/>
        <v>P420</v>
      </c>
      <c r="E167" s="35" t="str">
        <f t="shared" si="97"/>
        <v>SAM</v>
      </c>
      <c r="F167" s="35" t="str">
        <f t="shared" si="98"/>
        <v>Subcont Hauling ABB</v>
      </c>
      <c r="G167" s="37">
        <f t="shared" si="99"/>
        <v>43022</v>
      </c>
      <c r="H167" s="43">
        <v>1</v>
      </c>
      <c r="I167" s="58">
        <v>0.4993055555555555</v>
      </c>
      <c r="J167" s="48">
        <v>49880</v>
      </c>
      <c r="K167" s="40">
        <f t="shared" si="100"/>
        <v>19100</v>
      </c>
      <c r="L167" s="40">
        <f t="shared" si="101"/>
        <v>30780</v>
      </c>
      <c r="M167" s="35">
        <f t="shared" si="102"/>
        <v>1</v>
      </c>
      <c r="N167" s="1">
        <v>163</v>
      </c>
      <c r="O167" s="1" t="s">
        <v>199</v>
      </c>
      <c r="Q167" s="45" t="str">
        <f>Parameter!C124</f>
        <v>SADT226</v>
      </c>
      <c r="R167" s="42">
        <v>17100</v>
      </c>
      <c r="AJ167" s="2">
        <f t="shared" si="115"/>
        <v>163</v>
      </c>
      <c r="AK167" s="10" t="str">
        <f>Parameter!C168</f>
        <v>LD0200</v>
      </c>
      <c r="AL167" s="10" t="str">
        <f>Parameter!D168</f>
        <v>P360</v>
      </c>
      <c r="AM167" s="10" t="str">
        <f>Parameter!F168</f>
        <v>KPP</v>
      </c>
      <c r="AN167" s="12">
        <f t="shared" si="128"/>
        <v>0</v>
      </c>
      <c r="AO167" s="12">
        <f t="shared" si="128"/>
        <v>0</v>
      </c>
      <c r="AP167" s="12">
        <f t="shared" si="128"/>
        <v>0</v>
      </c>
      <c r="AQ167" s="12">
        <f t="shared" si="119"/>
        <v>0</v>
      </c>
      <c r="AR167" s="12">
        <f t="shared" si="103"/>
        <v>0</v>
      </c>
      <c r="AS167" s="12">
        <f t="shared" si="104"/>
        <v>0</v>
      </c>
      <c r="AT167" s="12">
        <f t="shared" si="122"/>
        <v>0</v>
      </c>
      <c r="AU167" s="12">
        <f t="shared" si="123"/>
        <v>0</v>
      </c>
      <c r="AW167" s="12">
        <f t="shared" si="129"/>
        <v>0</v>
      </c>
      <c r="AX167" s="12">
        <f t="shared" si="129"/>
        <v>0</v>
      </c>
      <c r="AY167" s="12">
        <f t="shared" si="129"/>
        <v>0</v>
      </c>
      <c r="AZ167" s="12">
        <f t="shared" si="120"/>
        <v>0</v>
      </c>
      <c r="BA167" s="12">
        <f t="shared" si="107"/>
        <v>0</v>
      </c>
      <c r="BB167" s="12">
        <f t="shared" si="108"/>
        <v>0</v>
      </c>
      <c r="BC167" s="12">
        <f t="shared" si="124"/>
        <v>0</v>
      </c>
      <c r="BD167" s="12">
        <f t="shared" si="125"/>
        <v>0</v>
      </c>
      <c r="BF167" s="12">
        <f t="shared" si="130"/>
        <v>0</v>
      </c>
      <c r="BG167" s="12">
        <f t="shared" si="130"/>
        <v>0</v>
      </c>
      <c r="BH167" s="12">
        <f t="shared" si="130"/>
        <v>0</v>
      </c>
      <c r="BI167" s="12">
        <f t="shared" si="121"/>
        <v>0</v>
      </c>
      <c r="BJ167" s="12">
        <f t="shared" si="111"/>
        <v>0</v>
      </c>
      <c r="BK167" s="12">
        <f t="shared" si="112"/>
        <v>0</v>
      </c>
      <c r="BL167" s="12">
        <f t="shared" si="126"/>
        <v>0</v>
      </c>
      <c r="BM167" s="12">
        <f t="shared" si="127"/>
        <v>0</v>
      </c>
    </row>
    <row r="168" spans="2:65">
      <c r="B168" s="1">
        <v>164</v>
      </c>
      <c r="C168" s="60" t="s">
        <v>114</v>
      </c>
      <c r="D168" s="35" t="str">
        <f t="shared" si="96"/>
        <v>P360</v>
      </c>
      <c r="E168" s="35" t="str">
        <f t="shared" si="97"/>
        <v>SAM</v>
      </c>
      <c r="F168" s="35" t="str">
        <f t="shared" si="98"/>
        <v>Subcont Hauling ABB</v>
      </c>
      <c r="G168" s="37">
        <f t="shared" si="99"/>
        <v>43022</v>
      </c>
      <c r="H168" s="43">
        <v>1</v>
      </c>
      <c r="I168" s="58">
        <v>0.50069444444444444</v>
      </c>
      <c r="J168" s="48">
        <v>42580</v>
      </c>
      <c r="K168" s="40">
        <f t="shared" si="100"/>
        <v>16300</v>
      </c>
      <c r="L168" s="40">
        <f t="shared" si="101"/>
        <v>26280</v>
      </c>
      <c r="M168" s="35">
        <f t="shared" si="102"/>
        <v>1</v>
      </c>
      <c r="N168" s="1">
        <v>164</v>
      </c>
      <c r="O168" s="1" t="s">
        <v>199</v>
      </c>
      <c r="Q168" s="45" t="str">
        <f>Parameter!C125</f>
        <v>SADT227</v>
      </c>
      <c r="R168" s="42">
        <v>16080</v>
      </c>
      <c r="AJ168" s="2">
        <f t="shared" si="115"/>
        <v>164</v>
      </c>
      <c r="AK168" s="10" t="str">
        <f>Parameter!C169</f>
        <v>LD0201</v>
      </c>
      <c r="AL168" s="10" t="str">
        <f>Parameter!D169</f>
        <v>P360</v>
      </c>
      <c r="AM168" s="10" t="str">
        <f>Parameter!F169</f>
        <v>KPP</v>
      </c>
      <c r="AN168" s="12">
        <f t="shared" si="128"/>
        <v>0</v>
      </c>
      <c r="AO168" s="12">
        <f t="shared" si="128"/>
        <v>0</v>
      </c>
      <c r="AP168" s="12">
        <f t="shared" si="128"/>
        <v>0</v>
      </c>
      <c r="AQ168" s="12">
        <f t="shared" si="119"/>
        <v>0</v>
      </c>
      <c r="AR168" s="12">
        <f t="shared" si="103"/>
        <v>0</v>
      </c>
      <c r="AS168" s="12">
        <f t="shared" si="104"/>
        <v>0</v>
      </c>
      <c r="AT168" s="12">
        <f t="shared" si="122"/>
        <v>0</v>
      </c>
      <c r="AU168" s="12">
        <f t="shared" si="123"/>
        <v>0</v>
      </c>
      <c r="AW168" s="12">
        <f t="shared" si="129"/>
        <v>0</v>
      </c>
      <c r="AX168" s="12">
        <f t="shared" si="129"/>
        <v>0</v>
      </c>
      <c r="AY168" s="12">
        <f t="shared" si="129"/>
        <v>0</v>
      </c>
      <c r="AZ168" s="12">
        <f t="shared" si="120"/>
        <v>0</v>
      </c>
      <c r="BA168" s="12">
        <f t="shared" si="107"/>
        <v>0</v>
      </c>
      <c r="BB168" s="12">
        <f t="shared" si="108"/>
        <v>0</v>
      </c>
      <c r="BC168" s="12">
        <f t="shared" si="124"/>
        <v>0</v>
      </c>
      <c r="BD168" s="12">
        <f t="shared" si="125"/>
        <v>0</v>
      </c>
      <c r="BF168" s="12">
        <f t="shared" si="130"/>
        <v>0</v>
      </c>
      <c r="BG168" s="12">
        <f t="shared" si="130"/>
        <v>0</v>
      </c>
      <c r="BH168" s="12">
        <f t="shared" si="130"/>
        <v>0</v>
      </c>
      <c r="BI168" s="12">
        <f t="shared" si="121"/>
        <v>0</v>
      </c>
      <c r="BJ168" s="12">
        <f t="shared" si="111"/>
        <v>0</v>
      </c>
      <c r="BK168" s="12">
        <f t="shared" si="112"/>
        <v>0</v>
      </c>
      <c r="BL168" s="12">
        <f t="shared" si="126"/>
        <v>0</v>
      </c>
      <c r="BM168" s="12">
        <f t="shared" si="127"/>
        <v>0</v>
      </c>
    </row>
    <row r="169" spans="2:65">
      <c r="B169" s="1">
        <v>165</v>
      </c>
      <c r="C169" s="60" t="s">
        <v>91</v>
      </c>
      <c r="D169" s="35" t="str">
        <f t="shared" si="96"/>
        <v>P380</v>
      </c>
      <c r="E169" s="35" t="str">
        <f t="shared" si="97"/>
        <v>SAM</v>
      </c>
      <c r="F169" s="35" t="str">
        <f t="shared" si="98"/>
        <v>Subcont Hauling ABB</v>
      </c>
      <c r="G169" s="37">
        <f t="shared" si="99"/>
        <v>43022</v>
      </c>
      <c r="H169" s="43">
        <v>1</v>
      </c>
      <c r="I169" s="58">
        <v>0.50277777777777777</v>
      </c>
      <c r="J169" s="48">
        <v>44220</v>
      </c>
      <c r="K169" s="40">
        <f t="shared" si="100"/>
        <v>16080</v>
      </c>
      <c r="L169" s="40">
        <f t="shared" si="101"/>
        <v>28140</v>
      </c>
      <c r="M169" s="35">
        <f t="shared" si="102"/>
        <v>1</v>
      </c>
      <c r="N169" s="1">
        <v>165</v>
      </c>
      <c r="O169" s="1" t="s">
        <v>199</v>
      </c>
      <c r="Q169" s="45" t="str">
        <f>Parameter!C126</f>
        <v>SADT228</v>
      </c>
      <c r="R169" s="42">
        <v>16040</v>
      </c>
      <c r="AJ169" s="2">
        <f t="shared" si="115"/>
        <v>165</v>
      </c>
      <c r="AK169" s="10" t="str">
        <f>Parameter!C170</f>
        <v>LD0066</v>
      </c>
      <c r="AL169" s="10" t="str">
        <f>Parameter!D170</f>
        <v>P380</v>
      </c>
      <c r="AM169" s="10" t="str">
        <f>Parameter!F170</f>
        <v>KPP</v>
      </c>
      <c r="AN169" s="12">
        <f t="shared" si="128"/>
        <v>26.84</v>
      </c>
      <c r="AO169" s="12">
        <f t="shared" si="128"/>
        <v>26.84</v>
      </c>
      <c r="AP169" s="12">
        <f t="shared" si="128"/>
        <v>27.55</v>
      </c>
      <c r="AQ169" s="12">
        <f t="shared" si="119"/>
        <v>27.55</v>
      </c>
      <c r="AR169" s="12">
        <f t="shared" si="103"/>
        <v>28.42</v>
      </c>
      <c r="AS169" s="12">
        <f t="shared" si="104"/>
        <v>28.42</v>
      </c>
      <c r="AT169" s="12">
        <f t="shared" ref="AT169:AT170" si="131">IF(IFERROR(AVERAGEIFS(Netto,Unit,$AK169,Jam,"&gt;="&amp;$AQ$3,Jam,"&lt;"&amp;AS$3)/1000,0)="",IFERROR(AVERAGEIFS(Netto,Unit,$AK169,Jam,"&gt;="&amp;$AS$4,Jam,"&lt;"&amp;AT$4)/1000,""),IF(IFERROR(AVERAGEIFS(Netto,Unit,$AK169,Jam,"&gt;="&amp;$AS$4,Jam,"&lt;"&amp;AT$4)/1000,"")="",IFERROR(AVERAGEIFS(Netto,Unit,$AK169,Jam,"&gt;="&amp;$AQ$3,Jam,"&lt;"&amp;AS$3)/1000,0),IF(AND(IFERROR(AVERAGEIFS(Netto,Unit,$AK169,Jam,"&gt;="&amp;$AQ$3,Jam,"&lt;"&amp;AS$3)/1000,0)&gt;0,IFERROR(AVERAGEIFS(Netto,Unit,$AK169,Jam,"&gt;="&amp;$AS$4,Jam,"&lt;"&amp;AT$4)/1000,"")&gt;0),AVERAGE(IFERROR(AVERAGEIFS(Netto,Unit,$AK169,Jam,"&gt;="&amp;$AQ$3,Jam,"&lt;"&amp;AS$3)/1000,""),IFERROR(AVERAGEIFS(Netto,Unit,$AK169,Jam,"&gt;="&amp;$AS$4,Jam,"&lt;"&amp;AT$4)/1000,"")),"")))</f>
        <v>28.42</v>
      </c>
      <c r="AU169" s="12">
        <f t="shared" ref="AU169:AU170" si="132">IF(IFERROR(AVERAGEIFS(Netto,Unit,$AK169,Jam,"&gt;="&amp;$AQ$3,Jam,"&lt;"&amp;AS$3)/1000,0)="",IFERROR(AVERAGEIFS(Netto,Unit,$AK169,Jam,"&gt;="&amp;$AS$4,Jam,"&lt;"&amp;AU$4)/1000,""),IF(IFERROR(AVERAGEIFS(Netto,Unit,$AK169,Jam,"&gt;="&amp;$AS$4,Jam,"&lt;"&amp;AU$4)/1000,"")="",IFERROR(AVERAGEIFS(Netto,Unit,$AK169,Jam,"&gt;="&amp;$AQ$3,Jam,"&lt;"&amp;AS$3)/1000,0),IF(AND(IFERROR(AVERAGEIFS(Netto,Unit,$AK169,Jam,"&gt;="&amp;$AQ$3,Jam,"&lt;"&amp;AS$3)/1000,0)&gt;0,IFERROR(AVERAGEIFS(Netto,Unit,$AK169,Jam,"&gt;="&amp;$AS$4,Jam,"&lt;"&amp;AU$4)/1000,"")&gt;0),AVERAGE(IFERROR(AVERAGEIFS(Netto,Unit,$AK169,Jam,"&gt;="&amp;$AQ$3,Jam,"&lt;"&amp;AS$3)/1000,""),IFERROR(AVERAGEIFS(Netto,Unit,$AK169,Jam,"&gt;="&amp;$AS$4,Jam,"&lt;"&amp;AU$4)/1000,"")),"")))</f>
        <v>28.42</v>
      </c>
      <c r="AW169" s="12">
        <f t="shared" si="129"/>
        <v>1</v>
      </c>
      <c r="AX169" s="12">
        <f t="shared" si="129"/>
        <v>1</v>
      </c>
      <c r="AY169" s="12">
        <f t="shared" si="129"/>
        <v>2</v>
      </c>
      <c r="AZ169" s="12">
        <f t="shared" si="120"/>
        <v>2</v>
      </c>
      <c r="BA169" s="12">
        <f t="shared" si="107"/>
        <v>1</v>
      </c>
      <c r="BB169" s="12">
        <f t="shared" si="108"/>
        <v>1</v>
      </c>
      <c r="BC169" s="12">
        <f t="shared" ref="BC169:BC170" si="133">IF(COUNTIFS(Ritase,"&gt;0",Unit,$AK169,Jam,"&gt;="&amp;$AQ$3,Jam,"&lt;"&amp;BB$3)=0,COUNTIFS(Ritase,"&gt;0",Unit,$AK169,Jam,"&gt;="&amp;$AS$4,Jam,"&lt;"&amp;BC$4),IF(COUNTIFS(Ritase,"&gt;0",Unit,$AK169,Jam,"&gt;="&amp;$AS$4,Jam,"&lt;"&amp;BC$4)=0,COUNTIFS(Ritase,"&gt;0",Unit,$AK169,Jam,"&gt;="&amp;$AQ$3,Jam,"&lt;"&amp;BB$3),IF(AND(COUNTIFS(Ritase,"&gt;0",Unit,$AK169,Jam,"&gt;="&amp;$AQ$3,Jam,"&lt;"&amp;BB$3)&gt;0,COUNTIFS(Ritase,"&gt;0",Unit,$AK169,Jam,"&gt;="&amp;$AS$4,Jam,"&lt;"&amp;BC$4)&gt;0),SUM(COUNTIFS(Ritase,"&gt;0",Unit,$AK169,Jam,"&gt;="&amp;$AQ$3,Jam,"&lt;"&amp;BB$3),COUNTIFS(Ritase,"&gt;0",Unit,$AK169,Jam,"&gt;="&amp;$AS$4,Jam,"&lt;"&amp;BC$4)),"")))</f>
        <v>1</v>
      </c>
      <c r="BD169" s="12">
        <f t="shared" ref="BD169:BD170" si="134">IF(COUNTIFS(Ritase,"&gt;0",Unit,$AK169,Jam,"&gt;="&amp;$AQ$3,Jam,"&lt;"&amp;BB$3)=0,COUNTIFS(Ritase,"&gt;0",Unit,$AK169,Jam,"&gt;="&amp;$AS$4,Jam,"&lt;"&amp;BD$4),IF(COUNTIFS(Ritase,"&gt;0",Unit,$AK169,Jam,"&gt;="&amp;$AS$4,Jam,"&lt;"&amp;BD$4)=0,COUNTIFS(Ritase,"&gt;0",Unit,$AK169,Jam,"&gt;="&amp;$AQ$3,Jam,"&lt;"&amp;BB$3),IF(AND(COUNTIFS(Ritase,"&gt;0",Unit,$AK169,Jam,"&gt;="&amp;$AQ$3,Jam,"&lt;"&amp;BB$3)&gt;0,COUNTIFS(Ritase,"&gt;0",Unit,$AK169,Jam,"&gt;="&amp;$AS$4,Jam,"&lt;"&amp;BD$4)&gt;0),SUM(COUNTIFS(Ritase,"&gt;0",Unit,$AK169,Jam,"&gt;="&amp;$AQ$3,Jam,"&lt;"&amp;BB$3),COUNTIFS(Ritase,"&gt;0",Unit,$AK169,Jam,"&gt;="&amp;$AS$4,Jam,"&lt;"&amp;BD$4)),"")))</f>
        <v>1</v>
      </c>
      <c r="BF169" s="12">
        <f t="shared" si="130"/>
        <v>26.84</v>
      </c>
      <c r="BG169" s="12">
        <f t="shared" si="130"/>
        <v>26.84</v>
      </c>
      <c r="BH169" s="12">
        <f t="shared" si="130"/>
        <v>55.1</v>
      </c>
      <c r="BI169" s="12">
        <f t="shared" si="121"/>
        <v>55.1</v>
      </c>
      <c r="BJ169" s="12">
        <f t="shared" si="111"/>
        <v>28.42</v>
      </c>
      <c r="BK169" s="12">
        <f t="shared" si="112"/>
        <v>28.42</v>
      </c>
      <c r="BL169" s="12">
        <f t="shared" ref="BL169:BL170" si="135">IF(IFERROR(SUMIFS(Netto,Unit,$AK169,Jam,"&gt;="&amp;$AQ$3,Jam,"&lt;"&amp;BK$3)/1000,0)=0,IFERROR(SUMIFS(Netto,Unit,$AK169,Jam,"&gt;="&amp;$AS$4,Jam,"&lt;"&amp;BL$4)/1000,""),IF(IFERROR(SUMIFS(Netto,Unit,$AK169,Jam,"&gt;="&amp;$AS$4,Jam,"&lt;"&amp;BL$4)/1000,"")=0,IFERROR(SUMIFS(Netto,Unit,$AK169,Jam,"&gt;="&amp;$AQ$3,Jam,"&lt;"&amp;BK$3)/1000,0),IF(AND(IFERROR(SUMIFS(Netto,Unit,$AK169,Jam,"&gt;="&amp;$AQ$3,Jam,"&lt;"&amp;BK$3)/1000,0)&gt;0,IFERROR(SUMIFS(Netto,Unit,$AK169,Jam,"&gt;="&amp;$AS$4,Jam,"&lt;"&amp;BL$4)/1000,"")&gt;0),SUM(IFERROR(SUMIFS(Netto,Unit,$AK169,Jam,"&gt;="&amp;$AQ$3,Jam,"&lt;"&amp;BK$3)/1000,""),IFERROR(SUMIFS(Netto,Unit,$AK169,Jam,"&gt;="&amp;$AS$4,Jam,"&lt;"&amp;BL$4)/1000,"")),"")))</f>
        <v>28.42</v>
      </c>
      <c r="BM169" s="12">
        <f t="shared" ref="BM169:BM170" si="136">IF(IFERROR(SUMIFS(Netto,Unit,$AK169,Jam,"&gt;="&amp;$AQ$3,Jam,"&lt;"&amp;BK$3)/1000,0)=0,IFERROR(SUMIFS(Netto,Unit,$AK169,Jam,"&gt;="&amp;$AS$4,Jam,"&lt;"&amp;BM$4)/1000,""),IF(IFERROR(SUMIFS(Netto,Unit,$AK169,Jam,"&gt;="&amp;$AS$4,Jam,"&lt;"&amp;BM$4)/1000,"")=0,IFERROR(SUMIFS(Netto,Unit,$AK169,Jam,"&gt;="&amp;$AQ$3,Jam,"&lt;"&amp;BK$3)/1000,0),IF(AND(IFERROR(SUMIFS(Netto,Unit,$AK169,Jam,"&gt;="&amp;$AQ$3,Jam,"&lt;"&amp;BK$3)/1000,0)&gt;0,IFERROR(SUMIFS(Netto,Unit,$AK169,Jam,"&gt;="&amp;$AS$4,Jam,"&lt;"&amp;BM$4)/1000,"")&gt;0),SUM(IFERROR(SUMIFS(Netto,Unit,$AK169,Jam,"&gt;="&amp;$AQ$3,Jam,"&lt;"&amp;BK$3)/1000,""),IFERROR(SUMIFS(Netto,Unit,$AK169,Jam,"&gt;="&amp;$AS$4,Jam,"&lt;"&amp;BM$4)/1000,"")),"")))</f>
        <v>28.42</v>
      </c>
    </row>
    <row r="170" spans="2:65">
      <c r="B170" s="1">
        <v>166</v>
      </c>
      <c r="C170" s="60" t="s">
        <v>166</v>
      </c>
      <c r="D170" s="35" t="str">
        <f t="shared" si="96"/>
        <v>P420</v>
      </c>
      <c r="E170" s="35" t="str">
        <f t="shared" si="97"/>
        <v>SAM</v>
      </c>
      <c r="F170" s="35" t="str">
        <f t="shared" si="98"/>
        <v>Subcont Hauling ABB</v>
      </c>
      <c r="G170" s="37">
        <f t="shared" si="99"/>
        <v>43022</v>
      </c>
      <c r="H170" s="43">
        <v>1</v>
      </c>
      <c r="I170" s="58">
        <v>0.50347222222222221</v>
      </c>
      <c r="J170" s="48">
        <v>48820</v>
      </c>
      <c r="K170" s="40">
        <f t="shared" si="100"/>
        <v>18760</v>
      </c>
      <c r="L170" s="40">
        <f t="shared" si="101"/>
        <v>30060</v>
      </c>
      <c r="M170" s="35">
        <f t="shared" si="102"/>
        <v>1</v>
      </c>
      <c r="N170" s="1">
        <v>166</v>
      </c>
      <c r="O170" s="1" t="s">
        <v>199</v>
      </c>
      <c r="Q170" s="45" t="str">
        <f>Parameter!C127</f>
        <v>SADT229</v>
      </c>
      <c r="R170" s="42">
        <v>15920</v>
      </c>
      <c r="AJ170" s="2">
        <f t="shared" si="115"/>
        <v>166</v>
      </c>
      <c r="AK170" s="10" t="str">
        <f>Parameter!C171</f>
        <v>LD0063</v>
      </c>
      <c r="AL170" s="10" t="str">
        <f>Parameter!D171</f>
        <v>P380</v>
      </c>
      <c r="AM170" s="10" t="str">
        <f>Parameter!F171</f>
        <v>KPP</v>
      </c>
      <c r="AN170" s="12">
        <f t="shared" si="128"/>
        <v>0</v>
      </c>
      <c r="AO170" s="12">
        <f t="shared" si="128"/>
        <v>0</v>
      </c>
      <c r="AP170" s="12">
        <f t="shared" si="128"/>
        <v>0</v>
      </c>
      <c r="AQ170" s="12">
        <f t="shared" si="119"/>
        <v>0</v>
      </c>
      <c r="AR170" s="12">
        <f t="shared" si="103"/>
        <v>0</v>
      </c>
      <c r="AS170" s="12">
        <f t="shared" si="104"/>
        <v>0</v>
      </c>
      <c r="AT170" s="12">
        <f t="shared" si="131"/>
        <v>0</v>
      </c>
      <c r="AU170" s="12">
        <f t="shared" si="132"/>
        <v>0</v>
      </c>
      <c r="AW170" s="12">
        <f t="shared" si="129"/>
        <v>0</v>
      </c>
      <c r="AX170" s="12">
        <f t="shared" si="129"/>
        <v>0</v>
      </c>
      <c r="AY170" s="12">
        <f t="shared" si="129"/>
        <v>0</v>
      </c>
      <c r="AZ170" s="12">
        <f t="shared" si="120"/>
        <v>0</v>
      </c>
      <c r="BA170" s="12">
        <f t="shared" si="107"/>
        <v>0</v>
      </c>
      <c r="BB170" s="12">
        <f t="shared" si="108"/>
        <v>0</v>
      </c>
      <c r="BC170" s="12">
        <f t="shared" si="133"/>
        <v>0</v>
      </c>
      <c r="BD170" s="12">
        <f t="shared" si="134"/>
        <v>0</v>
      </c>
      <c r="BF170" s="12">
        <f t="shared" si="130"/>
        <v>0</v>
      </c>
      <c r="BG170" s="12">
        <f t="shared" si="130"/>
        <v>0</v>
      </c>
      <c r="BH170" s="12">
        <f t="shared" si="130"/>
        <v>0</v>
      </c>
      <c r="BI170" s="12">
        <f t="shared" si="121"/>
        <v>0</v>
      </c>
      <c r="BJ170" s="12">
        <f t="shared" si="111"/>
        <v>0</v>
      </c>
      <c r="BK170" s="12">
        <f t="shared" si="112"/>
        <v>0</v>
      </c>
      <c r="BL170" s="12">
        <f t="shared" si="135"/>
        <v>0</v>
      </c>
      <c r="BM170" s="12">
        <f t="shared" si="136"/>
        <v>0</v>
      </c>
    </row>
    <row r="171" spans="2:65">
      <c r="B171" s="1">
        <v>167</v>
      </c>
      <c r="C171" s="60" t="s">
        <v>128</v>
      </c>
      <c r="D171" s="35" t="str">
        <f t="shared" si="96"/>
        <v>P360</v>
      </c>
      <c r="E171" s="35" t="str">
        <f t="shared" si="97"/>
        <v>SAM</v>
      </c>
      <c r="F171" s="35" t="str">
        <f t="shared" si="98"/>
        <v>Subcont Hauling ABB</v>
      </c>
      <c r="G171" s="37">
        <f t="shared" si="99"/>
        <v>43022</v>
      </c>
      <c r="H171" s="43">
        <v>1</v>
      </c>
      <c r="I171" s="58">
        <v>0.50763888888888886</v>
      </c>
      <c r="J171" s="48">
        <v>43260</v>
      </c>
      <c r="K171" s="40">
        <f t="shared" si="100"/>
        <v>15560</v>
      </c>
      <c r="L171" s="40">
        <f t="shared" si="101"/>
        <v>27700</v>
      </c>
      <c r="M171" s="35">
        <f t="shared" si="102"/>
        <v>1</v>
      </c>
      <c r="N171" s="1">
        <v>167</v>
      </c>
      <c r="O171" s="1" t="s">
        <v>199</v>
      </c>
      <c r="Q171" s="45" t="str">
        <f>Parameter!C128</f>
        <v>SADT231</v>
      </c>
      <c r="R171" s="42">
        <v>16420</v>
      </c>
      <c r="AJ171" s="2">
        <f t="shared" si="115"/>
        <v>167</v>
      </c>
      <c r="AK171" s="10" t="str">
        <f>Parameter!C172</f>
        <v>LD0062</v>
      </c>
      <c r="AL171" s="10" t="str">
        <f>Parameter!D172</f>
        <v>P380</v>
      </c>
      <c r="AM171" s="10" t="str">
        <f>Parameter!F172</f>
        <v>KPP</v>
      </c>
      <c r="AN171" s="12">
        <f t="shared" si="128"/>
        <v>0</v>
      </c>
      <c r="AO171" s="12">
        <f t="shared" si="128"/>
        <v>26.52</v>
      </c>
      <c r="AP171" s="12">
        <f t="shared" si="128"/>
        <v>26.52</v>
      </c>
      <c r="AQ171" s="12">
        <f t="shared" si="119"/>
        <v>27.34</v>
      </c>
      <c r="AR171" s="12">
        <f t="shared" si="103"/>
        <v>28.3</v>
      </c>
      <c r="AS171" s="12">
        <f t="shared" si="104"/>
        <v>28.3</v>
      </c>
      <c r="AT171" s="12">
        <f t="shared" ref="AT171" si="137">IF(IFERROR(AVERAGEIFS(Netto,Unit,$AK171,Jam,"&gt;="&amp;$AQ$3,Jam,"&lt;"&amp;AS$3)/1000,0)="",IFERROR(AVERAGEIFS(Netto,Unit,$AK171,Jam,"&gt;="&amp;$AS$4,Jam,"&lt;"&amp;AT$4)/1000,""),IF(IFERROR(AVERAGEIFS(Netto,Unit,$AK171,Jam,"&gt;="&amp;$AS$4,Jam,"&lt;"&amp;AT$4)/1000,"")="",IFERROR(AVERAGEIFS(Netto,Unit,$AK171,Jam,"&gt;="&amp;$AQ$3,Jam,"&lt;"&amp;AS$3)/1000,0),IF(AND(IFERROR(AVERAGEIFS(Netto,Unit,$AK171,Jam,"&gt;="&amp;$AQ$3,Jam,"&lt;"&amp;AS$3)/1000,0)&gt;0,IFERROR(AVERAGEIFS(Netto,Unit,$AK171,Jam,"&gt;="&amp;$AS$4,Jam,"&lt;"&amp;AT$4)/1000,"")&gt;0),AVERAGE(IFERROR(AVERAGEIFS(Netto,Unit,$AK171,Jam,"&gt;="&amp;$AQ$3,Jam,"&lt;"&amp;AS$3)/1000,""),IFERROR(AVERAGEIFS(Netto,Unit,$AK171,Jam,"&gt;="&amp;$AS$4,Jam,"&lt;"&amp;AT$4)/1000,"")),"")))</f>
        <v>28.3</v>
      </c>
      <c r="AU171" s="12">
        <f t="shared" ref="AU171" si="138">IF(IFERROR(AVERAGEIFS(Netto,Unit,$AK171,Jam,"&gt;="&amp;$AQ$3,Jam,"&lt;"&amp;AS$3)/1000,0)="",IFERROR(AVERAGEIFS(Netto,Unit,$AK171,Jam,"&gt;="&amp;$AS$4,Jam,"&lt;"&amp;AU$4)/1000,""),IF(IFERROR(AVERAGEIFS(Netto,Unit,$AK171,Jam,"&gt;="&amp;$AS$4,Jam,"&lt;"&amp;AU$4)/1000,"")="",IFERROR(AVERAGEIFS(Netto,Unit,$AK171,Jam,"&gt;="&amp;$AQ$3,Jam,"&lt;"&amp;AS$3)/1000,0),IF(AND(IFERROR(AVERAGEIFS(Netto,Unit,$AK171,Jam,"&gt;="&amp;$AQ$3,Jam,"&lt;"&amp;AS$3)/1000,0)&gt;0,IFERROR(AVERAGEIFS(Netto,Unit,$AK171,Jam,"&gt;="&amp;$AS$4,Jam,"&lt;"&amp;AU$4)/1000,"")&gt;0),AVERAGE(IFERROR(AVERAGEIFS(Netto,Unit,$AK171,Jam,"&gt;="&amp;$AQ$3,Jam,"&lt;"&amp;AS$3)/1000,""),IFERROR(AVERAGEIFS(Netto,Unit,$AK171,Jam,"&gt;="&amp;$AS$4,Jam,"&lt;"&amp;AU$4)/1000,"")),"")))</f>
        <v>28.3</v>
      </c>
      <c r="AW171" s="12">
        <f t="shared" si="129"/>
        <v>0</v>
      </c>
      <c r="AX171" s="12">
        <f t="shared" si="129"/>
        <v>1</v>
      </c>
      <c r="AY171" s="12">
        <f t="shared" si="129"/>
        <v>1</v>
      </c>
      <c r="AZ171" s="12">
        <f t="shared" si="120"/>
        <v>2</v>
      </c>
      <c r="BA171" s="12">
        <f t="shared" si="107"/>
        <v>1</v>
      </c>
      <c r="BB171" s="12">
        <f t="shared" si="108"/>
        <v>1</v>
      </c>
      <c r="BC171" s="12">
        <f t="shared" ref="BC171" si="139">IF(COUNTIFS(Ritase,"&gt;0",Unit,$AK171,Jam,"&gt;="&amp;$AQ$3,Jam,"&lt;"&amp;BB$3)=0,COUNTIFS(Ritase,"&gt;0",Unit,$AK171,Jam,"&gt;="&amp;$AS$4,Jam,"&lt;"&amp;BC$4),IF(COUNTIFS(Ritase,"&gt;0",Unit,$AK171,Jam,"&gt;="&amp;$AS$4,Jam,"&lt;"&amp;BC$4)=0,COUNTIFS(Ritase,"&gt;0",Unit,$AK171,Jam,"&gt;="&amp;$AQ$3,Jam,"&lt;"&amp;BB$3),IF(AND(COUNTIFS(Ritase,"&gt;0",Unit,$AK171,Jam,"&gt;="&amp;$AQ$3,Jam,"&lt;"&amp;BB$3)&gt;0,COUNTIFS(Ritase,"&gt;0",Unit,$AK171,Jam,"&gt;="&amp;$AS$4,Jam,"&lt;"&amp;BC$4)&gt;0),SUM(COUNTIFS(Ritase,"&gt;0",Unit,$AK171,Jam,"&gt;="&amp;$AQ$3,Jam,"&lt;"&amp;BB$3),COUNTIFS(Ritase,"&gt;0",Unit,$AK171,Jam,"&gt;="&amp;$AS$4,Jam,"&lt;"&amp;BC$4)),"")))</f>
        <v>1</v>
      </c>
      <c r="BD171" s="12">
        <f t="shared" ref="BD171" si="140">IF(COUNTIFS(Ritase,"&gt;0",Unit,$AK171,Jam,"&gt;="&amp;$AQ$3,Jam,"&lt;"&amp;BB$3)=0,COUNTIFS(Ritase,"&gt;0",Unit,$AK171,Jam,"&gt;="&amp;$AS$4,Jam,"&lt;"&amp;BD$4),IF(COUNTIFS(Ritase,"&gt;0",Unit,$AK171,Jam,"&gt;="&amp;$AS$4,Jam,"&lt;"&amp;BD$4)=0,COUNTIFS(Ritase,"&gt;0",Unit,$AK171,Jam,"&gt;="&amp;$AQ$3,Jam,"&lt;"&amp;BB$3),IF(AND(COUNTIFS(Ritase,"&gt;0",Unit,$AK171,Jam,"&gt;="&amp;$AQ$3,Jam,"&lt;"&amp;BB$3)&gt;0,COUNTIFS(Ritase,"&gt;0",Unit,$AK171,Jam,"&gt;="&amp;$AS$4,Jam,"&lt;"&amp;BD$4)&gt;0),SUM(COUNTIFS(Ritase,"&gt;0",Unit,$AK171,Jam,"&gt;="&amp;$AQ$3,Jam,"&lt;"&amp;BB$3),COUNTIFS(Ritase,"&gt;0",Unit,$AK171,Jam,"&gt;="&amp;$AS$4,Jam,"&lt;"&amp;BD$4)),"")))</f>
        <v>1</v>
      </c>
      <c r="BF171" s="12">
        <f t="shared" si="130"/>
        <v>0</v>
      </c>
      <c r="BG171" s="12">
        <f t="shared" si="130"/>
        <v>26.52</v>
      </c>
      <c r="BH171" s="12">
        <f t="shared" si="130"/>
        <v>26.52</v>
      </c>
      <c r="BI171" s="12">
        <f t="shared" si="121"/>
        <v>54.68</v>
      </c>
      <c r="BJ171" s="12">
        <f t="shared" si="111"/>
        <v>28.3</v>
      </c>
      <c r="BK171" s="12">
        <f t="shared" si="112"/>
        <v>28.3</v>
      </c>
      <c r="BL171" s="12">
        <f t="shared" ref="BL171" si="141">IF(IFERROR(SUMIFS(Netto,Unit,$AK171,Jam,"&gt;="&amp;$AQ$3,Jam,"&lt;"&amp;BK$3)/1000,0)=0,IFERROR(SUMIFS(Netto,Unit,$AK171,Jam,"&gt;="&amp;$AS$4,Jam,"&lt;"&amp;BL$4)/1000,""),IF(IFERROR(SUMIFS(Netto,Unit,$AK171,Jam,"&gt;="&amp;$AS$4,Jam,"&lt;"&amp;BL$4)/1000,"")=0,IFERROR(SUMIFS(Netto,Unit,$AK171,Jam,"&gt;="&amp;$AQ$3,Jam,"&lt;"&amp;BK$3)/1000,0),IF(AND(IFERROR(SUMIFS(Netto,Unit,$AK171,Jam,"&gt;="&amp;$AQ$3,Jam,"&lt;"&amp;BK$3)/1000,0)&gt;0,IFERROR(SUMIFS(Netto,Unit,$AK171,Jam,"&gt;="&amp;$AS$4,Jam,"&lt;"&amp;BL$4)/1000,"")&gt;0),SUM(IFERROR(SUMIFS(Netto,Unit,$AK171,Jam,"&gt;="&amp;$AQ$3,Jam,"&lt;"&amp;BK$3)/1000,""),IFERROR(SUMIFS(Netto,Unit,$AK171,Jam,"&gt;="&amp;$AS$4,Jam,"&lt;"&amp;BL$4)/1000,"")),"")))</f>
        <v>28.3</v>
      </c>
      <c r="BM171" s="12">
        <f t="shared" ref="BM171" si="142">IF(IFERROR(SUMIFS(Netto,Unit,$AK171,Jam,"&gt;="&amp;$AQ$3,Jam,"&lt;"&amp;BK$3)/1000,0)=0,IFERROR(SUMIFS(Netto,Unit,$AK171,Jam,"&gt;="&amp;$AS$4,Jam,"&lt;"&amp;BM$4)/1000,""),IF(IFERROR(SUMIFS(Netto,Unit,$AK171,Jam,"&gt;="&amp;$AS$4,Jam,"&lt;"&amp;BM$4)/1000,"")=0,IFERROR(SUMIFS(Netto,Unit,$AK171,Jam,"&gt;="&amp;$AQ$3,Jam,"&lt;"&amp;BK$3)/1000,0),IF(AND(IFERROR(SUMIFS(Netto,Unit,$AK171,Jam,"&gt;="&amp;$AQ$3,Jam,"&lt;"&amp;BK$3)/1000,0)&gt;0,IFERROR(SUMIFS(Netto,Unit,$AK171,Jam,"&gt;="&amp;$AS$4,Jam,"&lt;"&amp;BM$4)/1000,"")&gt;0),SUM(IFERROR(SUMIFS(Netto,Unit,$AK171,Jam,"&gt;="&amp;$AQ$3,Jam,"&lt;"&amp;BK$3)/1000,""),IFERROR(SUMIFS(Netto,Unit,$AK171,Jam,"&gt;="&amp;$AS$4,Jam,"&lt;"&amp;BM$4)/1000,"")),"")))</f>
        <v>28.3</v>
      </c>
    </row>
    <row r="172" spans="2:65">
      <c r="B172" s="1">
        <v>168</v>
      </c>
      <c r="C172" s="60" t="s">
        <v>127</v>
      </c>
      <c r="D172" s="35" t="str">
        <f t="shared" si="96"/>
        <v>P380</v>
      </c>
      <c r="E172" s="35" t="str">
        <f t="shared" si="97"/>
        <v>KPP</v>
      </c>
      <c r="F172" s="35" t="str">
        <f t="shared" si="98"/>
        <v>Coal Hauling ABB</v>
      </c>
      <c r="G172" s="37">
        <f t="shared" si="99"/>
        <v>43022</v>
      </c>
      <c r="H172" s="43">
        <v>1</v>
      </c>
      <c r="I172" s="58">
        <v>0.50972222222222219</v>
      </c>
      <c r="J172" s="48">
        <v>44640</v>
      </c>
      <c r="K172" s="40">
        <f t="shared" si="100"/>
        <v>16080</v>
      </c>
      <c r="L172" s="40">
        <f t="shared" si="101"/>
        <v>28560</v>
      </c>
      <c r="M172" s="35">
        <f t="shared" si="102"/>
        <v>1</v>
      </c>
      <c r="N172" s="1">
        <v>168</v>
      </c>
      <c r="O172" s="1" t="s">
        <v>199</v>
      </c>
      <c r="Q172" s="45" t="str">
        <f>Parameter!C129</f>
        <v>SADT116</v>
      </c>
      <c r="R172" s="42">
        <v>18860</v>
      </c>
      <c r="AJ172" s="2">
        <f t="shared" si="115"/>
        <v>168</v>
      </c>
      <c r="AK172" s="10" t="str">
        <f>Parameter!C173</f>
        <v>LD0096</v>
      </c>
      <c r="AL172" s="10" t="str">
        <f>Parameter!D173</f>
        <v>P380</v>
      </c>
      <c r="AM172" s="10" t="str">
        <f>Parameter!F173</f>
        <v>KPP</v>
      </c>
      <c r="AN172" s="12">
        <f t="shared" si="128"/>
        <v>0</v>
      </c>
      <c r="AO172" s="12">
        <f t="shared" si="128"/>
        <v>28.72</v>
      </c>
      <c r="AP172" s="12">
        <f t="shared" si="128"/>
        <v>28.72</v>
      </c>
      <c r="AQ172" s="12">
        <f t="shared" si="119"/>
        <v>27.84</v>
      </c>
      <c r="AR172" s="12">
        <f t="shared" si="103"/>
        <v>0</v>
      </c>
      <c r="AS172" s="12">
        <f t="shared" si="104"/>
        <v>0</v>
      </c>
      <c r="AT172" s="12">
        <f t="shared" ref="AT172" si="143">IF(IFERROR(AVERAGEIFS(Netto,Unit,$AK172,Jam,"&gt;="&amp;$AQ$3,Jam,"&lt;"&amp;AS$3)/1000,0)="",IFERROR(AVERAGEIFS(Netto,Unit,$AK172,Jam,"&gt;="&amp;$AS$4,Jam,"&lt;"&amp;AT$4)/1000,""),IF(IFERROR(AVERAGEIFS(Netto,Unit,$AK172,Jam,"&gt;="&amp;$AS$4,Jam,"&lt;"&amp;AT$4)/1000,"")="",IFERROR(AVERAGEIFS(Netto,Unit,$AK172,Jam,"&gt;="&amp;$AQ$3,Jam,"&lt;"&amp;AS$3)/1000,0),IF(AND(IFERROR(AVERAGEIFS(Netto,Unit,$AK172,Jam,"&gt;="&amp;$AQ$3,Jam,"&lt;"&amp;AS$3)/1000,0)&gt;0,IFERROR(AVERAGEIFS(Netto,Unit,$AK172,Jam,"&gt;="&amp;$AS$4,Jam,"&lt;"&amp;AT$4)/1000,"")&gt;0),AVERAGE(IFERROR(AVERAGEIFS(Netto,Unit,$AK172,Jam,"&gt;="&amp;$AQ$3,Jam,"&lt;"&amp;AS$3)/1000,""),IFERROR(AVERAGEIFS(Netto,Unit,$AK172,Jam,"&gt;="&amp;$AS$4,Jam,"&lt;"&amp;AT$4)/1000,"")),"")))</f>
        <v>0</v>
      </c>
      <c r="AU172" s="12">
        <f t="shared" ref="AU172" si="144">IF(IFERROR(AVERAGEIFS(Netto,Unit,$AK172,Jam,"&gt;="&amp;$AQ$3,Jam,"&lt;"&amp;AS$3)/1000,0)="",IFERROR(AVERAGEIFS(Netto,Unit,$AK172,Jam,"&gt;="&amp;$AS$4,Jam,"&lt;"&amp;AU$4)/1000,""),IF(IFERROR(AVERAGEIFS(Netto,Unit,$AK172,Jam,"&gt;="&amp;$AS$4,Jam,"&lt;"&amp;AU$4)/1000,"")="",IFERROR(AVERAGEIFS(Netto,Unit,$AK172,Jam,"&gt;="&amp;$AQ$3,Jam,"&lt;"&amp;AS$3)/1000,0),IF(AND(IFERROR(AVERAGEIFS(Netto,Unit,$AK172,Jam,"&gt;="&amp;$AQ$3,Jam,"&lt;"&amp;AS$3)/1000,0)&gt;0,IFERROR(AVERAGEIFS(Netto,Unit,$AK172,Jam,"&gt;="&amp;$AS$4,Jam,"&lt;"&amp;AU$4)/1000,"")&gt;0),AVERAGE(IFERROR(AVERAGEIFS(Netto,Unit,$AK172,Jam,"&gt;="&amp;$AQ$3,Jam,"&lt;"&amp;AS$3)/1000,""),IFERROR(AVERAGEIFS(Netto,Unit,$AK172,Jam,"&gt;="&amp;$AS$4,Jam,"&lt;"&amp;AU$4)/1000,"")),"")))</f>
        <v>0</v>
      </c>
      <c r="AW172" s="12">
        <f t="shared" si="129"/>
        <v>0</v>
      </c>
      <c r="AX172" s="12">
        <f t="shared" si="129"/>
        <v>1</v>
      </c>
      <c r="AY172" s="12">
        <f t="shared" si="129"/>
        <v>1</v>
      </c>
      <c r="AZ172" s="12">
        <f t="shared" si="120"/>
        <v>2</v>
      </c>
      <c r="BA172" s="12">
        <f t="shared" si="107"/>
        <v>0</v>
      </c>
      <c r="BB172" s="12">
        <f t="shared" si="108"/>
        <v>0</v>
      </c>
      <c r="BC172" s="12">
        <f t="shared" ref="BC172" si="145">IF(COUNTIFS(Ritase,"&gt;0",Unit,$AK172,Jam,"&gt;="&amp;$AQ$3,Jam,"&lt;"&amp;BB$3)=0,COUNTIFS(Ritase,"&gt;0",Unit,$AK172,Jam,"&gt;="&amp;$AS$4,Jam,"&lt;"&amp;BC$4),IF(COUNTIFS(Ritase,"&gt;0",Unit,$AK172,Jam,"&gt;="&amp;$AS$4,Jam,"&lt;"&amp;BC$4)=0,COUNTIFS(Ritase,"&gt;0",Unit,$AK172,Jam,"&gt;="&amp;$AQ$3,Jam,"&lt;"&amp;BB$3),IF(AND(COUNTIFS(Ritase,"&gt;0",Unit,$AK172,Jam,"&gt;="&amp;$AQ$3,Jam,"&lt;"&amp;BB$3)&gt;0,COUNTIFS(Ritase,"&gt;0",Unit,$AK172,Jam,"&gt;="&amp;$AS$4,Jam,"&lt;"&amp;BC$4)&gt;0),SUM(COUNTIFS(Ritase,"&gt;0",Unit,$AK172,Jam,"&gt;="&amp;$AQ$3,Jam,"&lt;"&amp;BB$3),COUNTIFS(Ritase,"&gt;0",Unit,$AK172,Jam,"&gt;="&amp;$AS$4,Jam,"&lt;"&amp;BC$4)),"")))</f>
        <v>0</v>
      </c>
      <c r="BD172" s="12">
        <f t="shared" ref="BD172" si="146">IF(COUNTIFS(Ritase,"&gt;0",Unit,$AK172,Jam,"&gt;="&amp;$AQ$3,Jam,"&lt;"&amp;BB$3)=0,COUNTIFS(Ritase,"&gt;0",Unit,$AK172,Jam,"&gt;="&amp;$AS$4,Jam,"&lt;"&amp;BD$4),IF(COUNTIFS(Ritase,"&gt;0",Unit,$AK172,Jam,"&gt;="&amp;$AS$4,Jam,"&lt;"&amp;BD$4)=0,COUNTIFS(Ritase,"&gt;0",Unit,$AK172,Jam,"&gt;="&amp;$AQ$3,Jam,"&lt;"&amp;BB$3),IF(AND(COUNTIFS(Ritase,"&gt;0",Unit,$AK172,Jam,"&gt;="&amp;$AQ$3,Jam,"&lt;"&amp;BB$3)&gt;0,COUNTIFS(Ritase,"&gt;0",Unit,$AK172,Jam,"&gt;="&amp;$AS$4,Jam,"&lt;"&amp;BD$4)&gt;0),SUM(COUNTIFS(Ritase,"&gt;0",Unit,$AK172,Jam,"&gt;="&amp;$AQ$3,Jam,"&lt;"&amp;BB$3),COUNTIFS(Ritase,"&gt;0",Unit,$AK172,Jam,"&gt;="&amp;$AS$4,Jam,"&lt;"&amp;BD$4)),"")))</f>
        <v>0</v>
      </c>
      <c r="BF172" s="12">
        <f t="shared" si="130"/>
        <v>0</v>
      </c>
      <c r="BG172" s="12">
        <f t="shared" si="130"/>
        <v>28.72</v>
      </c>
      <c r="BH172" s="12">
        <f t="shared" si="130"/>
        <v>28.72</v>
      </c>
      <c r="BI172" s="12">
        <f t="shared" si="121"/>
        <v>55.68</v>
      </c>
      <c r="BJ172" s="12">
        <f t="shared" si="111"/>
        <v>0</v>
      </c>
      <c r="BK172" s="12">
        <f t="shared" si="112"/>
        <v>0</v>
      </c>
      <c r="BL172" s="12">
        <f t="shared" ref="BL172" si="147">IF(IFERROR(SUMIFS(Netto,Unit,$AK172,Jam,"&gt;="&amp;$AQ$3,Jam,"&lt;"&amp;BK$3)/1000,0)=0,IFERROR(SUMIFS(Netto,Unit,$AK172,Jam,"&gt;="&amp;$AS$4,Jam,"&lt;"&amp;BL$4)/1000,""),IF(IFERROR(SUMIFS(Netto,Unit,$AK172,Jam,"&gt;="&amp;$AS$4,Jam,"&lt;"&amp;BL$4)/1000,"")=0,IFERROR(SUMIFS(Netto,Unit,$AK172,Jam,"&gt;="&amp;$AQ$3,Jam,"&lt;"&amp;BK$3)/1000,0),IF(AND(IFERROR(SUMIFS(Netto,Unit,$AK172,Jam,"&gt;="&amp;$AQ$3,Jam,"&lt;"&amp;BK$3)/1000,0)&gt;0,IFERROR(SUMIFS(Netto,Unit,$AK172,Jam,"&gt;="&amp;$AS$4,Jam,"&lt;"&amp;BL$4)/1000,"")&gt;0),SUM(IFERROR(SUMIFS(Netto,Unit,$AK172,Jam,"&gt;="&amp;$AQ$3,Jam,"&lt;"&amp;BK$3)/1000,""),IFERROR(SUMIFS(Netto,Unit,$AK172,Jam,"&gt;="&amp;$AS$4,Jam,"&lt;"&amp;BL$4)/1000,"")),"")))</f>
        <v>0</v>
      </c>
      <c r="BM172" s="12">
        <f t="shared" ref="BM172" si="148">IF(IFERROR(SUMIFS(Netto,Unit,$AK172,Jam,"&gt;="&amp;$AQ$3,Jam,"&lt;"&amp;BK$3)/1000,0)=0,IFERROR(SUMIFS(Netto,Unit,$AK172,Jam,"&gt;="&amp;$AS$4,Jam,"&lt;"&amp;BM$4)/1000,""),IF(IFERROR(SUMIFS(Netto,Unit,$AK172,Jam,"&gt;="&amp;$AS$4,Jam,"&lt;"&amp;BM$4)/1000,"")=0,IFERROR(SUMIFS(Netto,Unit,$AK172,Jam,"&gt;="&amp;$AQ$3,Jam,"&lt;"&amp;BK$3)/1000,0),IF(AND(IFERROR(SUMIFS(Netto,Unit,$AK172,Jam,"&gt;="&amp;$AQ$3,Jam,"&lt;"&amp;BK$3)/1000,0)&gt;0,IFERROR(SUMIFS(Netto,Unit,$AK172,Jam,"&gt;="&amp;$AS$4,Jam,"&lt;"&amp;BM$4)/1000,"")&gt;0),SUM(IFERROR(SUMIFS(Netto,Unit,$AK172,Jam,"&gt;="&amp;$AQ$3,Jam,"&lt;"&amp;BK$3)/1000,""),IFERROR(SUMIFS(Netto,Unit,$AK172,Jam,"&gt;="&amp;$AS$4,Jam,"&lt;"&amp;BM$4)/1000,"")),"")))</f>
        <v>0</v>
      </c>
    </row>
    <row r="173" spans="2:65">
      <c r="B173" s="1">
        <v>169</v>
      </c>
      <c r="C173" s="60" t="s">
        <v>113</v>
      </c>
      <c r="D173" s="35" t="str">
        <f t="shared" si="96"/>
        <v>P360</v>
      </c>
      <c r="E173" s="35" t="str">
        <f t="shared" si="97"/>
        <v>KPP</v>
      </c>
      <c r="F173" s="35" t="str">
        <f t="shared" si="98"/>
        <v>Coal Hauling ABB</v>
      </c>
      <c r="G173" s="37">
        <f t="shared" si="99"/>
        <v>43022</v>
      </c>
      <c r="H173" s="43">
        <v>1</v>
      </c>
      <c r="I173" s="58">
        <v>0.50972222222222219</v>
      </c>
      <c r="J173" s="48">
        <v>43760</v>
      </c>
      <c r="K173" s="40">
        <f t="shared" si="100"/>
        <v>16500</v>
      </c>
      <c r="L173" s="40">
        <f t="shared" si="101"/>
        <v>27260</v>
      </c>
      <c r="M173" s="35">
        <f t="shared" si="102"/>
        <v>1</v>
      </c>
      <c r="N173" s="1">
        <v>169</v>
      </c>
      <c r="O173" s="1" t="s">
        <v>199</v>
      </c>
      <c r="Q173" s="45" t="str">
        <f>Parameter!C130</f>
        <v>SADT117</v>
      </c>
      <c r="R173" s="42">
        <v>19240</v>
      </c>
    </row>
    <row r="174" spans="2:65">
      <c r="B174" s="1">
        <v>170</v>
      </c>
      <c r="C174" s="60" t="s">
        <v>47</v>
      </c>
      <c r="D174" s="35" t="str">
        <f t="shared" si="96"/>
        <v>P380</v>
      </c>
      <c r="E174" s="35" t="str">
        <f t="shared" si="97"/>
        <v>KPP</v>
      </c>
      <c r="F174" s="35" t="str">
        <f t="shared" si="98"/>
        <v>Coal Hauling ABB</v>
      </c>
      <c r="G174" s="37">
        <f t="shared" si="99"/>
        <v>43022</v>
      </c>
      <c r="H174" s="43">
        <v>1</v>
      </c>
      <c r="I174" s="58">
        <v>0.51041666666666663</v>
      </c>
      <c r="J174" s="48">
        <v>47160</v>
      </c>
      <c r="K174" s="40">
        <f t="shared" si="100"/>
        <v>16360</v>
      </c>
      <c r="L174" s="40">
        <f t="shared" si="101"/>
        <v>30800</v>
      </c>
      <c r="M174" s="35">
        <f t="shared" si="102"/>
        <v>1</v>
      </c>
      <c r="N174" s="1">
        <v>170</v>
      </c>
      <c r="O174" s="1" t="s">
        <v>199</v>
      </c>
      <c r="Q174" s="45" t="str">
        <f>Parameter!C131</f>
        <v>SADT118</v>
      </c>
      <c r="R174" s="42"/>
    </row>
    <row r="175" spans="2:65">
      <c r="B175" s="1">
        <v>171</v>
      </c>
      <c r="C175" s="60" t="s">
        <v>38</v>
      </c>
      <c r="D175" s="35" t="str">
        <f t="shared" si="96"/>
        <v>P360</v>
      </c>
      <c r="E175" s="35" t="str">
        <f t="shared" si="97"/>
        <v>KPP</v>
      </c>
      <c r="F175" s="35" t="str">
        <f t="shared" si="98"/>
        <v>Coal Hauling ABB</v>
      </c>
      <c r="G175" s="37">
        <f t="shared" si="99"/>
        <v>43022</v>
      </c>
      <c r="H175" s="43">
        <v>1</v>
      </c>
      <c r="I175" s="58">
        <v>0.51041666666666663</v>
      </c>
      <c r="J175" s="48">
        <v>44260</v>
      </c>
      <c r="K175" s="40">
        <f t="shared" si="100"/>
        <v>16700</v>
      </c>
      <c r="L175" s="40">
        <f t="shared" si="101"/>
        <v>27560</v>
      </c>
      <c r="M175" s="35">
        <f t="shared" si="102"/>
        <v>1</v>
      </c>
      <c r="N175" s="1">
        <v>171</v>
      </c>
      <c r="O175" s="1" t="s">
        <v>199</v>
      </c>
      <c r="Q175" s="45" t="str">
        <f>Parameter!C132</f>
        <v>SADT119</v>
      </c>
      <c r="R175" s="42">
        <v>18960</v>
      </c>
    </row>
    <row r="176" spans="2:65">
      <c r="B176" s="1">
        <v>172</v>
      </c>
      <c r="C176" s="60" t="s">
        <v>69</v>
      </c>
      <c r="D176" s="35" t="str">
        <f t="shared" si="96"/>
        <v>P360</v>
      </c>
      <c r="E176" s="35" t="str">
        <f t="shared" si="97"/>
        <v>KPP</v>
      </c>
      <c r="F176" s="35" t="str">
        <f t="shared" si="98"/>
        <v>Coal Hauling ABB</v>
      </c>
      <c r="G176" s="37">
        <f t="shared" si="99"/>
        <v>43022</v>
      </c>
      <c r="H176" s="43">
        <v>1</v>
      </c>
      <c r="I176" s="58">
        <v>0.51041666666666663</v>
      </c>
      <c r="J176" s="48">
        <v>43680</v>
      </c>
      <c r="K176" s="40">
        <f t="shared" si="100"/>
        <v>16140</v>
      </c>
      <c r="L176" s="40">
        <f t="shared" si="101"/>
        <v>27540</v>
      </c>
      <c r="M176" s="35">
        <f t="shared" si="102"/>
        <v>1</v>
      </c>
      <c r="N176" s="1">
        <v>172</v>
      </c>
      <c r="O176" s="1" t="s">
        <v>199</v>
      </c>
      <c r="Q176" s="45" t="str">
        <f>Parameter!C133</f>
        <v>SADT120</v>
      </c>
      <c r="R176" s="42"/>
    </row>
    <row r="177" spans="2:18">
      <c r="B177" s="1">
        <v>173</v>
      </c>
      <c r="C177" s="60" t="s">
        <v>115</v>
      </c>
      <c r="D177" s="35" t="str">
        <f t="shared" si="96"/>
        <v>P360</v>
      </c>
      <c r="E177" s="35" t="str">
        <f t="shared" si="97"/>
        <v>SAM</v>
      </c>
      <c r="F177" s="35" t="str">
        <f t="shared" si="98"/>
        <v>Subcont Hauling ABB</v>
      </c>
      <c r="G177" s="37">
        <f t="shared" si="99"/>
        <v>43022</v>
      </c>
      <c r="H177" s="43">
        <v>1</v>
      </c>
      <c r="I177" s="58">
        <v>0.51597222222222217</v>
      </c>
      <c r="J177" s="48">
        <v>42880</v>
      </c>
      <c r="K177" s="40">
        <f t="shared" si="100"/>
        <v>15740</v>
      </c>
      <c r="L177" s="40">
        <f t="shared" si="101"/>
        <v>27140</v>
      </c>
      <c r="M177" s="35">
        <f t="shared" si="102"/>
        <v>1</v>
      </c>
      <c r="N177" s="1">
        <v>173</v>
      </c>
      <c r="O177" s="1" t="s">
        <v>199</v>
      </c>
      <c r="Q177" s="45" t="str">
        <f>Parameter!C134</f>
        <v>SADT125</v>
      </c>
      <c r="R177" s="42">
        <v>19080</v>
      </c>
    </row>
    <row r="178" spans="2:18">
      <c r="B178" s="1">
        <v>174</v>
      </c>
      <c r="C178" s="60" t="s">
        <v>176</v>
      </c>
      <c r="D178" s="35" t="str">
        <f t="shared" si="96"/>
        <v>P410</v>
      </c>
      <c r="E178" s="35" t="str">
        <f t="shared" si="97"/>
        <v>KPP</v>
      </c>
      <c r="F178" s="35" t="str">
        <f t="shared" si="98"/>
        <v>Coal Hauling ABB</v>
      </c>
      <c r="G178" s="37">
        <f t="shared" si="99"/>
        <v>43022</v>
      </c>
      <c r="H178" s="43">
        <v>1</v>
      </c>
      <c r="I178" s="58">
        <v>0.51736111111111105</v>
      </c>
      <c r="J178" s="48">
        <v>49020</v>
      </c>
      <c r="K178" s="40">
        <f t="shared" si="100"/>
        <v>18600</v>
      </c>
      <c r="L178" s="40">
        <f t="shared" si="101"/>
        <v>30420</v>
      </c>
      <c r="M178" s="35">
        <f t="shared" si="102"/>
        <v>1</v>
      </c>
      <c r="N178" s="1">
        <v>174</v>
      </c>
      <c r="O178" s="1" t="s">
        <v>199</v>
      </c>
      <c r="Q178" s="45" t="str">
        <f>Parameter!C135</f>
        <v>SADT126</v>
      </c>
      <c r="R178" s="42">
        <v>18980</v>
      </c>
    </row>
    <row r="179" spans="2:18">
      <c r="B179" s="1">
        <v>175</v>
      </c>
      <c r="C179" s="60" t="s">
        <v>98</v>
      </c>
      <c r="D179" s="35" t="str">
        <f t="shared" si="96"/>
        <v>P360</v>
      </c>
      <c r="E179" s="35" t="str">
        <f t="shared" si="97"/>
        <v>KPP</v>
      </c>
      <c r="F179" s="35" t="str">
        <f t="shared" si="98"/>
        <v>Coal Hauling ABB</v>
      </c>
      <c r="G179" s="37">
        <f t="shared" si="99"/>
        <v>43022</v>
      </c>
      <c r="H179" s="43">
        <v>1</v>
      </c>
      <c r="I179" s="58">
        <v>0.51736111111111105</v>
      </c>
      <c r="J179" s="48">
        <v>44720</v>
      </c>
      <c r="K179" s="40">
        <f t="shared" si="100"/>
        <v>16360</v>
      </c>
      <c r="L179" s="40">
        <f t="shared" si="101"/>
        <v>28360</v>
      </c>
      <c r="M179" s="35">
        <f t="shared" si="102"/>
        <v>1</v>
      </c>
      <c r="N179" s="1">
        <v>175</v>
      </c>
      <c r="O179" s="1" t="s">
        <v>199</v>
      </c>
      <c r="Q179" s="45" t="str">
        <f>Parameter!C136</f>
        <v>SADT101</v>
      </c>
      <c r="R179" s="42">
        <v>19100</v>
      </c>
    </row>
    <row r="180" spans="2:18">
      <c r="B180" s="1">
        <v>176</v>
      </c>
      <c r="C180" s="60" t="s">
        <v>206</v>
      </c>
      <c r="D180" s="35" t="str">
        <f t="shared" si="96"/>
        <v>P380</v>
      </c>
      <c r="E180" s="35" t="str">
        <f t="shared" si="97"/>
        <v>KPP</v>
      </c>
      <c r="F180" s="35" t="str">
        <f t="shared" si="98"/>
        <v>Coal Hauling ABB</v>
      </c>
      <c r="G180" s="37">
        <f t="shared" si="99"/>
        <v>43022</v>
      </c>
      <c r="H180" s="43">
        <v>1</v>
      </c>
      <c r="I180" s="58">
        <v>0.5180555555555556</v>
      </c>
      <c r="J180" s="48">
        <v>44200</v>
      </c>
      <c r="K180" s="40">
        <f t="shared" si="100"/>
        <v>15940</v>
      </c>
      <c r="L180" s="40">
        <f t="shared" si="101"/>
        <v>28260</v>
      </c>
      <c r="M180" s="35">
        <f t="shared" si="102"/>
        <v>1</v>
      </c>
      <c r="N180" s="1">
        <v>176</v>
      </c>
      <c r="O180" s="1" t="s">
        <v>199</v>
      </c>
      <c r="Q180" s="45" t="str">
        <f>Parameter!C137</f>
        <v>SADT102</v>
      </c>
      <c r="R180" s="42">
        <v>18460</v>
      </c>
    </row>
    <row r="181" spans="2:18">
      <c r="B181" s="1">
        <v>177</v>
      </c>
      <c r="C181" s="60" t="s">
        <v>106</v>
      </c>
      <c r="D181" s="35" t="str">
        <f t="shared" si="96"/>
        <v>P420</v>
      </c>
      <c r="E181" s="35" t="str">
        <f t="shared" si="97"/>
        <v>SAM</v>
      </c>
      <c r="F181" s="35" t="str">
        <f t="shared" si="98"/>
        <v>Subcont Hauling ABB</v>
      </c>
      <c r="G181" s="37">
        <f t="shared" si="99"/>
        <v>43022</v>
      </c>
      <c r="H181" s="43">
        <v>1</v>
      </c>
      <c r="I181" s="58">
        <v>0.52013888888888882</v>
      </c>
      <c r="J181" s="48">
        <v>51940</v>
      </c>
      <c r="K181" s="40">
        <f t="shared" si="100"/>
        <v>18900</v>
      </c>
      <c r="L181" s="40">
        <f t="shared" si="101"/>
        <v>33040</v>
      </c>
      <c r="M181" s="35">
        <f t="shared" si="102"/>
        <v>1</v>
      </c>
      <c r="N181" s="1">
        <v>177</v>
      </c>
      <c r="O181" s="1" t="s">
        <v>199</v>
      </c>
      <c r="Q181" s="45" t="str">
        <f>Parameter!C138</f>
        <v>SADT103</v>
      </c>
      <c r="R181" s="42">
        <v>19120</v>
      </c>
    </row>
    <row r="182" spans="2:18">
      <c r="B182" s="1">
        <v>178</v>
      </c>
      <c r="C182" s="60" t="s">
        <v>35</v>
      </c>
      <c r="D182" s="35" t="str">
        <f t="shared" si="96"/>
        <v>P360</v>
      </c>
      <c r="E182" s="35" t="str">
        <f t="shared" si="97"/>
        <v>KPP</v>
      </c>
      <c r="F182" s="35" t="str">
        <f t="shared" si="98"/>
        <v>Coal Hauling ABB</v>
      </c>
      <c r="G182" s="37">
        <f t="shared" si="99"/>
        <v>43022</v>
      </c>
      <c r="H182" s="43">
        <v>1</v>
      </c>
      <c r="I182" s="58">
        <v>0.52083333333333337</v>
      </c>
      <c r="J182" s="48">
        <v>43180</v>
      </c>
      <c r="K182" s="40">
        <f t="shared" si="100"/>
        <v>16280</v>
      </c>
      <c r="L182" s="40">
        <f t="shared" si="101"/>
        <v>26900</v>
      </c>
      <c r="M182" s="35">
        <f t="shared" si="102"/>
        <v>1</v>
      </c>
      <c r="N182" s="1">
        <v>178</v>
      </c>
      <c r="O182" s="1" t="s">
        <v>199</v>
      </c>
      <c r="Q182" s="45" t="str">
        <f>Parameter!C139</f>
        <v>SADT104</v>
      </c>
      <c r="R182" s="42">
        <v>18620</v>
      </c>
    </row>
    <row r="183" spans="2:18">
      <c r="B183" s="1">
        <v>179</v>
      </c>
      <c r="C183" s="60" t="s">
        <v>187</v>
      </c>
      <c r="D183" s="35" t="str">
        <f t="shared" si="96"/>
        <v>P410</v>
      </c>
      <c r="E183" s="35" t="str">
        <f t="shared" si="97"/>
        <v>KPP</v>
      </c>
      <c r="F183" s="35" t="str">
        <f t="shared" si="98"/>
        <v>Coal Hauling ABB</v>
      </c>
      <c r="G183" s="37">
        <f t="shared" si="99"/>
        <v>43022</v>
      </c>
      <c r="H183" s="43">
        <v>1</v>
      </c>
      <c r="I183" s="58">
        <v>0.52083333333333337</v>
      </c>
      <c r="J183" s="48">
        <v>49980</v>
      </c>
      <c r="K183" s="40">
        <f t="shared" si="100"/>
        <v>18940</v>
      </c>
      <c r="L183" s="40">
        <f t="shared" si="101"/>
        <v>31040</v>
      </c>
      <c r="M183" s="35">
        <f t="shared" si="102"/>
        <v>1</v>
      </c>
      <c r="N183" s="1">
        <v>179</v>
      </c>
      <c r="O183" s="1" t="s">
        <v>199</v>
      </c>
      <c r="Q183" s="45" t="str">
        <f>Parameter!C140</f>
        <v>SADT105</v>
      </c>
      <c r="R183" s="42">
        <v>18840</v>
      </c>
    </row>
    <row r="184" spans="2:18">
      <c r="B184" s="1">
        <v>180</v>
      </c>
      <c r="C184" s="60" t="s">
        <v>63</v>
      </c>
      <c r="D184" s="35" t="str">
        <f t="shared" si="96"/>
        <v>P380</v>
      </c>
      <c r="E184" s="35" t="str">
        <f t="shared" si="97"/>
        <v>SAM</v>
      </c>
      <c r="F184" s="35" t="str">
        <f t="shared" si="98"/>
        <v>Subcont Hauling ABB</v>
      </c>
      <c r="G184" s="37">
        <f t="shared" si="99"/>
        <v>43022</v>
      </c>
      <c r="H184" s="43">
        <v>1</v>
      </c>
      <c r="I184" s="58">
        <v>0.52222222222222225</v>
      </c>
      <c r="J184" s="48">
        <v>43400</v>
      </c>
      <c r="K184" s="40">
        <f t="shared" si="100"/>
        <v>16420</v>
      </c>
      <c r="L184" s="40">
        <f t="shared" si="101"/>
        <v>26980</v>
      </c>
      <c r="M184" s="35">
        <f t="shared" si="102"/>
        <v>1</v>
      </c>
      <c r="N184" s="1">
        <v>180</v>
      </c>
      <c r="O184" s="1" t="s">
        <v>199</v>
      </c>
      <c r="Q184" s="45" t="str">
        <f>Parameter!C141</f>
        <v>SADT106</v>
      </c>
      <c r="R184" s="42">
        <v>18600</v>
      </c>
    </row>
    <row r="185" spans="2:18">
      <c r="B185" s="1">
        <v>181</v>
      </c>
      <c r="C185" s="60" t="s">
        <v>41</v>
      </c>
      <c r="D185" s="35" t="str">
        <f t="shared" si="96"/>
        <v>P410</v>
      </c>
      <c r="E185" s="35" t="str">
        <f t="shared" si="97"/>
        <v>KPP</v>
      </c>
      <c r="F185" s="35" t="str">
        <f t="shared" si="98"/>
        <v>Coal Hauling ABB</v>
      </c>
      <c r="G185" s="37">
        <f t="shared" si="99"/>
        <v>43022</v>
      </c>
      <c r="H185" s="43">
        <v>1</v>
      </c>
      <c r="I185" s="58">
        <v>0.52222222222222225</v>
      </c>
      <c r="J185" s="48">
        <v>50400</v>
      </c>
      <c r="K185" s="40">
        <f t="shared" si="100"/>
        <v>18880</v>
      </c>
      <c r="L185" s="40">
        <f t="shared" si="101"/>
        <v>31520</v>
      </c>
      <c r="M185" s="35">
        <f t="shared" si="102"/>
        <v>1</v>
      </c>
      <c r="N185" s="1">
        <v>181</v>
      </c>
      <c r="O185" s="1" t="s">
        <v>199</v>
      </c>
      <c r="Q185" s="45" t="str">
        <f>Parameter!C142</f>
        <v>SADT107</v>
      </c>
      <c r="R185" s="42"/>
    </row>
    <row r="186" spans="2:18">
      <c r="B186" s="1">
        <v>182</v>
      </c>
      <c r="C186" s="60" t="s">
        <v>116</v>
      </c>
      <c r="D186" s="35" t="str">
        <f t="shared" si="96"/>
        <v>P380</v>
      </c>
      <c r="E186" s="35" t="str">
        <f t="shared" si="97"/>
        <v>SAM</v>
      </c>
      <c r="F186" s="35" t="str">
        <f t="shared" si="98"/>
        <v>Subcont Hauling ABB</v>
      </c>
      <c r="G186" s="37">
        <f t="shared" si="99"/>
        <v>43022</v>
      </c>
      <c r="H186" s="43">
        <v>1</v>
      </c>
      <c r="I186" s="58">
        <v>0.52638888888888891</v>
      </c>
      <c r="J186" s="48">
        <v>43040</v>
      </c>
      <c r="K186" s="40">
        <f t="shared" si="100"/>
        <v>15920</v>
      </c>
      <c r="L186" s="40">
        <f t="shared" si="101"/>
        <v>27120</v>
      </c>
      <c r="M186" s="35">
        <f t="shared" si="102"/>
        <v>1</v>
      </c>
      <c r="N186" s="1">
        <v>182</v>
      </c>
      <c r="O186" s="1" t="s">
        <v>199</v>
      </c>
      <c r="Q186" s="45" t="str">
        <f>Parameter!C143</f>
        <v>SADT108</v>
      </c>
      <c r="R186" s="42">
        <v>16400</v>
      </c>
    </row>
    <row r="187" spans="2:18">
      <c r="B187" s="1">
        <v>183</v>
      </c>
      <c r="C187" s="60" t="s">
        <v>68</v>
      </c>
      <c r="D187" s="35" t="str">
        <f t="shared" si="96"/>
        <v>P420</v>
      </c>
      <c r="E187" s="35" t="str">
        <f t="shared" si="97"/>
        <v>SAM</v>
      </c>
      <c r="F187" s="35" t="str">
        <f t="shared" si="98"/>
        <v>Subcont Hauling ABB</v>
      </c>
      <c r="G187" s="37">
        <f t="shared" si="99"/>
        <v>43022</v>
      </c>
      <c r="H187" s="43">
        <v>1</v>
      </c>
      <c r="I187" s="58">
        <v>0.52777777777777779</v>
      </c>
      <c r="J187" s="48">
        <v>50180</v>
      </c>
      <c r="K187" s="40">
        <f t="shared" si="100"/>
        <v>18720</v>
      </c>
      <c r="L187" s="40">
        <f t="shared" si="101"/>
        <v>31460</v>
      </c>
      <c r="M187" s="35">
        <f t="shared" si="102"/>
        <v>1</v>
      </c>
      <c r="N187" s="1">
        <v>183</v>
      </c>
      <c r="O187" s="1" t="s">
        <v>199</v>
      </c>
      <c r="Q187" s="45" t="str">
        <f>Parameter!C144</f>
        <v>SADT109</v>
      </c>
      <c r="R187" s="42">
        <v>18760</v>
      </c>
    </row>
    <row r="188" spans="2:18">
      <c r="B188" s="1">
        <v>184</v>
      </c>
      <c r="C188" s="60" t="s">
        <v>107</v>
      </c>
      <c r="D188" s="35" t="str">
        <f t="shared" si="96"/>
        <v>P420</v>
      </c>
      <c r="E188" s="35" t="str">
        <f t="shared" si="97"/>
        <v>SAM</v>
      </c>
      <c r="F188" s="35" t="str">
        <f t="shared" si="98"/>
        <v>Subcont Hauling ABB</v>
      </c>
      <c r="G188" s="37">
        <f t="shared" si="99"/>
        <v>43022</v>
      </c>
      <c r="H188" s="43">
        <v>1</v>
      </c>
      <c r="I188" s="58">
        <v>0.52847222222222223</v>
      </c>
      <c r="J188" s="48">
        <v>49660</v>
      </c>
      <c r="K188" s="40">
        <f t="shared" si="100"/>
        <v>18840</v>
      </c>
      <c r="L188" s="40">
        <f t="shared" si="101"/>
        <v>30820</v>
      </c>
      <c r="M188" s="35">
        <f t="shared" si="102"/>
        <v>1</v>
      </c>
      <c r="N188" s="1">
        <v>184</v>
      </c>
      <c r="O188" s="1" t="s">
        <v>199</v>
      </c>
      <c r="Q188" s="45" t="str">
        <f>Parameter!C145</f>
        <v>SADT110</v>
      </c>
      <c r="R188" s="42">
        <v>18600</v>
      </c>
    </row>
    <row r="189" spans="2:18">
      <c r="B189" s="1">
        <v>185</v>
      </c>
      <c r="C189" s="60" t="s">
        <v>152</v>
      </c>
      <c r="D189" s="35" t="str">
        <f t="shared" si="96"/>
        <v>P410</v>
      </c>
      <c r="E189" s="35" t="str">
        <f t="shared" si="97"/>
        <v>KPP</v>
      </c>
      <c r="F189" s="35" t="str">
        <f t="shared" si="98"/>
        <v>Coal Hauling ABB</v>
      </c>
      <c r="G189" s="37">
        <f t="shared" si="99"/>
        <v>43022</v>
      </c>
      <c r="H189" s="43">
        <v>1</v>
      </c>
      <c r="I189" s="58">
        <v>0.53055555555555556</v>
      </c>
      <c r="J189" s="48">
        <v>48380</v>
      </c>
      <c r="K189" s="40">
        <f t="shared" si="100"/>
        <v>18580</v>
      </c>
      <c r="L189" s="40">
        <f t="shared" si="101"/>
        <v>29800</v>
      </c>
      <c r="M189" s="35">
        <f t="shared" si="102"/>
        <v>1</v>
      </c>
      <c r="N189" s="1">
        <v>185</v>
      </c>
      <c r="O189" s="1" t="s">
        <v>199</v>
      </c>
      <c r="Q189" s="45" t="str">
        <f>Parameter!C146</f>
        <v>SADT111</v>
      </c>
      <c r="R189" s="42">
        <v>18760</v>
      </c>
    </row>
    <row r="190" spans="2:18">
      <c r="B190" s="1">
        <v>186</v>
      </c>
      <c r="C190" s="60" t="s">
        <v>112</v>
      </c>
      <c r="D190" s="35" t="str">
        <f t="shared" si="96"/>
        <v>P380</v>
      </c>
      <c r="E190" s="35" t="str">
        <f t="shared" si="97"/>
        <v>KPP</v>
      </c>
      <c r="F190" s="35" t="str">
        <f t="shared" si="98"/>
        <v>Coal Hauling ABB</v>
      </c>
      <c r="G190" s="37">
        <f t="shared" si="99"/>
        <v>43022</v>
      </c>
      <c r="H190" s="43">
        <v>1</v>
      </c>
      <c r="I190" s="58">
        <v>0.53611111111111109</v>
      </c>
      <c r="J190" s="48">
        <v>44320</v>
      </c>
      <c r="K190" s="40">
        <f t="shared" si="100"/>
        <v>16740</v>
      </c>
      <c r="L190" s="40">
        <f t="shared" si="101"/>
        <v>27580</v>
      </c>
      <c r="M190" s="35">
        <f t="shared" si="102"/>
        <v>1</v>
      </c>
      <c r="N190" s="1">
        <v>186</v>
      </c>
      <c r="O190" s="1" t="s">
        <v>199</v>
      </c>
      <c r="Q190" s="45" t="str">
        <f>Parameter!C147</f>
        <v>SADT112</v>
      </c>
      <c r="R190" s="42">
        <v>19380</v>
      </c>
    </row>
    <row r="191" spans="2:18">
      <c r="B191" s="1">
        <v>187</v>
      </c>
      <c r="C191" s="60" t="s">
        <v>82</v>
      </c>
      <c r="D191" s="35" t="str">
        <f t="shared" si="96"/>
        <v>P360</v>
      </c>
      <c r="E191" s="35" t="str">
        <f t="shared" si="97"/>
        <v>KPP</v>
      </c>
      <c r="F191" s="35" t="str">
        <f t="shared" si="98"/>
        <v>Coal Hauling ABB</v>
      </c>
      <c r="G191" s="37">
        <f t="shared" si="99"/>
        <v>43022</v>
      </c>
      <c r="H191" s="43">
        <v>1</v>
      </c>
      <c r="I191" s="58">
        <v>0.53749999999999998</v>
      </c>
      <c r="J191" s="48">
        <v>43740</v>
      </c>
      <c r="K191" s="40">
        <f t="shared" si="100"/>
        <v>16060</v>
      </c>
      <c r="L191" s="40">
        <f t="shared" si="101"/>
        <v>27680</v>
      </c>
      <c r="M191" s="35">
        <f t="shared" si="102"/>
        <v>1</v>
      </c>
      <c r="N191" s="1">
        <v>187</v>
      </c>
      <c r="O191" s="1" t="s">
        <v>199</v>
      </c>
      <c r="Q191" s="45" t="str">
        <f>Parameter!C148</f>
        <v>SADT113</v>
      </c>
      <c r="R191" s="42">
        <v>18720</v>
      </c>
    </row>
    <row r="192" spans="2:18">
      <c r="B192" s="1">
        <v>188</v>
      </c>
      <c r="C192" s="60" t="s">
        <v>102</v>
      </c>
      <c r="D192" s="35" t="str">
        <f t="shared" si="96"/>
        <v>P380</v>
      </c>
      <c r="E192" s="35" t="str">
        <f t="shared" si="97"/>
        <v>SAM</v>
      </c>
      <c r="F192" s="35" t="str">
        <f t="shared" si="98"/>
        <v>Subcont Hauling ABB</v>
      </c>
      <c r="G192" s="37">
        <f t="shared" si="99"/>
        <v>43022</v>
      </c>
      <c r="H192" s="43">
        <v>1</v>
      </c>
      <c r="I192" s="58">
        <v>0.53749999999999998</v>
      </c>
      <c r="J192" s="48">
        <v>44820</v>
      </c>
      <c r="K192" s="40">
        <f t="shared" si="100"/>
        <v>17100</v>
      </c>
      <c r="L192" s="40">
        <f t="shared" si="101"/>
        <v>27720</v>
      </c>
      <c r="M192" s="35">
        <f t="shared" si="102"/>
        <v>1</v>
      </c>
      <c r="N192" s="1">
        <v>188</v>
      </c>
      <c r="O192" s="1" t="s">
        <v>199</v>
      </c>
      <c r="Q192" s="45" t="str">
        <f>Parameter!C149</f>
        <v>SADT114</v>
      </c>
      <c r="R192" s="42">
        <v>18900</v>
      </c>
    </row>
    <row r="193" spans="2:18">
      <c r="B193" s="1">
        <v>189</v>
      </c>
      <c r="C193" s="60" t="s">
        <v>58</v>
      </c>
      <c r="D193" s="35" t="str">
        <f t="shared" si="96"/>
        <v>P410</v>
      </c>
      <c r="E193" s="35" t="str">
        <f t="shared" si="97"/>
        <v>KPP</v>
      </c>
      <c r="F193" s="35" t="str">
        <f t="shared" si="98"/>
        <v>Coal Hauling ABB</v>
      </c>
      <c r="G193" s="37">
        <f t="shared" si="99"/>
        <v>43022</v>
      </c>
      <c r="H193" s="43">
        <v>1</v>
      </c>
      <c r="I193" s="58">
        <v>0.54097222222222219</v>
      </c>
      <c r="J193" s="48">
        <v>48020</v>
      </c>
      <c r="K193" s="40">
        <f t="shared" si="100"/>
        <v>18760</v>
      </c>
      <c r="L193" s="40">
        <f t="shared" si="101"/>
        <v>29260</v>
      </c>
      <c r="M193" s="35">
        <f t="shared" si="102"/>
        <v>1</v>
      </c>
      <c r="N193" s="1">
        <v>189</v>
      </c>
      <c r="O193" s="1" t="s">
        <v>199</v>
      </c>
      <c r="Q193" s="45" t="str">
        <f>Parameter!C150</f>
        <v>SADT115</v>
      </c>
      <c r="R193" s="42">
        <v>18840</v>
      </c>
    </row>
    <row r="194" spans="2:18">
      <c r="B194" s="1">
        <v>190</v>
      </c>
      <c r="C194" s="60" t="s">
        <v>134</v>
      </c>
      <c r="D194" s="35" t="str">
        <f t="shared" si="96"/>
        <v>P380</v>
      </c>
      <c r="E194" s="35" t="str">
        <f t="shared" si="97"/>
        <v>KPP</v>
      </c>
      <c r="F194" s="35" t="str">
        <f t="shared" si="98"/>
        <v>Coal Hauling ABB</v>
      </c>
      <c r="G194" s="37">
        <f t="shared" si="99"/>
        <v>43022</v>
      </c>
      <c r="H194" s="43">
        <v>1</v>
      </c>
      <c r="I194" s="58">
        <v>0.5444444444444444</v>
      </c>
      <c r="J194" s="48">
        <v>43000</v>
      </c>
      <c r="K194" s="40">
        <f t="shared" si="100"/>
        <v>16600</v>
      </c>
      <c r="L194" s="40">
        <f t="shared" si="101"/>
        <v>26400</v>
      </c>
      <c r="M194" s="35">
        <f t="shared" si="102"/>
        <v>1</v>
      </c>
      <c r="N194" s="1">
        <v>190</v>
      </c>
      <c r="O194" s="1" t="s">
        <v>199</v>
      </c>
      <c r="Q194" s="56" t="str">
        <f>Parameter!C151</f>
        <v>PPDT210</v>
      </c>
      <c r="R194" s="42"/>
    </row>
    <row r="195" spans="2:18">
      <c r="B195" s="1">
        <v>191</v>
      </c>
      <c r="C195" s="60" t="s">
        <v>139</v>
      </c>
      <c r="D195" s="35" t="str">
        <f t="shared" si="96"/>
        <v>P410</v>
      </c>
      <c r="E195" s="35" t="str">
        <f t="shared" si="97"/>
        <v>KPP</v>
      </c>
      <c r="F195" s="35" t="str">
        <f t="shared" si="98"/>
        <v>Coal Hauling ABB</v>
      </c>
      <c r="G195" s="37">
        <f t="shared" si="99"/>
        <v>43022</v>
      </c>
      <c r="H195" s="43">
        <v>1</v>
      </c>
      <c r="I195" s="58">
        <v>0.5444444444444444</v>
      </c>
      <c r="J195" s="48">
        <v>50160</v>
      </c>
      <c r="K195" s="40">
        <f t="shared" si="100"/>
        <v>18700</v>
      </c>
      <c r="L195" s="40">
        <f t="shared" si="101"/>
        <v>31460</v>
      </c>
      <c r="M195" s="35">
        <f t="shared" si="102"/>
        <v>1</v>
      </c>
      <c r="N195" s="1">
        <v>191</v>
      </c>
      <c r="O195" s="1" t="s">
        <v>199</v>
      </c>
      <c r="Q195" s="56" t="str">
        <f>Parameter!C152</f>
        <v>PPDT211</v>
      </c>
      <c r="R195" s="42"/>
    </row>
    <row r="196" spans="2:18">
      <c r="B196" s="1">
        <v>192</v>
      </c>
      <c r="C196" s="60" t="s">
        <v>97</v>
      </c>
      <c r="D196" s="35" t="str">
        <f t="shared" si="96"/>
        <v>P360</v>
      </c>
      <c r="E196" s="35" t="str">
        <f t="shared" si="97"/>
        <v>KPP</v>
      </c>
      <c r="F196" s="35" t="str">
        <f t="shared" si="98"/>
        <v>Coal Hauling ABB</v>
      </c>
      <c r="G196" s="37">
        <f t="shared" si="99"/>
        <v>43022</v>
      </c>
      <c r="H196" s="43">
        <v>1</v>
      </c>
      <c r="I196" s="58">
        <v>0.54513888888888895</v>
      </c>
      <c r="J196" s="48">
        <v>44240</v>
      </c>
      <c r="K196" s="40">
        <f t="shared" si="100"/>
        <v>16440</v>
      </c>
      <c r="L196" s="40">
        <f t="shared" si="101"/>
        <v>27800</v>
      </c>
      <c r="M196" s="35">
        <f t="shared" si="102"/>
        <v>1</v>
      </c>
      <c r="N196" s="1">
        <v>192</v>
      </c>
      <c r="O196" s="1" t="s">
        <v>199</v>
      </c>
      <c r="Q196" s="56" t="str">
        <f>Parameter!C153</f>
        <v>PPDT212</v>
      </c>
      <c r="R196" s="42"/>
    </row>
    <row r="197" spans="2:18">
      <c r="B197" s="1">
        <v>193</v>
      </c>
      <c r="C197" s="60" t="s">
        <v>190</v>
      </c>
      <c r="D197" s="35" t="str">
        <f t="shared" ref="D197:D260" si="149">IFERROR(VLOOKUP($C197,Parameter,2,FALSE),"")</f>
        <v>P360</v>
      </c>
      <c r="E197" s="35" t="str">
        <f t="shared" ref="E197:E260" si="150">IFERROR(VLOOKUP($C197,Parameter,4,FALSE),"")</f>
        <v>KPP</v>
      </c>
      <c r="F197" s="35" t="str">
        <f t="shared" ref="F197:F260" si="151">IFERROR(VLOOKUP($C197,Parameter,3,FALSE),"")</f>
        <v>Coal Hauling ABB</v>
      </c>
      <c r="G197" s="37">
        <f t="shared" ref="G197:G260" si="152">IF($C197=0,"",$D$2)</f>
        <v>43022</v>
      </c>
      <c r="H197" s="43">
        <v>1</v>
      </c>
      <c r="I197" s="58">
        <v>0.54652777777777783</v>
      </c>
      <c r="J197" s="48">
        <v>43300</v>
      </c>
      <c r="K197" s="40">
        <f t="shared" ref="K197:K260" si="153">IFERROR(VLOOKUP($C197,$Q$49:$R$300,2,FALSE),0)</f>
        <v>18980</v>
      </c>
      <c r="L197" s="40">
        <f t="shared" ref="L197:L260" si="154">IFERROR(J197-K197,"")</f>
        <v>24320</v>
      </c>
      <c r="M197" s="35">
        <f t="shared" ref="M197:M260" si="155">IF(L197&gt;0,1,"")</f>
        <v>1</v>
      </c>
      <c r="N197" s="1">
        <v>193</v>
      </c>
      <c r="O197" s="1" t="s">
        <v>199</v>
      </c>
      <c r="Q197" s="56" t="str">
        <f>Parameter!C154</f>
        <v>PPDT234</v>
      </c>
      <c r="R197" s="42"/>
    </row>
    <row r="198" spans="2:18">
      <c r="B198" s="1">
        <v>194</v>
      </c>
      <c r="C198" s="60" t="s">
        <v>78</v>
      </c>
      <c r="D198" s="35" t="str">
        <f t="shared" si="149"/>
        <v>P410</v>
      </c>
      <c r="E198" s="35" t="str">
        <f t="shared" si="150"/>
        <v>KPP</v>
      </c>
      <c r="F198" s="35" t="str">
        <f t="shared" si="151"/>
        <v>Coal Hauling ABB</v>
      </c>
      <c r="G198" s="37">
        <f t="shared" si="152"/>
        <v>43022</v>
      </c>
      <c r="H198" s="43">
        <v>1</v>
      </c>
      <c r="I198" s="58">
        <v>0.54722222222222217</v>
      </c>
      <c r="J198" s="48">
        <v>48200</v>
      </c>
      <c r="K198" s="40">
        <f t="shared" si="153"/>
        <v>18500</v>
      </c>
      <c r="L198" s="40">
        <f t="shared" si="154"/>
        <v>29700</v>
      </c>
      <c r="M198" s="35">
        <f t="shared" si="155"/>
        <v>1</v>
      </c>
      <c r="N198" s="1">
        <v>194</v>
      </c>
      <c r="O198" s="1" t="s">
        <v>199</v>
      </c>
      <c r="Q198" s="56" t="str">
        <f>Parameter!C155</f>
        <v>PPDT236</v>
      </c>
      <c r="R198" s="42"/>
    </row>
    <row r="199" spans="2:18">
      <c r="B199" s="1">
        <v>195</v>
      </c>
      <c r="C199" s="60" t="s">
        <v>61</v>
      </c>
      <c r="D199" s="35" t="str">
        <f t="shared" si="149"/>
        <v>P380</v>
      </c>
      <c r="E199" s="35" t="str">
        <f t="shared" si="150"/>
        <v>KPP</v>
      </c>
      <c r="F199" s="35" t="str">
        <f t="shared" si="151"/>
        <v>Coal Hauling ABB</v>
      </c>
      <c r="G199" s="37">
        <f t="shared" si="152"/>
        <v>43022</v>
      </c>
      <c r="H199" s="43">
        <v>1</v>
      </c>
      <c r="I199" s="58">
        <v>0.5493055555555556</v>
      </c>
      <c r="J199" s="48">
        <v>43640</v>
      </c>
      <c r="K199" s="40">
        <f t="shared" si="153"/>
        <v>16220</v>
      </c>
      <c r="L199" s="40">
        <f t="shared" si="154"/>
        <v>27420</v>
      </c>
      <c r="M199" s="35">
        <f t="shared" si="155"/>
        <v>1</v>
      </c>
      <c r="N199" s="1">
        <v>195</v>
      </c>
      <c r="O199" s="1" t="s">
        <v>199</v>
      </c>
      <c r="Q199" s="56" t="str">
        <f>Parameter!C156</f>
        <v>PPDT240</v>
      </c>
      <c r="R199" s="42"/>
    </row>
    <row r="200" spans="2:18">
      <c r="B200" s="1">
        <v>196</v>
      </c>
      <c r="C200" s="60" t="s">
        <v>55</v>
      </c>
      <c r="D200" s="35" t="str">
        <f t="shared" si="149"/>
        <v>P410</v>
      </c>
      <c r="E200" s="35" t="str">
        <f t="shared" si="150"/>
        <v>KPP</v>
      </c>
      <c r="F200" s="35" t="str">
        <f t="shared" si="151"/>
        <v>Coal Hauling ABB</v>
      </c>
      <c r="G200" s="37">
        <f t="shared" si="152"/>
        <v>43022</v>
      </c>
      <c r="H200" s="43">
        <v>1</v>
      </c>
      <c r="I200" s="58">
        <v>0.55208333333333337</v>
      </c>
      <c r="J200" s="48">
        <v>49440</v>
      </c>
      <c r="K200" s="40">
        <f t="shared" si="153"/>
        <v>18800</v>
      </c>
      <c r="L200" s="40">
        <f t="shared" si="154"/>
        <v>30640</v>
      </c>
      <c r="M200" s="35">
        <f t="shared" si="155"/>
        <v>1</v>
      </c>
      <c r="N200" s="1">
        <v>196</v>
      </c>
      <c r="O200" s="1" t="s">
        <v>199</v>
      </c>
      <c r="Q200" s="56" t="str">
        <f>Parameter!C157</f>
        <v>PPDT243</v>
      </c>
      <c r="R200" s="42"/>
    </row>
    <row r="201" spans="2:18">
      <c r="B201" s="1">
        <v>197</v>
      </c>
      <c r="C201" s="60" t="s">
        <v>162</v>
      </c>
      <c r="D201" s="35" t="str">
        <f t="shared" si="149"/>
        <v>P410</v>
      </c>
      <c r="E201" s="35" t="str">
        <f t="shared" si="150"/>
        <v>KPP</v>
      </c>
      <c r="F201" s="35" t="str">
        <f t="shared" si="151"/>
        <v>Coal Hauling ABB</v>
      </c>
      <c r="G201" s="37">
        <f t="shared" si="152"/>
        <v>43022</v>
      </c>
      <c r="H201" s="43">
        <v>1</v>
      </c>
      <c r="I201" s="58">
        <v>0.55277777777777781</v>
      </c>
      <c r="J201" s="48">
        <v>50040</v>
      </c>
      <c r="K201" s="40">
        <f t="shared" si="153"/>
        <v>18540</v>
      </c>
      <c r="L201" s="40">
        <f t="shared" si="154"/>
        <v>31500</v>
      </c>
      <c r="M201" s="35">
        <f t="shared" si="155"/>
        <v>1</v>
      </c>
      <c r="N201" s="1">
        <v>197</v>
      </c>
      <c r="O201" s="1" t="s">
        <v>199</v>
      </c>
      <c r="Q201" s="56" t="str">
        <f>Parameter!C158</f>
        <v>PPDT244</v>
      </c>
      <c r="R201" s="42"/>
    </row>
    <row r="202" spans="2:18">
      <c r="B202" s="1">
        <v>198</v>
      </c>
      <c r="C202" s="60" t="s">
        <v>34</v>
      </c>
      <c r="D202" s="35" t="str">
        <f t="shared" si="149"/>
        <v>P410</v>
      </c>
      <c r="E202" s="35" t="str">
        <f t="shared" si="150"/>
        <v>KPP</v>
      </c>
      <c r="F202" s="35" t="str">
        <f t="shared" si="151"/>
        <v>Coal Hauling ABB</v>
      </c>
      <c r="G202" s="37">
        <f t="shared" si="152"/>
        <v>43022</v>
      </c>
      <c r="H202" s="43">
        <v>1</v>
      </c>
      <c r="I202" s="58">
        <v>0.55347222222222225</v>
      </c>
      <c r="J202" s="48">
        <v>51080</v>
      </c>
      <c r="K202" s="40">
        <f t="shared" si="153"/>
        <v>18700</v>
      </c>
      <c r="L202" s="40">
        <f t="shared" si="154"/>
        <v>32380</v>
      </c>
      <c r="M202" s="35">
        <f t="shared" si="155"/>
        <v>1</v>
      </c>
      <c r="N202" s="1">
        <v>198</v>
      </c>
      <c r="O202" s="1" t="s">
        <v>199</v>
      </c>
      <c r="Q202" s="56" t="str">
        <f>Parameter!C159</f>
        <v>PPDT247</v>
      </c>
      <c r="R202" s="42"/>
    </row>
    <row r="203" spans="2:18">
      <c r="B203" s="1">
        <v>199</v>
      </c>
      <c r="C203" s="60" t="s">
        <v>101</v>
      </c>
      <c r="D203" s="35" t="str">
        <f t="shared" si="149"/>
        <v>P380</v>
      </c>
      <c r="E203" s="35" t="str">
        <f t="shared" si="150"/>
        <v>KPP</v>
      </c>
      <c r="F203" s="35" t="str">
        <f t="shared" si="151"/>
        <v>Coal Hauling ABB</v>
      </c>
      <c r="G203" s="37">
        <f t="shared" si="152"/>
        <v>43022</v>
      </c>
      <c r="H203" s="43">
        <v>1</v>
      </c>
      <c r="I203" s="58">
        <v>0.55555555555555558</v>
      </c>
      <c r="J203" s="48">
        <v>45640</v>
      </c>
      <c r="K203" s="40">
        <f t="shared" si="153"/>
        <v>16460</v>
      </c>
      <c r="L203" s="40">
        <f t="shared" si="154"/>
        <v>29180</v>
      </c>
      <c r="M203" s="35">
        <f t="shared" si="155"/>
        <v>1</v>
      </c>
      <c r="N203" s="1">
        <v>199</v>
      </c>
      <c r="O203" s="1" t="s">
        <v>199</v>
      </c>
      <c r="Q203" s="56" t="str">
        <f>Parameter!C160</f>
        <v>PPDT249</v>
      </c>
      <c r="R203" s="42"/>
    </row>
    <row r="204" spans="2:18">
      <c r="B204" s="1">
        <v>200</v>
      </c>
      <c r="C204" s="60" t="s">
        <v>73</v>
      </c>
      <c r="D204" s="35" t="str">
        <f t="shared" si="149"/>
        <v>P380</v>
      </c>
      <c r="E204" s="35" t="str">
        <f t="shared" si="150"/>
        <v>SAM</v>
      </c>
      <c r="F204" s="35" t="str">
        <f t="shared" si="151"/>
        <v>Subcont Hauling ABB</v>
      </c>
      <c r="G204" s="37">
        <f t="shared" si="152"/>
        <v>43022</v>
      </c>
      <c r="H204" s="43">
        <v>1</v>
      </c>
      <c r="I204" s="58">
        <v>0.56041666666666667</v>
      </c>
      <c r="J204" s="48">
        <v>43080</v>
      </c>
      <c r="K204" s="40">
        <f t="shared" si="153"/>
        <v>16040</v>
      </c>
      <c r="L204" s="40">
        <f t="shared" si="154"/>
        <v>27040</v>
      </c>
      <c r="M204" s="35">
        <f t="shared" si="155"/>
        <v>1</v>
      </c>
      <c r="N204" s="1">
        <v>200</v>
      </c>
      <c r="O204" s="1" t="s">
        <v>199</v>
      </c>
      <c r="Q204" s="56" t="str">
        <f>Parameter!C161</f>
        <v>PPDT250</v>
      </c>
      <c r="R204" s="42"/>
    </row>
    <row r="205" spans="2:18">
      <c r="B205" s="1">
        <v>201</v>
      </c>
      <c r="C205" s="60" t="s">
        <v>189</v>
      </c>
      <c r="D205" s="35" t="str">
        <f t="shared" si="149"/>
        <v>P410</v>
      </c>
      <c r="E205" s="35" t="str">
        <f t="shared" si="150"/>
        <v>KPP</v>
      </c>
      <c r="F205" s="35" t="str">
        <f t="shared" si="151"/>
        <v>Coal Hauling ABB</v>
      </c>
      <c r="G205" s="37">
        <f t="shared" si="152"/>
        <v>43022</v>
      </c>
      <c r="H205" s="43">
        <v>1</v>
      </c>
      <c r="I205" s="58">
        <v>0.57152777777777775</v>
      </c>
      <c r="J205" s="48">
        <v>48780</v>
      </c>
      <c r="K205" s="40">
        <f t="shared" si="153"/>
        <v>18420</v>
      </c>
      <c r="L205" s="40">
        <f t="shared" si="154"/>
        <v>30360</v>
      </c>
      <c r="M205" s="35">
        <f t="shared" si="155"/>
        <v>1</v>
      </c>
      <c r="N205" s="1">
        <v>201</v>
      </c>
      <c r="O205" s="1" t="s">
        <v>199</v>
      </c>
      <c r="Q205" s="56" t="str">
        <f>Parameter!C162</f>
        <v>PPDT251</v>
      </c>
      <c r="R205" s="42"/>
    </row>
    <row r="206" spans="2:18">
      <c r="B206" s="1">
        <v>202</v>
      </c>
      <c r="C206" s="60" t="s">
        <v>125</v>
      </c>
      <c r="D206" s="35" t="str">
        <f t="shared" si="149"/>
        <v>P410</v>
      </c>
      <c r="E206" s="35" t="str">
        <f t="shared" si="150"/>
        <v>KPP</v>
      </c>
      <c r="F206" s="35" t="str">
        <f t="shared" si="151"/>
        <v>Coal Hauling ABB</v>
      </c>
      <c r="G206" s="37">
        <f t="shared" si="152"/>
        <v>43022</v>
      </c>
      <c r="H206" s="43">
        <v>1</v>
      </c>
      <c r="I206" s="58">
        <v>0.57222222222222219</v>
      </c>
      <c r="J206" s="48">
        <v>48720</v>
      </c>
      <c r="K206" s="40">
        <f t="shared" si="153"/>
        <v>18980</v>
      </c>
      <c r="L206" s="40">
        <f t="shared" si="154"/>
        <v>29740</v>
      </c>
      <c r="M206" s="35">
        <f t="shared" si="155"/>
        <v>1</v>
      </c>
      <c r="N206" s="1">
        <v>202</v>
      </c>
      <c r="O206" s="1" t="s">
        <v>199</v>
      </c>
      <c r="Q206" s="56" t="str">
        <f>Parameter!C163</f>
        <v>PPDT253</v>
      </c>
      <c r="R206" s="42"/>
    </row>
    <row r="207" spans="2:18">
      <c r="B207" s="1">
        <v>203</v>
      </c>
      <c r="C207" s="60" t="s">
        <v>185</v>
      </c>
      <c r="D207" s="35" t="str">
        <f t="shared" si="149"/>
        <v>P360</v>
      </c>
      <c r="E207" s="35" t="str">
        <f t="shared" si="150"/>
        <v>KPP</v>
      </c>
      <c r="F207" s="35" t="str">
        <f t="shared" si="151"/>
        <v>Coal Hauling ABB</v>
      </c>
      <c r="G207" s="37">
        <f t="shared" si="152"/>
        <v>43022</v>
      </c>
      <c r="H207" s="43">
        <v>1</v>
      </c>
      <c r="I207" s="58">
        <v>0.57291666666666663</v>
      </c>
      <c r="J207" s="48">
        <v>44620</v>
      </c>
      <c r="K207" s="40">
        <f t="shared" si="153"/>
        <v>15740</v>
      </c>
      <c r="L207" s="40">
        <f t="shared" si="154"/>
        <v>28880</v>
      </c>
      <c r="M207" s="35">
        <f t="shared" si="155"/>
        <v>1</v>
      </c>
      <c r="N207" s="1">
        <v>203</v>
      </c>
      <c r="O207" s="1" t="s">
        <v>199</v>
      </c>
      <c r="Q207" s="56" t="str">
        <f>Parameter!C164</f>
        <v>PPDT254</v>
      </c>
      <c r="R207" s="42"/>
    </row>
    <row r="208" spans="2:18">
      <c r="B208" s="1">
        <v>204</v>
      </c>
      <c r="C208" s="60" t="s">
        <v>143</v>
      </c>
      <c r="D208" s="35" t="str">
        <f t="shared" si="149"/>
        <v>P360</v>
      </c>
      <c r="E208" s="35" t="str">
        <f t="shared" si="150"/>
        <v>KPP</v>
      </c>
      <c r="F208" s="35" t="str">
        <f t="shared" si="151"/>
        <v>Coal Hauling ABB</v>
      </c>
      <c r="G208" s="37">
        <f t="shared" si="152"/>
        <v>43022</v>
      </c>
      <c r="H208" s="43">
        <v>1</v>
      </c>
      <c r="I208" s="58">
        <v>0.57500000000000007</v>
      </c>
      <c r="J208" s="48">
        <v>43260</v>
      </c>
      <c r="K208" s="40">
        <f t="shared" si="153"/>
        <v>16300</v>
      </c>
      <c r="L208" s="40">
        <f t="shared" si="154"/>
        <v>26960</v>
      </c>
      <c r="M208" s="35">
        <f t="shared" si="155"/>
        <v>1</v>
      </c>
      <c r="N208" s="1">
        <v>204</v>
      </c>
      <c r="O208" s="1" t="s">
        <v>199</v>
      </c>
      <c r="Q208" s="56" t="str">
        <f>Parameter!C165</f>
        <v>PPDT255</v>
      </c>
      <c r="R208" s="42"/>
    </row>
    <row r="209" spans="2:18">
      <c r="B209" s="1">
        <v>205</v>
      </c>
      <c r="C209" s="60" t="s">
        <v>53</v>
      </c>
      <c r="D209" s="35" t="str">
        <f t="shared" si="149"/>
        <v>P360</v>
      </c>
      <c r="E209" s="35" t="str">
        <f t="shared" si="150"/>
        <v>SAM</v>
      </c>
      <c r="F209" s="35" t="str">
        <f t="shared" si="151"/>
        <v>Subcont Hauling ABB</v>
      </c>
      <c r="G209" s="37">
        <f t="shared" si="152"/>
        <v>43022</v>
      </c>
      <c r="H209" s="43">
        <v>1</v>
      </c>
      <c r="I209" s="58">
        <v>0.5756944444444444</v>
      </c>
      <c r="J209" s="48">
        <v>45100</v>
      </c>
      <c r="K209" s="40">
        <f t="shared" si="153"/>
        <v>16060</v>
      </c>
      <c r="L209" s="40">
        <f t="shared" si="154"/>
        <v>29040</v>
      </c>
      <c r="M209" s="35">
        <f t="shared" si="155"/>
        <v>1</v>
      </c>
      <c r="N209" s="1">
        <v>205</v>
      </c>
      <c r="O209" s="1" t="s">
        <v>199</v>
      </c>
      <c r="Q209" s="46" t="str">
        <f>Parameter!C166</f>
        <v>LD0197</v>
      </c>
      <c r="R209" s="46">
        <v>16380</v>
      </c>
    </row>
    <row r="210" spans="2:18">
      <c r="B210" s="1">
        <v>206</v>
      </c>
      <c r="C210" s="60" t="s">
        <v>110</v>
      </c>
      <c r="D210" s="35" t="str">
        <f t="shared" si="149"/>
        <v>P360</v>
      </c>
      <c r="E210" s="35" t="str">
        <f t="shared" si="150"/>
        <v>KPP</v>
      </c>
      <c r="F210" s="35" t="str">
        <f t="shared" si="151"/>
        <v>Coal Hauling ABB</v>
      </c>
      <c r="G210" s="37">
        <f t="shared" si="152"/>
        <v>43022</v>
      </c>
      <c r="H210" s="43">
        <v>1</v>
      </c>
      <c r="I210" s="58">
        <v>0.57708333333333328</v>
      </c>
      <c r="J210" s="48">
        <v>44340</v>
      </c>
      <c r="K210" s="40">
        <f t="shared" si="153"/>
        <v>16240</v>
      </c>
      <c r="L210" s="40">
        <f t="shared" si="154"/>
        <v>28100</v>
      </c>
      <c r="M210" s="35">
        <f t="shared" si="155"/>
        <v>1</v>
      </c>
      <c r="N210" s="1">
        <v>206</v>
      </c>
      <c r="O210" s="1" t="s">
        <v>199</v>
      </c>
      <c r="Q210" s="46" t="str">
        <f>Parameter!C167</f>
        <v>LD0199</v>
      </c>
      <c r="R210" s="46"/>
    </row>
    <row r="211" spans="2:18">
      <c r="B211" s="1">
        <v>207</v>
      </c>
      <c r="C211" s="60" t="s">
        <v>62</v>
      </c>
      <c r="D211" s="35" t="str">
        <f t="shared" si="149"/>
        <v>P360</v>
      </c>
      <c r="E211" s="35" t="str">
        <f t="shared" si="150"/>
        <v>SAM</v>
      </c>
      <c r="F211" s="35" t="str">
        <f t="shared" si="151"/>
        <v>Subcont Hauling ABB</v>
      </c>
      <c r="G211" s="37">
        <f t="shared" si="152"/>
        <v>43022</v>
      </c>
      <c r="H211" s="43">
        <v>1</v>
      </c>
      <c r="I211" s="58">
        <v>0.57847222222222217</v>
      </c>
      <c r="J211" s="48">
        <v>44180</v>
      </c>
      <c r="K211" s="40">
        <f t="shared" si="153"/>
        <v>16280</v>
      </c>
      <c r="L211" s="40">
        <f t="shared" si="154"/>
        <v>27900</v>
      </c>
      <c r="M211" s="35">
        <f t="shared" si="155"/>
        <v>1</v>
      </c>
      <c r="N211" s="1">
        <v>207</v>
      </c>
      <c r="O211" s="1" t="s">
        <v>199</v>
      </c>
      <c r="Q211" s="46" t="str">
        <f>Parameter!C168</f>
        <v>LD0200</v>
      </c>
      <c r="R211" s="46"/>
    </row>
    <row r="212" spans="2:18">
      <c r="B212" s="1">
        <v>208</v>
      </c>
      <c r="C212" s="60" t="s">
        <v>192</v>
      </c>
      <c r="D212" s="35" t="str">
        <f t="shared" si="149"/>
        <v>P360</v>
      </c>
      <c r="E212" s="35" t="str">
        <f t="shared" si="150"/>
        <v>KPP</v>
      </c>
      <c r="F212" s="35" t="str">
        <f t="shared" si="151"/>
        <v>Coal Hauling ABB</v>
      </c>
      <c r="G212" s="37">
        <f t="shared" si="152"/>
        <v>43022</v>
      </c>
      <c r="H212" s="43">
        <v>1</v>
      </c>
      <c r="I212" s="58">
        <v>0.58750000000000002</v>
      </c>
      <c r="J212" s="48">
        <v>44680</v>
      </c>
      <c r="K212" s="40">
        <f t="shared" si="153"/>
        <v>16380</v>
      </c>
      <c r="L212" s="40">
        <f t="shared" si="154"/>
        <v>28300</v>
      </c>
      <c r="M212" s="35">
        <f t="shared" si="155"/>
        <v>1</v>
      </c>
      <c r="N212" s="1">
        <v>208</v>
      </c>
      <c r="O212" s="1" t="s">
        <v>199</v>
      </c>
      <c r="Q212" s="46" t="str">
        <f>Parameter!C169</f>
        <v>LD0201</v>
      </c>
      <c r="R212" s="46"/>
    </row>
    <row r="213" spans="2:18">
      <c r="B213" s="1">
        <v>209</v>
      </c>
      <c r="C213" s="60" t="s">
        <v>59</v>
      </c>
      <c r="D213" s="35" t="str">
        <f t="shared" si="149"/>
        <v>P420</v>
      </c>
      <c r="E213" s="35" t="str">
        <f t="shared" si="150"/>
        <v>SAM</v>
      </c>
      <c r="F213" s="35" t="str">
        <f t="shared" si="151"/>
        <v>Subcont Hauling ABB</v>
      </c>
      <c r="G213" s="37">
        <f t="shared" si="152"/>
        <v>43022</v>
      </c>
      <c r="H213" s="43">
        <v>1</v>
      </c>
      <c r="I213" s="58">
        <v>0.58888888888888891</v>
      </c>
      <c r="J213" s="48">
        <v>50620</v>
      </c>
      <c r="K213" s="40">
        <f t="shared" si="153"/>
        <v>19380</v>
      </c>
      <c r="L213" s="40">
        <f t="shared" si="154"/>
        <v>31240</v>
      </c>
      <c r="M213" s="35">
        <f t="shared" si="155"/>
        <v>1</v>
      </c>
      <c r="N213" s="1">
        <v>209</v>
      </c>
      <c r="O213" s="1" t="s">
        <v>199</v>
      </c>
      <c r="Q213" s="46" t="str">
        <f>Parameter!C170</f>
        <v>LD0066</v>
      </c>
      <c r="R213" s="46">
        <v>15940</v>
      </c>
    </row>
    <row r="214" spans="2:18">
      <c r="B214" s="1">
        <v>210</v>
      </c>
      <c r="C214" s="60" t="s">
        <v>154</v>
      </c>
      <c r="D214" s="35" t="str">
        <f t="shared" si="149"/>
        <v>P360</v>
      </c>
      <c r="E214" s="35" t="str">
        <f t="shared" si="150"/>
        <v>KPP</v>
      </c>
      <c r="F214" s="35" t="str">
        <f t="shared" si="151"/>
        <v>Coal Hauling ABB</v>
      </c>
      <c r="G214" s="37">
        <f t="shared" si="152"/>
        <v>43022</v>
      </c>
      <c r="H214" s="43">
        <v>1</v>
      </c>
      <c r="I214" s="58">
        <v>0.58888888888888891</v>
      </c>
      <c r="J214" s="48">
        <v>43640</v>
      </c>
      <c r="K214" s="40">
        <f t="shared" si="153"/>
        <v>16340</v>
      </c>
      <c r="L214" s="40">
        <f t="shared" si="154"/>
        <v>27300</v>
      </c>
      <c r="M214" s="35">
        <f t="shared" si="155"/>
        <v>1</v>
      </c>
      <c r="N214" s="1">
        <v>210</v>
      </c>
      <c r="O214" s="1" t="s">
        <v>199</v>
      </c>
      <c r="Q214" s="46" t="str">
        <f>Parameter!C171</f>
        <v>LD0063</v>
      </c>
      <c r="R214" s="46"/>
    </row>
    <row r="215" spans="2:18">
      <c r="B215" s="1">
        <v>211</v>
      </c>
      <c r="C215" s="58" t="s">
        <v>191</v>
      </c>
      <c r="D215" s="35" t="str">
        <f t="shared" si="149"/>
        <v>P360</v>
      </c>
      <c r="E215" s="35" t="str">
        <f t="shared" si="150"/>
        <v>KPP</v>
      </c>
      <c r="F215" s="35" t="str">
        <f t="shared" si="151"/>
        <v>Coal Hauling ABB</v>
      </c>
      <c r="G215" s="37">
        <f t="shared" si="152"/>
        <v>43022</v>
      </c>
      <c r="H215" s="43">
        <v>1</v>
      </c>
      <c r="I215" s="58">
        <v>0.58888888888888891</v>
      </c>
      <c r="J215" s="48">
        <v>42820</v>
      </c>
      <c r="K215" s="40">
        <f t="shared" si="153"/>
        <v>16200</v>
      </c>
      <c r="L215" s="40">
        <f t="shared" si="154"/>
        <v>26620</v>
      </c>
      <c r="M215" s="35">
        <f t="shared" si="155"/>
        <v>1</v>
      </c>
      <c r="N215" s="1">
        <v>211</v>
      </c>
      <c r="O215" s="1" t="s">
        <v>199</v>
      </c>
      <c r="Q215" s="46" t="str">
        <f>Parameter!C172</f>
        <v>LD0062</v>
      </c>
      <c r="R215" s="46">
        <v>15800</v>
      </c>
    </row>
    <row r="216" spans="2:18">
      <c r="B216" s="1">
        <v>212</v>
      </c>
      <c r="C216" s="60" t="s">
        <v>178</v>
      </c>
      <c r="D216" s="35" t="str">
        <f t="shared" si="149"/>
        <v>P410</v>
      </c>
      <c r="E216" s="35" t="str">
        <f t="shared" si="150"/>
        <v>KPP</v>
      </c>
      <c r="F216" s="35" t="str">
        <f t="shared" si="151"/>
        <v>Coal Hauling ABB</v>
      </c>
      <c r="G216" s="37">
        <f t="shared" si="152"/>
        <v>43022</v>
      </c>
      <c r="H216" s="43">
        <v>1</v>
      </c>
      <c r="I216" s="58">
        <v>0.59722222222222221</v>
      </c>
      <c r="J216" s="48">
        <v>48520</v>
      </c>
      <c r="K216" s="40">
        <f t="shared" si="153"/>
        <v>19060</v>
      </c>
      <c r="L216" s="40">
        <f t="shared" si="154"/>
        <v>29460</v>
      </c>
      <c r="M216" s="35">
        <f t="shared" si="155"/>
        <v>1</v>
      </c>
      <c r="N216" s="1">
        <v>212</v>
      </c>
      <c r="O216" s="1" t="s">
        <v>199</v>
      </c>
      <c r="Q216" s="46" t="str">
        <f>Parameter!C173</f>
        <v>LD0096</v>
      </c>
      <c r="R216" s="46">
        <v>15940</v>
      </c>
    </row>
    <row r="217" spans="2:18">
      <c r="B217" s="1">
        <v>213</v>
      </c>
      <c r="C217" s="60" t="s">
        <v>52</v>
      </c>
      <c r="D217" s="35" t="str">
        <f t="shared" si="149"/>
        <v>P420</v>
      </c>
      <c r="E217" s="35" t="str">
        <f t="shared" si="150"/>
        <v>SAM</v>
      </c>
      <c r="F217" s="35" t="str">
        <f t="shared" si="151"/>
        <v>Subcont Hauling ABB</v>
      </c>
      <c r="G217" s="37">
        <f t="shared" si="152"/>
        <v>43022</v>
      </c>
      <c r="H217" s="43">
        <v>1</v>
      </c>
      <c r="I217" s="58">
        <v>0.6</v>
      </c>
      <c r="J217" s="48">
        <v>48960</v>
      </c>
      <c r="K217" s="40">
        <f t="shared" si="153"/>
        <v>18760</v>
      </c>
      <c r="L217" s="40">
        <f t="shared" si="154"/>
        <v>30200</v>
      </c>
      <c r="M217" s="35">
        <f t="shared" si="155"/>
        <v>1</v>
      </c>
      <c r="N217" s="1">
        <v>213</v>
      </c>
      <c r="O217" s="1" t="s">
        <v>199</v>
      </c>
    </row>
    <row r="218" spans="2:18">
      <c r="B218" s="1">
        <v>214</v>
      </c>
      <c r="C218" s="60" t="s">
        <v>126</v>
      </c>
      <c r="D218" s="35" t="str">
        <f t="shared" si="149"/>
        <v>P360</v>
      </c>
      <c r="E218" s="35" t="str">
        <f t="shared" si="150"/>
        <v>KPP</v>
      </c>
      <c r="F218" s="35" t="str">
        <f t="shared" si="151"/>
        <v>Coal Hauling ABB</v>
      </c>
      <c r="G218" s="37">
        <f t="shared" si="152"/>
        <v>43022</v>
      </c>
      <c r="H218" s="43">
        <v>1</v>
      </c>
      <c r="I218" s="58">
        <v>0.60138888888888886</v>
      </c>
      <c r="J218" s="48">
        <v>44020</v>
      </c>
      <c r="K218" s="40">
        <f t="shared" si="153"/>
        <v>16580</v>
      </c>
      <c r="L218" s="40">
        <f t="shared" si="154"/>
        <v>27440</v>
      </c>
      <c r="M218" s="35">
        <f t="shared" si="155"/>
        <v>1</v>
      </c>
      <c r="N218" s="1">
        <v>214</v>
      </c>
      <c r="O218" s="1" t="s">
        <v>199</v>
      </c>
    </row>
    <row r="219" spans="2:18">
      <c r="B219" s="1">
        <v>215</v>
      </c>
      <c r="C219" s="60" t="s">
        <v>155</v>
      </c>
      <c r="D219" s="35" t="str">
        <f t="shared" si="149"/>
        <v>P360</v>
      </c>
      <c r="E219" s="35" t="str">
        <f t="shared" si="150"/>
        <v>KPP</v>
      </c>
      <c r="F219" s="35" t="str">
        <f t="shared" si="151"/>
        <v>Coal Hauling ABB</v>
      </c>
      <c r="G219" s="37">
        <f t="shared" si="152"/>
        <v>43022</v>
      </c>
      <c r="H219" s="43">
        <v>1</v>
      </c>
      <c r="I219" s="58">
        <v>0.60416666666666663</v>
      </c>
      <c r="J219" s="48">
        <v>43340</v>
      </c>
      <c r="K219" s="40">
        <f t="shared" si="153"/>
        <v>16540</v>
      </c>
      <c r="L219" s="40">
        <f t="shared" si="154"/>
        <v>26800</v>
      </c>
      <c r="M219" s="35">
        <f t="shared" si="155"/>
        <v>1</v>
      </c>
      <c r="N219" s="1">
        <v>215</v>
      </c>
      <c r="O219" s="1" t="s">
        <v>199</v>
      </c>
    </row>
    <row r="220" spans="2:18">
      <c r="B220" s="1">
        <v>216</v>
      </c>
      <c r="C220" s="60" t="s">
        <v>26</v>
      </c>
      <c r="D220" s="35" t="str">
        <f t="shared" si="149"/>
        <v>P410</v>
      </c>
      <c r="E220" s="35" t="str">
        <f t="shared" si="150"/>
        <v>KPP</v>
      </c>
      <c r="F220" s="35" t="str">
        <f t="shared" si="151"/>
        <v>Coal Hauling ABB</v>
      </c>
      <c r="G220" s="37">
        <f t="shared" si="152"/>
        <v>43022</v>
      </c>
      <c r="H220" s="43">
        <v>1</v>
      </c>
      <c r="I220" s="58">
        <v>0.60416666666666663</v>
      </c>
      <c r="J220" s="48">
        <v>49980</v>
      </c>
      <c r="K220" s="40">
        <f t="shared" si="153"/>
        <v>18480</v>
      </c>
      <c r="L220" s="40">
        <f t="shared" si="154"/>
        <v>31500</v>
      </c>
      <c r="M220" s="35">
        <f t="shared" si="155"/>
        <v>1</v>
      </c>
      <c r="N220" s="1">
        <v>216</v>
      </c>
      <c r="O220" s="1" t="s">
        <v>199</v>
      </c>
    </row>
    <row r="221" spans="2:18">
      <c r="B221" s="1">
        <v>217</v>
      </c>
      <c r="C221" s="60" t="s">
        <v>75</v>
      </c>
      <c r="D221" s="35" t="str">
        <f t="shared" si="149"/>
        <v>P360</v>
      </c>
      <c r="E221" s="35" t="str">
        <f t="shared" si="150"/>
        <v>KPP</v>
      </c>
      <c r="F221" s="35" t="str">
        <f t="shared" si="151"/>
        <v>Coal Hauling ABB</v>
      </c>
      <c r="G221" s="37">
        <f t="shared" si="152"/>
        <v>43022</v>
      </c>
      <c r="H221" s="43">
        <v>1</v>
      </c>
      <c r="I221" s="58">
        <v>0.60555555555555551</v>
      </c>
      <c r="J221" s="48">
        <v>44080</v>
      </c>
      <c r="K221" s="40">
        <f t="shared" si="153"/>
        <v>16360</v>
      </c>
      <c r="L221" s="40">
        <f t="shared" si="154"/>
        <v>27720</v>
      </c>
      <c r="M221" s="35">
        <f t="shared" si="155"/>
        <v>1</v>
      </c>
      <c r="N221" s="1">
        <v>217</v>
      </c>
      <c r="O221" s="1" t="s">
        <v>199</v>
      </c>
    </row>
    <row r="222" spans="2:18">
      <c r="B222" s="1">
        <v>218</v>
      </c>
      <c r="C222" s="60" t="s">
        <v>111</v>
      </c>
      <c r="D222" s="35" t="str">
        <f t="shared" si="149"/>
        <v>P360</v>
      </c>
      <c r="E222" s="35" t="str">
        <f t="shared" si="150"/>
        <v>KPP</v>
      </c>
      <c r="F222" s="35" t="str">
        <f t="shared" si="151"/>
        <v>Coal Hauling ABB</v>
      </c>
      <c r="G222" s="37">
        <f t="shared" si="152"/>
        <v>43022</v>
      </c>
      <c r="H222" s="43">
        <v>1</v>
      </c>
      <c r="I222" s="58">
        <v>0.60625000000000007</v>
      </c>
      <c r="J222" s="48">
        <v>43500</v>
      </c>
      <c r="K222" s="40">
        <f t="shared" si="153"/>
        <v>16040</v>
      </c>
      <c r="L222" s="40">
        <f t="shared" si="154"/>
        <v>27460</v>
      </c>
      <c r="M222" s="35">
        <f t="shared" si="155"/>
        <v>1</v>
      </c>
      <c r="N222" s="1">
        <v>218</v>
      </c>
      <c r="O222" s="1" t="s">
        <v>199</v>
      </c>
    </row>
    <row r="223" spans="2:18">
      <c r="B223" s="1">
        <v>219</v>
      </c>
      <c r="C223" s="60" t="s">
        <v>46</v>
      </c>
      <c r="D223" s="35" t="str">
        <f t="shared" si="149"/>
        <v>P360</v>
      </c>
      <c r="E223" s="35" t="str">
        <f t="shared" si="150"/>
        <v>KPP</v>
      </c>
      <c r="F223" s="35" t="str">
        <f t="shared" si="151"/>
        <v>Coal Hauling ABB</v>
      </c>
      <c r="G223" s="37">
        <f t="shared" si="152"/>
        <v>43022</v>
      </c>
      <c r="H223" s="43">
        <v>1</v>
      </c>
      <c r="I223" s="58">
        <v>0.60763888888888895</v>
      </c>
      <c r="J223" s="48">
        <v>43500</v>
      </c>
      <c r="K223" s="40">
        <f t="shared" si="153"/>
        <v>16260</v>
      </c>
      <c r="L223" s="40">
        <f t="shared" si="154"/>
        <v>27240</v>
      </c>
      <c r="M223" s="35">
        <f t="shared" si="155"/>
        <v>1</v>
      </c>
      <c r="N223" s="1">
        <v>219</v>
      </c>
      <c r="O223" s="1" t="s">
        <v>199</v>
      </c>
    </row>
    <row r="224" spans="2:18">
      <c r="B224" s="1">
        <v>220</v>
      </c>
      <c r="C224" s="60" t="s">
        <v>94</v>
      </c>
      <c r="D224" s="35" t="str">
        <f t="shared" si="149"/>
        <v>P360</v>
      </c>
      <c r="E224" s="35" t="str">
        <f t="shared" si="150"/>
        <v>KPP</v>
      </c>
      <c r="F224" s="35" t="str">
        <f t="shared" si="151"/>
        <v>Coal Hauling ABB</v>
      </c>
      <c r="G224" s="37">
        <f t="shared" si="152"/>
        <v>43022</v>
      </c>
      <c r="H224" s="43">
        <v>1</v>
      </c>
      <c r="I224" s="58">
        <v>0.60902777777777783</v>
      </c>
      <c r="J224" s="48">
        <v>43420</v>
      </c>
      <c r="K224" s="40">
        <f t="shared" si="153"/>
        <v>16040</v>
      </c>
      <c r="L224" s="40">
        <f t="shared" si="154"/>
        <v>27380</v>
      </c>
      <c r="M224" s="35">
        <f t="shared" si="155"/>
        <v>1</v>
      </c>
      <c r="N224" s="1">
        <v>220</v>
      </c>
      <c r="O224" s="1" t="s">
        <v>199</v>
      </c>
    </row>
    <row r="225" spans="2:15">
      <c r="B225" s="1">
        <v>221</v>
      </c>
      <c r="C225" s="60" t="s">
        <v>44</v>
      </c>
      <c r="D225" s="35" t="str">
        <f t="shared" si="149"/>
        <v>P360</v>
      </c>
      <c r="E225" s="35" t="str">
        <f t="shared" si="150"/>
        <v>KPP</v>
      </c>
      <c r="F225" s="35" t="str">
        <f t="shared" si="151"/>
        <v>Coal Hauling ABB</v>
      </c>
      <c r="G225" s="37">
        <f t="shared" si="152"/>
        <v>43022</v>
      </c>
      <c r="H225" s="43">
        <v>1</v>
      </c>
      <c r="I225" s="58">
        <v>0.61111111111111105</v>
      </c>
      <c r="J225" s="48">
        <v>44200</v>
      </c>
      <c r="K225" s="40">
        <f t="shared" si="153"/>
        <v>15540</v>
      </c>
      <c r="L225" s="40">
        <f t="shared" si="154"/>
        <v>28660</v>
      </c>
      <c r="M225" s="35">
        <f t="shared" si="155"/>
        <v>1</v>
      </c>
      <c r="N225" s="1">
        <v>221</v>
      </c>
      <c r="O225" s="1" t="s">
        <v>199</v>
      </c>
    </row>
    <row r="226" spans="2:15">
      <c r="B226" s="1">
        <v>222</v>
      </c>
      <c r="C226" s="60" t="s">
        <v>93</v>
      </c>
      <c r="D226" s="35" t="str">
        <f t="shared" si="149"/>
        <v>P360</v>
      </c>
      <c r="E226" s="35" t="str">
        <f t="shared" si="150"/>
        <v>KPP</v>
      </c>
      <c r="F226" s="35" t="str">
        <f t="shared" si="151"/>
        <v>Coal Hauling ABB</v>
      </c>
      <c r="G226" s="37">
        <f t="shared" si="152"/>
        <v>43022</v>
      </c>
      <c r="H226" s="43">
        <v>1</v>
      </c>
      <c r="I226" s="58">
        <v>0.61458333333333337</v>
      </c>
      <c r="J226" s="48">
        <v>45320</v>
      </c>
      <c r="K226" s="40">
        <f t="shared" si="153"/>
        <v>16520</v>
      </c>
      <c r="L226" s="40">
        <f t="shared" si="154"/>
        <v>28800</v>
      </c>
      <c r="M226" s="35">
        <f t="shared" si="155"/>
        <v>1</v>
      </c>
      <c r="N226" s="1">
        <v>222</v>
      </c>
      <c r="O226" s="1" t="s">
        <v>199</v>
      </c>
    </row>
    <row r="227" spans="2:15">
      <c r="B227" s="1">
        <v>223</v>
      </c>
      <c r="C227" s="60" t="s">
        <v>40</v>
      </c>
      <c r="D227" s="35" t="str">
        <f t="shared" si="149"/>
        <v>P410</v>
      </c>
      <c r="E227" s="35" t="str">
        <f t="shared" si="150"/>
        <v>KPP</v>
      </c>
      <c r="F227" s="35" t="str">
        <f t="shared" si="151"/>
        <v>Coal Hauling ABB</v>
      </c>
      <c r="G227" s="37">
        <f t="shared" si="152"/>
        <v>43022</v>
      </c>
      <c r="H227" s="43">
        <v>1</v>
      </c>
      <c r="I227" s="58">
        <v>0.61458333333333337</v>
      </c>
      <c r="J227" s="48">
        <v>49040</v>
      </c>
      <c r="K227" s="40">
        <f t="shared" si="153"/>
        <v>18480</v>
      </c>
      <c r="L227" s="40">
        <f t="shared" si="154"/>
        <v>30560</v>
      </c>
      <c r="M227" s="35">
        <f t="shared" si="155"/>
        <v>1</v>
      </c>
      <c r="N227" s="1">
        <v>223</v>
      </c>
      <c r="O227" s="1" t="s">
        <v>199</v>
      </c>
    </row>
    <row r="228" spans="2:15">
      <c r="B228" s="1">
        <v>224</v>
      </c>
      <c r="C228" s="60" t="s">
        <v>109</v>
      </c>
      <c r="D228" s="35" t="str">
        <f t="shared" si="149"/>
        <v>P360</v>
      </c>
      <c r="E228" s="35" t="str">
        <f t="shared" si="150"/>
        <v>KPP</v>
      </c>
      <c r="F228" s="35" t="str">
        <f t="shared" si="151"/>
        <v>Coal Hauling ABB</v>
      </c>
      <c r="G228" s="37">
        <f t="shared" si="152"/>
        <v>43022</v>
      </c>
      <c r="H228" s="43">
        <v>1</v>
      </c>
      <c r="I228" s="58">
        <v>0.61527777777777781</v>
      </c>
      <c r="J228" s="48">
        <v>43500</v>
      </c>
      <c r="K228" s="40">
        <f t="shared" si="153"/>
        <v>16280</v>
      </c>
      <c r="L228" s="40">
        <f t="shared" si="154"/>
        <v>27220</v>
      </c>
      <c r="M228" s="35">
        <f t="shared" si="155"/>
        <v>1</v>
      </c>
      <c r="N228" s="1">
        <v>224</v>
      </c>
      <c r="O228" s="1" t="s">
        <v>199</v>
      </c>
    </row>
    <row r="229" spans="2:15">
      <c r="B229" s="1">
        <v>225</v>
      </c>
      <c r="C229" s="60" t="s">
        <v>194</v>
      </c>
      <c r="D229" s="35" t="str">
        <f t="shared" si="149"/>
        <v>P360</v>
      </c>
      <c r="E229" s="35" t="str">
        <f t="shared" si="150"/>
        <v>KPP</v>
      </c>
      <c r="F229" s="35" t="str">
        <f t="shared" si="151"/>
        <v>Coal Hauling ABB</v>
      </c>
      <c r="G229" s="37">
        <f t="shared" si="152"/>
        <v>43022</v>
      </c>
      <c r="H229" s="43">
        <v>1</v>
      </c>
      <c r="I229" s="58">
        <v>0.62083333333333335</v>
      </c>
      <c r="J229" s="48">
        <v>43840</v>
      </c>
      <c r="K229" s="40">
        <f t="shared" si="153"/>
        <v>15820</v>
      </c>
      <c r="L229" s="40">
        <f t="shared" si="154"/>
        <v>28020</v>
      </c>
      <c r="M229" s="35">
        <f t="shared" si="155"/>
        <v>1</v>
      </c>
      <c r="N229" s="1">
        <v>225</v>
      </c>
      <c r="O229" s="1" t="s">
        <v>199</v>
      </c>
    </row>
    <row r="230" spans="2:15">
      <c r="B230" s="1">
        <v>226</v>
      </c>
      <c r="C230" s="60" t="s">
        <v>39</v>
      </c>
      <c r="D230" s="35" t="str">
        <f t="shared" si="149"/>
        <v>P360</v>
      </c>
      <c r="E230" s="35" t="str">
        <f t="shared" si="150"/>
        <v>KPP</v>
      </c>
      <c r="F230" s="35" t="str">
        <f t="shared" si="151"/>
        <v>Coal Hauling ABB</v>
      </c>
      <c r="G230" s="37">
        <f t="shared" si="152"/>
        <v>43022</v>
      </c>
      <c r="H230" s="43">
        <v>1</v>
      </c>
      <c r="I230" s="58">
        <v>0.62152777777777779</v>
      </c>
      <c r="J230" s="48">
        <v>42500</v>
      </c>
      <c r="K230" s="40">
        <f t="shared" si="153"/>
        <v>16360</v>
      </c>
      <c r="L230" s="40">
        <f t="shared" si="154"/>
        <v>26140</v>
      </c>
      <c r="M230" s="35">
        <f t="shared" si="155"/>
        <v>1</v>
      </c>
      <c r="N230" s="1">
        <v>226</v>
      </c>
      <c r="O230" s="1" t="s">
        <v>199</v>
      </c>
    </row>
    <row r="231" spans="2:15">
      <c r="B231" s="1">
        <v>227</v>
      </c>
      <c r="C231" s="60" t="s">
        <v>108</v>
      </c>
      <c r="D231" s="35" t="str">
        <f t="shared" si="149"/>
        <v>P410</v>
      </c>
      <c r="E231" s="35" t="str">
        <f t="shared" si="150"/>
        <v>KPP</v>
      </c>
      <c r="F231" s="35" t="str">
        <f t="shared" si="151"/>
        <v>Coal Hauling ABB</v>
      </c>
      <c r="G231" s="37">
        <f t="shared" si="152"/>
        <v>43022</v>
      </c>
      <c r="H231" s="43">
        <v>1</v>
      </c>
      <c r="I231" s="58">
        <v>0.62152777777777779</v>
      </c>
      <c r="J231" s="48">
        <v>49700</v>
      </c>
      <c r="K231" s="40">
        <f t="shared" si="153"/>
        <v>18720</v>
      </c>
      <c r="L231" s="40">
        <f t="shared" si="154"/>
        <v>30980</v>
      </c>
      <c r="M231" s="35">
        <f t="shared" si="155"/>
        <v>1</v>
      </c>
      <c r="N231" s="1">
        <v>227</v>
      </c>
      <c r="O231" s="1" t="s">
        <v>199</v>
      </c>
    </row>
    <row r="232" spans="2:15">
      <c r="B232" s="1">
        <v>228</v>
      </c>
      <c r="C232" s="60" t="s">
        <v>100</v>
      </c>
      <c r="D232" s="35" t="str">
        <f t="shared" si="149"/>
        <v>P380</v>
      </c>
      <c r="E232" s="35" t="str">
        <f t="shared" si="150"/>
        <v>KPP</v>
      </c>
      <c r="F232" s="35" t="str">
        <f t="shared" si="151"/>
        <v>Coal Hauling ABB</v>
      </c>
      <c r="G232" s="37">
        <f t="shared" si="152"/>
        <v>43022</v>
      </c>
      <c r="H232" s="43">
        <v>1</v>
      </c>
      <c r="I232" s="58">
        <v>0.62361111111111112</v>
      </c>
      <c r="J232" s="48">
        <v>43420</v>
      </c>
      <c r="K232" s="40">
        <f t="shared" si="153"/>
        <v>16280</v>
      </c>
      <c r="L232" s="40">
        <f t="shared" si="154"/>
        <v>27140</v>
      </c>
      <c r="M232" s="35">
        <f t="shared" si="155"/>
        <v>1</v>
      </c>
      <c r="N232" s="1">
        <v>228</v>
      </c>
      <c r="O232" s="1" t="s">
        <v>199</v>
      </c>
    </row>
    <row r="233" spans="2:15">
      <c r="B233" s="1">
        <v>229</v>
      </c>
      <c r="C233" s="60" t="s">
        <v>153</v>
      </c>
      <c r="D233" s="35" t="str">
        <f t="shared" si="149"/>
        <v>P380</v>
      </c>
      <c r="E233" s="35" t="str">
        <f t="shared" si="150"/>
        <v>KPP</v>
      </c>
      <c r="F233" s="35" t="str">
        <f t="shared" si="151"/>
        <v>Coal Hauling ABB</v>
      </c>
      <c r="G233" s="37">
        <f t="shared" si="152"/>
        <v>43022</v>
      </c>
      <c r="H233" s="43">
        <v>1</v>
      </c>
      <c r="I233" s="58">
        <v>0.62430555555555556</v>
      </c>
      <c r="J233" s="48">
        <v>42980</v>
      </c>
      <c r="K233" s="40">
        <f t="shared" si="153"/>
        <v>16080</v>
      </c>
      <c r="L233" s="40">
        <f t="shared" si="154"/>
        <v>26900</v>
      </c>
      <c r="M233" s="35">
        <f t="shared" si="155"/>
        <v>1</v>
      </c>
      <c r="N233" s="1">
        <v>229</v>
      </c>
      <c r="O233" s="1" t="s">
        <v>199</v>
      </c>
    </row>
    <row r="234" spans="2:15">
      <c r="B234" s="1">
        <v>230</v>
      </c>
      <c r="C234" s="60" t="s">
        <v>210</v>
      </c>
      <c r="D234" s="35" t="str">
        <f t="shared" si="149"/>
        <v>P380</v>
      </c>
      <c r="E234" s="35" t="str">
        <f t="shared" si="150"/>
        <v>KPP</v>
      </c>
      <c r="F234" s="35" t="str">
        <f t="shared" si="151"/>
        <v>Coal Hauling ABB</v>
      </c>
      <c r="G234" s="37">
        <f t="shared" si="152"/>
        <v>43022</v>
      </c>
      <c r="H234" s="43">
        <v>1</v>
      </c>
      <c r="I234" s="58">
        <v>0.62638888888888888</v>
      </c>
      <c r="J234" s="48">
        <v>42900</v>
      </c>
      <c r="K234" s="40">
        <f t="shared" si="153"/>
        <v>15940</v>
      </c>
      <c r="L234" s="40">
        <f t="shared" si="154"/>
        <v>26960</v>
      </c>
      <c r="M234" s="35">
        <f t="shared" si="155"/>
        <v>1</v>
      </c>
      <c r="N234" s="1">
        <v>230</v>
      </c>
      <c r="O234" s="1" t="s">
        <v>199</v>
      </c>
    </row>
    <row r="235" spans="2:15">
      <c r="B235" s="1">
        <v>231</v>
      </c>
      <c r="C235" s="60" t="s">
        <v>188</v>
      </c>
      <c r="D235" s="35" t="str">
        <f t="shared" si="149"/>
        <v>P410</v>
      </c>
      <c r="E235" s="35" t="str">
        <f t="shared" si="150"/>
        <v>KPP</v>
      </c>
      <c r="F235" s="35" t="str">
        <f t="shared" si="151"/>
        <v>Coal Hauling ABB</v>
      </c>
      <c r="G235" s="37">
        <f t="shared" si="152"/>
        <v>43022</v>
      </c>
      <c r="H235" s="43">
        <v>1</v>
      </c>
      <c r="I235" s="58">
        <v>0.62847222222222221</v>
      </c>
      <c r="J235" s="48">
        <v>49180</v>
      </c>
      <c r="K235" s="40">
        <f t="shared" si="153"/>
        <v>18980</v>
      </c>
      <c r="L235" s="40">
        <f t="shared" si="154"/>
        <v>30200</v>
      </c>
      <c r="M235" s="35">
        <f t="shared" si="155"/>
        <v>1</v>
      </c>
      <c r="N235" s="1">
        <v>231</v>
      </c>
      <c r="O235" s="1" t="s">
        <v>199</v>
      </c>
    </row>
    <row r="236" spans="2:15">
      <c r="B236" s="1">
        <v>232</v>
      </c>
      <c r="C236" s="60" t="s">
        <v>43</v>
      </c>
      <c r="D236" s="35" t="str">
        <f t="shared" si="149"/>
        <v>P410</v>
      </c>
      <c r="E236" s="35" t="str">
        <f t="shared" si="150"/>
        <v>KPP</v>
      </c>
      <c r="F236" s="35" t="str">
        <f t="shared" si="151"/>
        <v>Coal Hauling ABB</v>
      </c>
      <c r="G236" s="37">
        <f t="shared" si="152"/>
        <v>43022</v>
      </c>
      <c r="H236" s="43">
        <v>1</v>
      </c>
      <c r="I236" s="58">
        <v>0.62847222222222221</v>
      </c>
      <c r="J236" s="48">
        <v>48620</v>
      </c>
      <c r="K236" s="40">
        <f t="shared" si="153"/>
        <v>18600</v>
      </c>
      <c r="L236" s="40">
        <f t="shared" si="154"/>
        <v>30020</v>
      </c>
      <c r="M236" s="35">
        <f t="shared" si="155"/>
        <v>1</v>
      </c>
      <c r="N236" s="1">
        <v>232</v>
      </c>
      <c r="O236" s="1" t="s">
        <v>199</v>
      </c>
    </row>
    <row r="237" spans="2:15">
      <c r="B237" s="1">
        <v>233</v>
      </c>
      <c r="C237" s="60" t="s">
        <v>147</v>
      </c>
      <c r="D237" s="35" t="str">
        <f t="shared" si="149"/>
        <v>P410</v>
      </c>
      <c r="E237" s="35" t="str">
        <f t="shared" si="150"/>
        <v>KPP</v>
      </c>
      <c r="F237" s="35" t="str">
        <f t="shared" si="151"/>
        <v>Coal Hauling ABB</v>
      </c>
      <c r="G237" s="37">
        <f t="shared" si="152"/>
        <v>43022</v>
      </c>
      <c r="H237" s="43">
        <v>1</v>
      </c>
      <c r="I237" s="58">
        <v>0.62847222222222221</v>
      </c>
      <c r="J237" s="48">
        <v>51660</v>
      </c>
      <c r="K237" s="40">
        <f t="shared" si="153"/>
        <v>18680</v>
      </c>
      <c r="L237" s="40">
        <f t="shared" si="154"/>
        <v>32980</v>
      </c>
      <c r="M237" s="35">
        <f t="shared" si="155"/>
        <v>1</v>
      </c>
      <c r="N237" s="1">
        <v>233</v>
      </c>
      <c r="O237" s="1" t="s">
        <v>199</v>
      </c>
    </row>
    <row r="238" spans="2:15">
      <c r="B238" s="1">
        <v>234</v>
      </c>
      <c r="C238" s="60" t="s">
        <v>186</v>
      </c>
      <c r="D238" s="35" t="str">
        <f t="shared" si="149"/>
        <v>P360</v>
      </c>
      <c r="E238" s="35" t="str">
        <f t="shared" si="150"/>
        <v>KPP</v>
      </c>
      <c r="F238" s="35" t="str">
        <f t="shared" si="151"/>
        <v>Coal Hauling ABB</v>
      </c>
      <c r="G238" s="37">
        <f t="shared" si="152"/>
        <v>43022</v>
      </c>
      <c r="H238" s="43">
        <v>1</v>
      </c>
      <c r="I238" s="58">
        <v>0.62916666666666665</v>
      </c>
      <c r="J238" s="48">
        <v>42260</v>
      </c>
      <c r="K238" s="40">
        <f t="shared" si="153"/>
        <v>15620</v>
      </c>
      <c r="L238" s="40">
        <f t="shared" si="154"/>
        <v>26640</v>
      </c>
      <c r="M238" s="35">
        <f t="shared" si="155"/>
        <v>1</v>
      </c>
      <c r="N238" s="1">
        <v>234</v>
      </c>
      <c r="O238" s="1" t="s">
        <v>199</v>
      </c>
    </row>
    <row r="239" spans="2:15">
      <c r="B239" s="1">
        <v>235</v>
      </c>
      <c r="C239" s="60" t="s">
        <v>33</v>
      </c>
      <c r="D239" s="35" t="str">
        <f t="shared" si="149"/>
        <v>P360</v>
      </c>
      <c r="E239" s="35" t="str">
        <f t="shared" si="150"/>
        <v>KPP</v>
      </c>
      <c r="F239" s="35" t="str">
        <f t="shared" si="151"/>
        <v>Coal Hauling ABB</v>
      </c>
      <c r="G239" s="37">
        <f t="shared" si="152"/>
        <v>43022</v>
      </c>
      <c r="H239" s="43">
        <v>1</v>
      </c>
      <c r="I239" s="58">
        <v>0.63680555555555551</v>
      </c>
      <c r="J239" s="48">
        <v>43980</v>
      </c>
      <c r="K239" s="40">
        <f t="shared" si="153"/>
        <v>16220</v>
      </c>
      <c r="L239" s="40">
        <f t="shared" si="154"/>
        <v>27760</v>
      </c>
      <c r="M239" s="35">
        <f t="shared" si="155"/>
        <v>1</v>
      </c>
      <c r="N239" s="1">
        <v>235</v>
      </c>
      <c r="O239" s="1" t="s">
        <v>199</v>
      </c>
    </row>
    <row r="240" spans="2:15">
      <c r="B240" s="1">
        <v>236</v>
      </c>
      <c r="C240" s="60" t="s">
        <v>90</v>
      </c>
      <c r="D240" s="35" t="str">
        <f t="shared" si="149"/>
        <v>P380</v>
      </c>
      <c r="E240" s="35" t="str">
        <f t="shared" si="150"/>
        <v>KPP</v>
      </c>
      <c r="F240" s="35" t="str">
        <f t="shared" si="151"/>
        <v>Coal Hauling ABB</v>
      </c>
      <c r="G240" s="37">
        <f t="shared" si="152"/>
        <v>43022</v>
      </c>
      <c r="H240" s="43">
        <v>1</v>
      </c>
      <c r="I240" s="58">
        <v>0.63750000000000007</v>
      </c>
      <c r="J240" s="48">
        <v>43940</v>
      </c>
      <c r="K240" s="40">
        <f t="shared" si="153"/>
        <v>16220</v>
      </c>
      <c r="L240" s="40">
        <f t="shared" si="154"/>
        <v>27720</v>
      </c>
      <c r="M240" s="35">
        <f t="shared" si="155"/>
        <v>1</v>
      </c>
      <c r="N240" s="1">
        <v>236</v>
      </c>
      <c r="O240" s="1" t="s">
        <v>199</v>
      </c>
    </row>
    <row r="241" spans="2:15">
      <c r="B241" s="1">
        <v>237</v>
      </c>
      <c r="C241" s="60" t="s">
        <v>28</v>
      </c>
      <c r="D241" s="35" t="str">
        <f t="shared" si="149"/>
        <v>P360</v>
      </c>
      <c r="E241" s="35" t="str">
        <f t="shared" si="150"/>
        <v>KPP</v>
      </c>
      <c r="F241" s="35" t="str">
        <f t="shared" si="151"/>
        <v>Coal Hauling ABB</v>
      </c>
      <c r="G241" s="37">
        <f t="shared" si="152"/>
        <v>43022</v>
      </c>
      <c r="H241" s="43">
        <v>1</v>
      </c>
      <c r="I241" s="58">
        <v>0.6381944444444444</v>
      </c>
      <c r="J241" s="48">
        <v>44800</v>
      </c>
      <c r="K241" s="40">
        <f t="shared" si="153"/>
        <v>15600</v>
      </c>
      <c r="L241" s="40">
        <f t="shared" si="154"/>
        <v>29200</v>
      </c>
      <c r="M241" s="35">
        <f t="shared" si="155"/>
        <v>1</v>
      </c>
      <c r="N241" s="1">
        <v>237</v>
      </c>
      <c r="O241" s="1" t="s">
        <v>199</v>
      </c>
    </row>
    <row r="242" spans="2:15">
      <c r="B242" s="1">
        <v>238</v>
      </c>
      <c r="C242" s="60" t="s">
        <v>57</v>
      </c>
      <c r="D242" s="35" t="str">
        <f t="shared" si="149"/>
        <v>P360</v>
      </c>
      <c r="E242" s="35" t="str">
        <f t="shared" si="150"/>
        <v>KPP</v>
      </c>
      <c r="F242" s="35" t="str">
        <f t="shared" si="151"/>
        <v>Coal Hauling ABB</v>
      </c>
      <c r="G242" s="37">
        <f t="shared" si="152"/>
        <v>43022</v>
      </c>
      <c r="H242" s="43">
        <v>1</v>
      </c>
      <c r="I242" s="58">
        <v>0.63888888888888895</v>
      </c>
      <c r="J242" s="48">
        <v>43460</v>
      </c>
      <c r="K242" s="40">
        <f t="shared" si="153"/>
        <v>16140</v>
      </c>
      <c r="L242" s="40">
        <f t="shared" si="154"/>
        <v>27320</v>
      </c>
      <c r="M242" s="35">
        <f t="shared" si="155"/>
        <v>1</v>
      </c>
      <c r="N242" s="1">
        <v>238</v>
      </c>
      <c r="O242" s="1" t="s">
        <v>199</v>
      </c>
    </row>
    <row r="243" spans="2:15">
      <c r="B243" s="1">
        <v>239</v>
      </c>
      <c r="C243" s="60" t="s">
        <v>42</v>
      </c>
      <c r="D243" s="35" t="str">
        <f t="shared" si="149"/>
        <v>P410</v>
      </c>
      <c r="E243" s="35" t="str">
        <f t="shared" si="150"/>
        <v>KPP</v>
      </c>
      <c r="F243" s="35" t="str">
        <f t="shared" si="151"/>
        <v>Coal Hauling ABB</v>
      </c>
      <c r="G243" s="37">
        <f t="shared" si="152"/>
        <v>43022</v>
      </c>
      <c r="H243" s="43">
        <v>1</v>
      </c>
      <c r="I243" s="58">
        <v>0.64166666666666672</v>
      </c>
      <c r="J243" s="48">
        <v>49300</v>
      </c>
      <c r="K243" s="40">
        <f t="shared" si="153"/>
        <v>19340</v>
      </c>
      <c r="L243" s="40">
        <f t="shared" si="154"/>
        <v>29960</v>
      </c>
      <c r="M243" s="35">
        <f t="shared" si="155"/>
        <v>1</v>
      </c>
      <c r="N243" s="1">
        <v>239</v>
      </c>
      <c r="O243" s="1" t="s">
        <v>199</v>
      </c>
    </row>
    <row r="244" spans="2:15">
      <c r="B244" s="1">
        <v>240</v>
      </c>
      <c r="C244" s="60" t="s">
        <v>99</v>
      </c>
      <c r="D244" s="35" t="str">
        <f t="shared" si="149"/>
        <v>P360</v>
      </c>
      <c r="E244" s="35" t="str">
        <f t="shared" si="150"/>
        <v>KPP</v>
      </c>
      <c r="F244" s="35" t="str">
        <f t="shared" si="151"/>
        <v>Coal Hauling ABB</v>
      </c>
      <c r="G244" s="37">
        <f t="shared" si="152"/>
        <v>43022</v>
      </c>
      <c r="H244" s="43">
        <v>1</v>
      </c>
      <c r="I244" s="58">
        <v>0.64236111111111105</v>
      </c>
      <c r="J244" s="48">
        <v>42600</v>
      </c>
      <c r="K244" s="40">
        <f t="shared" si="153"/>
        <v>16440</v>
      </c>
      <c r="L244" s="40">
        <f t="shared" si="154"/>
        <v>26160</v>
      </c>
      <c r="M244" s="35">
        <f t="shared" si="155"/>
        <v>1</v>
      </c>
      <c r="N244" s="1">
        <v>240</v>
      </c>
      <c r="O244" s="1" t="s">
        <v>199</v>
      </c>
    </row>
    <row r="245" spans="2:15">
      <c r="B245" s="1">
        <v>241</v>
      </c>
      <c r="C245" s="60" t="s">
        <v>45</v>
      </c>
      <c r="D245" s="35" t="str">
        <f t="shared" si="149"/>
        <v>P410</v>
      </c>
      <c r="E245" s="35" t="str">
        <f t="shared" si="150"/>
        <v>KPP</v>
      </c>
      <c r="F245" s="35" t="str">
        <f t="shared" si="151"/>
        <v>Coal Hauling ABB</v>
      </c>
      <c r="G245" s="37">
        <f t="shared" si="152"/>
        <v>43022</v>
      </c>
      <c r="H245" s="43">
        <v>1</v>
      </c>
      <c r="I245" s="58">
        <v>0.64583333333333337</v>
      </c>
      <c r="J245" s="48">
        <v>48700</v>
      </c>
      <c r="K245" s="40">
        <f t="shared" si="153"/>
        <v>18680</v>
      </c>
      <c r="L245" s="40">
        <f t="shared" si="154"/>
        <v>30020</v>
      </c>
      <c r="M245" s="35">
        <f t="shared" si="155"/>
        <v>1</v>
      </c>
      <c r="N245" s="1">
        <v>241</v>
      </c>
      <c r="O245" s="1" t="s">
        <v>199</v>
      </c>
    </row>
    <row r="246" spans="2:15">
      <c r="B246" s="1">
        <v>242</v>
      </c>
      <c r="C246" s="60" t="s">
        <v>95</v>
      </c>
      <c r="D246" s="35" t="str">
        <f t="shared" si="149"/>
        <v>P410</v>
      </c>
      <c r="E246" s="35" t="str">
        <f t="shared" si="150"/>
        <v>KPP</v>
      </c>
      <c r="F246" s="35" t="str">
        <f t="shared" si="151"/>
        <v>Coal Hauling ABB</v>
      </c>
      <c r="G246" s="37">
        <f t="shared" si="152"/>
        <v>43022</v>
      </c>
      <c r="H246" s="43">
        <v>1</v>
      </c>
      <c r="I246" s="58">
        <v>0.64722222222222225</v>
      </c>
      <c r="J246" s="48">
        <v>49520</v>
      </c>
      <c r="K246" s="40">
        <f t="shared" si="153"/>
        <v>18620</v>
      </c>
      <c r="L246" s="40">
        <f t="shared" si="154"/>
        <v>30900</v>
      </c>
      <c r="M246" s="35">
        <f t="shared" si="155"/>
        <v>1</v>
      </c>
      <c r="N246" s="1">
        <v>242</v>
      </c>
      <c r="O246" s="1" t="s">
        <v>199</v>
      </c>
    </row>
    <row r="247" spans="2:15">
      <c r="B247" s="1">
        <v>243</v>
      </c>
      <c r="C247" s="60" t="s">
        <v>105</v>
      </c>
      <c r="D247" s="35" t="str">
        <f t="shared" si="149"/>
        <v>P360</v>
      </c>
      <c r="E247" s="35" t="str">
        <f t="shared" si="150"/>
        <v>KPP</v>
      </c>
      <c r="F247" s="35" t="str">
        <f t="shared" si="151"/>
        <v>Coal Hauling ABB</v>
      </c>
      <c r="G247" s="37">
        <f t="shared" si="152"/>
        <v>43022</v>
      </c>
      <c r="H247" s="43">
        <v>1</v>
      </c>
      <c r="I247" s="58">
        <v>0.6479166666666667</v>
      </c>
      <c r="J247" s="48">
        <v>45960</v>
      </c>
      <c r="K247" s="40">
        <f t="shared" si="153"/>
        <v>16180</v>
      </c>
      <c r="L247" s="40">
        <f t="shared" si="154"/>
        <v>29780</v>
      </c>
      <c r="M247" s="35">
        <f t="shared" si="155"/>
        <v>1</v>
      </c>
      <c r="N247" s="1">
        <v>243</v>
      </c>
      <c r="O247" s="1" t="s">
        <v>199</v>
      </c>
    </row>
    <row r="248" spans="2:15">
      <c r="B248" s="1">
        <v>244</v>
      </c>
      <c r="C248" s="60" t="s">
        <v>193</v>
      </c>
      <c r="D248" s="35" t="str">
        <f t="shared" si="149"/>
        <v>P360</v>
      </c>
      <c r="E248" s="35" t="str">
        <f t="shared" si="150"/>
        <v>KPP</v>
      </c>
      <c r="F248" s="35" t="str">
        <f t="shared" si="151"/>
        <v>Coal Hauling ABB</v>
      </c>
      <c r="G248" s="37">
        <f t="shared" si="152"/>
        <v>43022</v>
      </c>
      <c r="H248" s="43">
        <v>1</v>
      </c>
      <c r="I248" s="58">
        <v>0.65</v>
      </c>
      <c r="J248" s="48">
        <v>44780</v>
      </c>
      <c r="K248" s="40">
        <f t="shared" si="153"/>
        <v>15940</v>
      </c>
      <c r="L248" s="40">
        <f t="shared" si="154"/>
        <v>28840</v>
      </c>
      <c r="M248" s="35">
        <f t="shared" si="155"/>
        <v>1</v>
      </c>
      <c r="N248" s="1">
        <v>244</v>
      </c>
      <c r="O248" s="1" t="s">
        <v>199</v>
      </c>
    </row>
    <row r="249" spans="2:15">
      <c r="B249" s="1">
        <v>245</v>
      </c>
      <c r="C249" s="60" t="s">
        <v>209</v>
      </c>
      <c r="D249" s="35" t="str">
        <f t="shared" si="149"/>
        <v>P380</v>
      </c>
      <c r="E249" s="35" t="str">
        <f t="shared" si="150"/>
        <v>KPP</v>
      </c>
      <c r="F249" s="35" t="str">
        <f t="shared" si="151"/>
        <v>Coal Hauling ABB</v>
      </c>
      <c r="G249" s="37">
        <f t="shared" si="152"/>
        <v>43022</v>
      </c>
      <c r="H249" s="43">
        <v>1</v>
      </c>
      <c r="I249" s="58">
        <v>0.65277777777777779</v>
      </c>
      <c r="J249" s="48">
        <v>43960</v>
      </c>
      <c r="K249" s="40">
        <f t="shared" si="153"/>
        <v>15800</v>
      </c>
      <c r="L249" s="40">
        <f t="shared" si="154"/>
        <v>28160</v>
      </c>
      <c r="M249" s="35">
        <f t="shared" si="155"/>
        <v>1</v>
      </c>
      <c r="N249" s="1">
        <v>245</v>
      </c>
      <c r="O249" s="1" t="s">
        <v>199</v>
      </c>
    </row>
    <row r="250" spans="2:15">
      <c r="B250" s="1">
        <v>246</v>
      </c>
      <c r="C250" s="60" t="s">
        <v>49</v>
      </c>
      <c r="D250" s="35" t="str">
        <f t="shared" si="149"/>
        <v>P410</v>
      </c>
      <c r="E250" s="35" t="str">
        <f t="shared" si="150"/>
        <v>KPP</v>
      </c>
      <c r="F250" s="35" t="str">
        <f t="shared" si="151"/>
        <v>Coal Hauling ABB</v>
      </c>
      <c r="G250" s="37">
        <f t="shared" si="152"/>
        <v>43022</v>
      </c>
      <c r="H250" s="43">
        <v>1</v>
      </c>
      <c r="I250" s="58">
        <v>0.65694444444444444</v>
      </c>
      <c r="J250" s="48">
        <v>50100</v>
      </c>
      <c r="K250" s="40">
        <f t="shared" si="153"/>
        <v>18680</v>
      </c>
      <c r="L250" s="40">
        <f t="shared" si="154"/>
        <v>31420</v>
      </c>
      <c r="M250" s="35">
        <f t="shared" si="155"/>
        <v>1</v>
      </c>
      <c r="N250" s="1">
        <v>246</v>
      </c>
      <c r="O250" s="1" t="s">
        <v>199</v>
      </c>
    </row>
    <row r="251" spans="2:15">
      <c r="B251" s="1">
        <v>247</v>
      </c>
      <c r="C251" s="60" t="s">
        <v>66</v>
      </c>
      <c r="D251" s="35" t="str">
        <f t="shared" si="149"/>
        <v>P410</v>
      </c>
      <c r="E251" s="35" t="str">
        <f t="shared" si="150"/>
        <v>KPP</v>
      </c>
      <c r="F251" s="35" t="str">
        <f t="shared" si="151"/>
        <v>Coal Hauling ABB</v>
      </c>
      <c r="G251" s="37">
        <f t="shared" si="152"/>
        <v>43022</v>
      </c>
      <c r="H251" s="43">
        <v>1</v>
      </c>
      <c r="I251" s="58">
        <v>0.66597222222222219</v>
      </c>
      <c r="J251" s="48">
        <v>50740</v>
      </c>
      <c r="K251" s="40">
        <f t="shared" si="153"/>
        <v>18760</v>
      </c>
      <c r="L251" s="40">
        <f t="shared" si="154"/>
        <v>31980</v>
      </c>
      <c r="M251" s="35">
        <f t="shared" si="155"/>
        <v>1</v>
      </c>
      <c r="N251" s="1">
        <v>247</v>
      </c>
      <c r="O251" s="1" t="s">
        <v>199</v>
      </c>
    </row>
    <row r="252" spans="2:15">
      <c r="B252" s="1">
        <v>248</v>
      </c>
      <c r="C252" s="60" t="s">
        <v>121</v>
      </c>
      <c r="D252" s="35" t="str">
        <f t="shared" si="149"/>
        <v>P360</v>
      </c>
      <c r="E252" s="35" t="str">
        <f t="shared" si="150"/>
        <v>KPP</v>
      </c>
      <c r="F252" s="35" t="str">
        <f t="shared" si="151"/>
        <v>Coal Hauling ABB</v>
      </c>
      <c r="G252" s="37">
        <f t="shared" si="152"/>
        <v>43022</v>
      </c>
      <c r="H252" s="43">
        <v>1</v>
      </c>
      <c r="I252" s="58">
        <v>0.6694444444444444</v>
      </c>
      <c r="J252" s="48">
        <v>43780</v>
      </c>
      <c r="K252" s="40">
        <f t="shared" si="153"/>
        <v>17120</v>
      </c>
      <c r="L252" s="40">
        <f t="shared" si="154"/>
        <v>26660</v>
      </c>
      <c r="M252" s="35">
        <f t="shared" si="155"/>
        <v>1</v>
      </c>
      <c r="N252" s="1">
        <v>248</v>
      </c>
      <c r="O252" s="1" t="s">
        <v>199</v>
      </c>
    </row>
    <row r="253" spans="2:15">
      <c r="B253" s="1">
        <v>249</v>
      </c>
      <c r="C253" s="60" t="s">
        <v>132</v>
      </c>
      <c r="D253" s="35" t="str">
        <f t="shared" si="149"/>
        <v>P360</v>
      </c>
      <c r="E253" s="35" t="str">
        <f t="shared" si="150"/>
        <v>SAM</v>
      </c>
      <c r="F253" s="35" t="str">
        <f t="shared" si="151"/>
        <v>Subcont Hauling ABB</v>
      </c>
      <c r="G253" s="37">
        <f t="shared" si="152"/>
        <v>43022</v>
      </c>
      <c r="H253" s="43">
        <v>1</v>
      </c>
      <c r="I253" s="58">
        <v>0.67013888888888884</v>
      </c>
      <c r="J253" s="48">
        <v>43520</v>
      </c>
      <c r="K253" s="40">
        <f t="shared" si="153"/>
        <v>15540</v>
      </c>
      <c r="L253" s="40">
        <f t="shared" si="154"/>
        <v>27980</v>
      </c>
      <c r="M253" s="35">
        <f t="shared" si="155"/>
        <v>1</v>
      </c>
      <c r="N253" s="1">
        <v>249</v>
      </c>
      <c r="O253" s="1" t="s">
        <v>199</v>
      </c>
    </row>
    <row r="254" spans="2:15">
      <c r="B254" s="1">
        <v>250</v>
      </c>
      <c r="C254" s="60" t="s">
        <v>177</v>
      </c>
      <c r="D254" s="35" t="str">
        <f t="shared" si="149"/>
        <v>P410</v>
      </c>
      <c r="E254" s="35" t="str">
        <f t="shared" si="150"/>
        <v>KPP</v>
      </c>
      <c r="F254" s="35" t="str">
        <f t="shared" si="151"/>
        <v>Coal Hauling ABB</v>
      </c>
      <c r="G254" s="37">
        <f t="shared" si="152"/>
        <v>43022</v>
      </c>
      <c r="H254" s="43">
        <v>1</v>
      </c>
      <c r="I254" s="58">
        <v>0.67083333333333339</v>
      </c>
      <c r="J254" s="48">
        <v>50620</v>
      </c>
      <c r="K254" s="40">
        <f t="shared" si="153"/>
        <v>19280</v>
      </c>
      <c r="L254" s="40">
        <f t="shared" si="154"/>
        <v>31340</v>
      </c>
      <c r="M254" s="35">
        <f t="shared" si="155"/>
        <v>1</v>
      </c>
      <c r="N254" s="1">
        <v>250</v>
      </c>
      <c r="O254" s="1" t="s">
        <v>199</v>
      </c>
    </row>
    <row r="255" spans="2:15">
      <c r="B255" s="1">
        <v>251</v>
      </c>
      <c r="C255" s="60" t="s">
        <v>163</v>
      </c>
      <c r="D255" s="35" t="str">
        <f t="shared" si="149"/>
        <v>P410</v>
      </c>
      <c r="E255" s="35" t="str">
        <f t="shared" si="150"/>
        <v>SAM</v>
      </c>
      <c r="F255" s="35" t="str">
        <f t="shared" si="151"/>
        <v>Subcont Hauling ABB</v>
      </c>
      <c r="G255" s="37">
        <f t="shared" si="152"/>
        <v>43022</v>
      </c>
      <c r="H255" s="43">
        <v>1</v>
      </c>
      <c r="I255" s="58">
        <v>0.67152777777777783</v>
      </c>
      <c r="J255" s="48">
        <v>50780</v>
      </c>
      <c r="K255" s="40">
        <f t="shared" si="153"/>
        <v>18980</v>
      </c>
      <c r="L255" s="40">
        <f t="shared" si="154"/>
        <v>31800</v>
      </c>
      <c r="M255" s="35">
        <f t="shared" si="155"/>
        <v>1</v>
      </c>
      <c r="N255" s="1">
        <v>251</v>
      </c>
      <c r="O255" s="1" t="s">
        <v>199</v>
      </c>
    </row>
    <row r="256" spans="2:15">
      <c r="B256" s="1">
        <v>252</v>
      </c>
      <c r="C256" s="60" t="s">
        <v>123</v>
      </c>
      <c r="D256" s="35" t="str">
        <f t="shared" si="149"/>
        <v>P360</v>
      </c>
      <c r="E256" s="35" t="str">
        <f t="shared" si="150"/>
        <v>KPP</v>
      </c>
      <c r="F256" s="35" t="str">
        <f t="shared" si="151"/>
        <v>Coal Hauling ABB</v>
      </c>
      <c r="G256" s="37">
        <f t="shared" si="152"/>
        <v>43022</v>
      </c>
      <c r="H256" s="43">
        <v>1</v>
      </c>
      <c r="I256" s="58">
        <v>0.67152777777777783</v>
      </c>
      <c r="J256" s="48">
        <v>44100</v>
      </c>
      <c r="K256" s="40">
        <f t="shared" si="153"/>
        <v>16440</v>
      </c>
      <c r="L256" s="40">
        <f t="shared" si="154"/>
        <v>27660</v>
      </c>
      <c r="M256" s="35">
        <f t="shared" si="155"/>
        <v>1</v>
      </c>
      <c r="N256" s="1">
        <v>252</v>
      </c>
      <c r="O256" s="1" t="s">
        <v>199</v>
      </c>
    </row>
    <row r="257" spans="2:19">
      <c r="B257" s="1">
        <v>253</v>
      </c>
      <c r="C257" s="60" t="s">
        <v>201</v>
      </c>
      <c r="D257" s="35" t="str">
        <f t="shared" si="149"/>
        <v>P360</v>
      </c>
      <c r="E257" s="35" t="str">
        <f t="shared" si="150"/>
        <v>KPP</v>
      </c>
      <c r="F257" s="35" t="str">
        <f t="shared" si="151"/>
        <v>Coal Hauling ABB</v>
      </c>
      <c r="G257" s="37">
        <f t="shared" si="152"/>
        <v>43022</v>
      </c>
      <c r="H257" s="43">
        <v>1</v>
      </c>
      <c r="I257" s="58">
        <v>0.67222222222222217</v>
      </c>
      <c r="J257" s="48">
        <v>44020</v>
      </c>
      <c r="K257" s="40">
        <f t="shared" si="153"/>
        <v>16380</v>
      </c>
      <c r="L257" s="40">
        <f t="shared" si="154"/>
        <v>27640</v>
      </c>
      <c r="M257" s="35">
        <f t="shared" si="155"/>
        <v>1</v>
      </c>
      <c r="N257" s="1">
        <v>253</v>
      </c>
      <c r="O257" s="1" t="s">
        <v>199</v>
      </c>
    </row>
    <row r="258" spans="2:19">
      <c r="B258" s="1">
        <v>254</v>
      </c>
      <c r="C258" s="60" t="s">
        <v>83</v>
      </c>
      <c r="D258" s="35" t="str">
        <f t="shared" si="149"/>
        <v>P410</v>
      </c>
      <c r="E258" s="35" t="str">
        <f t="shared" si="150"/>
        <v>KPP</v>
      </c>
      <c r="F258" s="35" t="str">
        <f t="shared" si="151"/>
        <v>Coal Hauling ABB</v>
      </c>
      <c r="G258" s="37">
        <f t="shared" si="152"/>
        <v>43022</v>
      </c>
      <c r="H258" s="43">
        <v>1</v>
      </c>
      <c r="I258" s="58">
        <v>0.67499999999999993</v>
      </c>
      <c r="J258" s="48">
        <v>50280</v>
      </c>
      <c r="K258" s="40">
        <f t="shared" si="153"/>
        <v>18580</v>
      </c>
      <c r="L258" s="40">
        <f t="shared" si="154"/>
        <v>31700</v>
      </c>
      <c r="M258" s="35">
        <f t="shared" si="155"/>
        <v>1</v>
      </c>
      <c r="N258" s="1">
        <v>254</v>
      </c>
      <c r="O258" s="1" t="s">
        <v>199</v>
      </c>
    </row>
    <row r="259" spans="2:19">
      <c r="B259" s="1">
        <v>255</v>
      </c>
      <c r="C259" s="60" t="s">
        <v>91</v>
      </c>
      <c r="D259" s="35" t="str">
        <f t="shared" si="149"/>
        <v>P380</v>
      </c>
      <c r="E259" s="35" t="str">
        <f t="shared" si="150"/>
        <v>SAM</v>
      </c>
      <c r="F259" s="35" t="str">
        <f t="shared" si="151"/>
        <v>Subcont Hauling ABB</v>
      </c>
      <c r="G259" s="37">
        <f t="shared" si="152"/>
        <v>43022</v>
      </c>
      <c r="H259" s="43">
        <v>1</v>
      </c>
      <c r="I259" s="58">
        <v>0.67569444444444438</v>
      </c>
      <c r="J259" s="48">
        <v>44420</v>
      </c>
      <c r="K259" s="40">
        <f t="shared" si="153"/>
        <v>16080</v>
      </c>
      <c r="L259" s="40">
        <f t="shared" si="154"/>
        <v>28340</v>
      </c>
      <c r="M259" s="35">
        <f t="shared" si="155"/>
        <v>1</v>
      </c>
      <c r="N259" s="1">
        <v>255</v>
      </c>
      <c r="O259" s="1" t="s">
        <v>199</v>
      </c>
    </row>
    <row r="260" spans="2:19">
      <c r="B260" s="1">
        <v>256</v>
      </c>
      <c r="C260" s="60" t="s">
        <v>160</v>
      </c>
      <c r="D260" s="35" t="str">
        <f t="shared" si="149"/>
        <v>P410</v>
      </c>
      <c r="E260" s="35" t="str">
        <f t="shared" si="150"/>
        <v>KPP</v>
      </c>
      <c r="F260" s="35" t="str">
        <f t="shared" si="151"/>
        <v>Coal Hauling ABB</v>
      </c>
      <c r="G260" s="37">
        <f t="shared" si="152"/>
        <v>43022</v>
      </c>
      <c r="H260" s="43">
        <v>1</v>
      </c>
      <c r="I260" s="58">
        <v>0.67847222222222225</v>
      </c>
      <c r="J260" s="48">
        <v>50340</v>
      </c>
      <c r="K260" s="40">
        <f t="shared" si="153"/>
        <v>18880</v>
      </c>
      <c r="L260" s="40">
        <f t="shared" si="154"/>
        <v>31460</v>
      </c>
      <c r="M260" s="35">
        <f t="shared" si="155"/>
        <v>1</v>
      </c>
      <c r="N260" s="1">
        <v>256</v>
      </c>
      <c r="O260" s="1" t="s">
        <v>199</v>
      </c>
    </row>
    <row r="261" spans="2:19">
      <c r="B261" s="1">
        <v>257</v>
      </c>
      <c r="C261" s="60" t="s">
        <v>124</v>
      </c>
      <c r="D261" s="35" t="str">
        <f t="shared" ref="D261:D324" si="156">IFERROR(VLOOKUP($C261,Parameter,2,FALSE),"")</f>
        <v>P410</v>
      </c>
      <c r="E261" s="35" t="str">
        <f t="shared" ref="E261:E324" si="157">IFERROR(VLOOKUP($C261,Parameter,4,FALSE),"")</f>
        <v>KPP</v>
      </c>
      <c r="F261" s="35" t="str">
        <f t="shared" ref="F261:F324" si="158">IFERROR(VLOOKUP($C261,Parameter,3,FALSE),"")</f>
        <v>Coal Hauling ABB</v>
      </c>
      <c r="G261" s="37">
        <f t="shared" ref="G261:G324" si="159">IF($C261=0,"",$D$2)</f>
        <v>43022</v>
      </c>
      <c r="H261" s="43">
        <v>1</v>
      </c>
      <c r="I261" s="58">
        <v>0.6791666666666667</v>
      </c>
      <c r="J261" s="48">
        <v>47720</v>
      </c>
      <c r="K261" s="40">
        <f t="shared" ref="K261:K324" si="160">IFERROR(VLOOKUP($C261,$Q$49:$R$300,2,FALSE),0)</f>
        <v>19020</v>
      </c>
      <c r="L261" s="40">
        <f t="shared" ref="L261:L270" si="161">IFERROR(J261-K261,"")</f>
        <v>28700</v>
      </c>
      <c r="M261" s="35">
        <f t="shared" ref="M261:M324" si="162">IF(L261&gt;0,1,"")</f>
        <v>1</v>
      </c>
      <c r="N261" s="1">
        <v>257</v>
      </c>
      <c r="O261" s="1" t="s">
        <v>199</v>
      </c>
    </row>
    <row r="262" spans="2:19">
      <c r="B262" s="1">
        <v>258</v>
      </c>
      <c r="C262" s="60" t="s">
        <v>69</v>
      </c>
      <c r="D262" s="35" t="str">
        <f t="shared" si="156"/>
        <v>P360</v>
      </c>
      <c r="E262" s="35" t="str">
        <f t="shared" si="157"/>
        <v>KPP</v>
      </c>
      <c r="F262" s="35" t="str">
        <f t="shared" si="158"/>
        <v>Coal Hauling ABB</v>
      </c>
      <c r="G262" s="37">
        <f t="shared" si="159"/>
        <v>43022</v>
      </c>
      <c r="H262" s="43">
        <v>1</v>
      </c>
      <c r="I262" s="58">
        <v>0.6791666666666667</v>
      </c>
      <c r="J262" s="48">
        <v>44640</v>
      </c>
      <c r="K262" s="40">
        <f t="shared" si="160"/>
        <v>16140</v>
      </c>
      <c r="L262" s="40">
        <f t="shared" si="161"/>
        <v>28500</v>
      </c>
      <c r="M262" s="35">
        <f t="shared" si="162"/>
        <v>1</v>
      </c>
      <c r="N262" s="1">
        <v>258</v>
      </c>
      <c r="O262" s="1" t="s">
        <v>199</v>
      </c>
    </row>
    <row r="263" spans="2:19">
      <c r="B263" s="1">
        <v>259</v>
      </c>
      <c r="C263" s="60" t="s">
        <v>127</v>
      </c>
      <c r="D263" s="35" t="str">
        <f t="shared" si="156"/>
        <v>P380</v>
      </c>
      <c r="E263" s="35" t="str">
        <f t="shared" si="157"/>
        <v>KPP</v>
      </c>
      <c r="F263" s="35" t="str">
        <f t="shared" si="158"/>
        <v>Coal Hauling ABB</v>
      </c>
      <c r="G263" s="37">
        <f t="shared" si="159"/>
        <v>43022</v>
      </c>
      <c r="H263" s="43">
        <v>1</v>
      </c>
      <c r="I263" s="58">
        <v>0.68263888888888891</v>
      </c>
      <c r="J263" s="48">
        <v>44680</v>
      </c>
      <c r="K263" s="40">
        <f t="shared" si="160"/>
        <v>16080</v>
      </c>
      <c r="L263" s="40">
        <f t="shared" si="161"/>
        <v>28600</v>
      </c>
      <c r="M263" s="35">
        <f t="shared" si="162"/>
        <v>1</v>
      </c>
      <c r="N263" s="1">
        <v>259</v>
      </c>
      <c r="O263" s="1" t="s">
        <v>199</v>
      </c>
    </row>
    <row r="264" spans="2:19">
      <c r="B264" s="1">
        <v>260</v>
      </c>
      <c r="C264" s="60" t="s">
        <v>120</v>
      </c>
      <c r="D264" s="35" t="str">
        <f t="shared" si="156"/>
        <v>P410</v>
      </c>
      <c r="E264" s="35" t="str">
        <f t="shared" si="157"/>
        <v>KPP</v>
      </c>
      <c r="F264" s="35" t="str">
        <f t="shared" si="158"/>
        <v>Coal Hauling ABB</v>
      </c>
      <c r="G264" s="37">
        <f t="shared" si="159"/>
        <v>43022</v>
      </c>
      <c r="H264" s="43">
        <v>1</v>
      </c>
      <c r="I264" s="58">
        <v>0.68888888888888899</v>
      </c>
      <c r="J264" s="48">
        <v>49420</v>
      </c>
      <c r="K264" s="40">
        <f t="shared" si="160"/>
        <v>18740</v>
      </c>
      <c r="L264" s="40">
        <f t="shared" si="161"/>
        <v>30680</v>
      </c>
      <c r="M264" s="35">
        <f t="shared" si="162"/>
        <v>1</v>
      </c>
      <c r="N264" s="1">
        <v>260</v>
      </c>
      <c r="O264" s="1" t="s">
        <v>199</v>
      </c>
    </row>
    <row r="265" spans="2:19">
      <c r="B265" s="1">
        <v>261</v>
      </c>
      <c r="C265" s="60" t="s">
        <v>184</v>
      </c>
      <c r="D265" s="35" t="str">
        <f t="shared" si="156"/>
        <v>P360</v>
      </c>
      <c r="E265" s="35" t="str">
        <f t="shared" si="157"/>
        <v>KPP</v>
      </c>
      <c r="F265" s="35" t="str">
        <f t="shared" si="158"/>
        <v>Coal Hauling ABB</v>
      </c>
      <c r="G265" s="37">
        <f t="shared" si="159"/>
        <v>43022</v>
      </c>
      <c r="H265" s="43">
        <v>1</v>
      </c>
      <c r="I265" s="58">
        <v>0.69305555555555554</v>
      </c>
      <c r="J265" s="48">
        <v>44120</v>
      </c>
      <c r="K265" s="40">
        <f t="shared" si="160"/>
        <v>16120</v>
      </c>
      <c r="L265" s="40">
        <f t="shared" si="161"/>
        <v>28000</v>
      </c>
      <c r="M265" s="35">
        <f t="shared" si="162"/>
        <v>1</v>
      </c>
      <c r="N265" s="1">
        <v>261</v>
      </c>
      <c r="O265" s="1" t="s">
        <v>199</v>
      </c>
    </row>
    <row r="266" spans="2:19">
      <c r="B266" s="1">
        <v>262</v>
      </c>
      <c r="C266" s="60" t="s">
        <v>76</v>
      </c>
      <c r="D266" s="35" t="str">
        <f t="shared" si="156"/>
        <v>P410</v>
      </c>
      <c r="E266" s="35" t="str">
        <f t="shared" si="157"/>
        <v>KPP</v>
      </c>
      <c r="F266" s="35" t="str">
        <f t="shared" si="158"/>
        <v>Coal Hauling ABB</v>
      </c>
      <c r="G266" s="37">
        <f t="shared" si="159"/>
        <v>43022</v>
      </c>
      <c r="H266" s="43">
        <v>1</v>
      </c>
      <c r="I266" s="58">
        <v>0.69791666666666663</v>
      </c>
      <c r="J266" s="48">
        <v>49440</v>
      </c>
      <c r="K266" s="40">
        <f t="shared" si="160"/>
        <v>18580</v>
      </c>
      <c r="L266" s="40">
        <f t="shared" si="161"/>
        <v>30860</v>
      </c>
      <c r="M266" s="35">
        <f t="shared" si="162"/>
        <v>1</v>
      </c>
      <c r="N266" s="1">
        <v>262</v>
      </c>
      <c r="O266" s="1" t="s">
        <v>199</v>
      </c>
    </row>
    <row r="267" spans="2:19">
      <c r="B267" s="1">
        <v>263</v>
      </c>
      <c r="C267" s="60" t="s">
        <v>138</v>
      </c>
      <c r="D267" s="35" t="str">
        <f t="shared" si="156"/>
        <v>P360</v>
      </c>
      <c r="E267" s="35" t="str">
        <f t="shared" si="157"/>
        <v>KPP</v>
      </c>
      <c r="F267" s="35" t="str">
        <f t="shared" si="158"/>
        <v>Coal Hauling ABB</v>
      </c>
      <c r="G267" s="37">
        <f t="shared" si="159"/>
        <v>43022</v>
      </c>
      <c r="H267" s="43">
        <v>1</v>
      </c>
      <c r="I267" s="58">
        <v>0.70138888888888884</v>
      </c>
      <c r="J267" s="48">
        <v>44040</v>
      </c>
      <c r="K267" s="40">
        <f t="shared" si="160"/>
        <v>16460</v>
      </c>
      <c r="L267" s="40">
        <f t="shared" si="161"/>
        <v>27580</v>
      </c>
      <c r="M267" s="35">
        <f t="shared" si="162"/>
        <v>1</v>
      </c>
      <c r="N267" s="1">
        <v>263</v>
      </c>
      <c r="O267" s="1" t="s">
        <v>199</v>
      </c>
      <c r="S267">
        <v>17</v>
      </c>
    </row>
    <row r="268" spans="2:19">
      <c r="B268" s="1">
        <v>264</v>
      </c>
      <c r="C268" s="60" t="s">
        <v>30</v>
      </c>
      <c r="D268" s="35" t="str">
        <f t="shared" si="156"/>
        <v>P360</v>
      </c>
      <c r="E268" s="35" t="str">
        <f t="shared" si="157"/>
        <v>KPP</v>
      </c>
      <c r="F268" s="35" t="str">
        <f t="shared" si="158"/>
        <v>Coal Hauling ABB</v>
      </c>
      <c r="G268" s="37">
        <f t="shared" si="159"/>
        <v>43022</v>
      </c>
      <c r="H268" s="43">
        <v>1</v>
      </c>
      <c r="I268" s="58">
        <v>0.70138888888888884</v>
      </c>
      <c r="J268" s="48">
        <v>43780</v>
      </c>
      <c r="K268" s="40">
        <f t="shared" si="160"/>
        <v>16540</v>
      </c>
      <c r="L268" s="40">
        <f t="shared" ref="L268" si="163">IFERROR(J268-K268,"")</f>
        <v>27240</v>
      </c>
      <c r="M268" s="35">
        <f t="shared" ref="M268" si="164">IF(L268&gt;0,1,"")</f>
        <v>1</v>
      </c>
      <c r="N268" s="1">
        <v>264</v>
      </c>
      <c r="O268" s="1" t="s">
        <v>199</v>
      </c>
    </row>
    <row r="269" spans="2:19">
      <c r="B269" s="1">
        <v>265</v>
      </c>
      <c r="C269" s="60" t="s">
        <v>80</v>
      </c>
      <c r="D269" s="35" t="str">
        <f t="shared" si="156"/>
        <v>P410</v>
      </c>
      <c r="E269" s="35" t="str">
        <f t="shared" si="157"/>
        <v>KPP</v>
      </c>
      <c r="F269" s="35" t="str">
        <f t="shared" si="158"/>
        <v>Coal Hauling ABB</v>
      </c>
      <c r="G269" s="37">
        <f t="shared" si="159"/>
        <v>43022</v>
      </c>
      <c r="H269" s="43">
        <v>1</v>
      </c>
      <c r="I269" s="58">
        <v>0.70277777777777783</v>
      </c>
      <c r="J269" s="48">
        <v>49700</v>
      </c>
      <c r="K269" s="40">
        <f t="shared" si="160"/>
        <v>18840</v>
      </c>
      <c r="L269" s="40">
        <f t="shared" si="161"/>
        <v>30860</v>
      </c>
      <c r="M269" s="35">
        <f t="shared" si="162"/>
        <v>1</v>
      </c>
      <c r="N269" s="1">
        <v>265</v>
      </c>
      <c r="O269" s="1" t="s">
        <v>199</v>
      </c>
    </row>
    <row r="270" spans="2:19">
      <c r="B270" s="1">
        <v>266</v>
      </c>
      <c r="C270" s="60" t="s">
        <v>70</v>
      </c>
      <c r="D270" s="35" t="str">
        <f t="shared" si="156"/>
        <v>P420</v>
      </c>
      <c r="E270" s="35" t="str">
        <f t="shared" si="157"/>
        <v>SAM</v>
      </c>
      <c r="F270" s="35" t="str">
        <f t="shared" si="158"/>
        <v>Subcont Hauling ABB</v>
      </c>
      <c r="G270" s="37">
        <f t="shared" si="159"/>
        <v>43022</v>
      </c>
      <c r="H270" s="43">
        <v>1</v>
      </c>
      <c r="I270" s="58">
        <v>0.70486111111111116</v>
      </c>
      <c r="J270" s="48">
        <v>49600</v>
      </c>
      <c r="K270" s="40">
        <f t="shared" si="160"/>
        <v>18460</v>
      </c>
      <c r="L270" s="40">
        <f t="shared" si="161"/>
        <v>31140</v>
      </c>
      <c r="M270" s="35">
        <f t="shared" si="162"/>
        <v>1</v>
      </c>
      <c r="N270" s="1">
        <v>266</v>
      </c>
      <c r="O270" s="1" t="s">
        <v>199</v>
      </c>
    </row>
    <row r="271" spans="2:19">
      <c r="B271" s="1">
        <v>267</v>
      </c>
      <c r="C271" s="60" t="s">
        <v>187</v>
      </c>
      <c r="D271" s="35" t="str">
        <f t="shared" si="156"/>
        <v>P410</v>
      </c>
      <c r="E271" s="35" t="str">
        <f t="shared" si="157"/>
        <v>KPP</v>
      </c>
      <c r="F271" s="35" t="str">
        <f t="shared" si="158"/>
        <v>Coal Hauling ABB</v>
      </c>
      <c r="G271" s="37">
        <f t="shared" si="159"/>
        <v>43022</v>
      </c>
      <c r="H271" s="43">
        <v>1</v>
      </c>
      <c r="I271" s="58">
        <v>0.70763888888888893</v>
      </c>
      <c r="J271" s="48">
        <v>50480</v>
      </c>
      <c r="K271" s="40">
        <f t="shared" si="160"/>
        <v>18940</v>
      </c>
      <c r="L271" s="40">
        <f t="shared" ref="L271:L334" si="165">IFERROR(J271-K271,"")</f>
        <v>31540</v>
      </c>
      <c r="M271" s="35">
        <f t="shared" si="162"/>
        <v>1</v>
      </c>
      <c r="N271" s="1">
        <v>267</v>
      </c>
      <c r="O271" s="1" t="s">
        <v>199</v>
      </c>
    </row>
    <row r="272" spans="2:19">
      <c r="B272" s="1">
        <v>268</v>
      </c>
      <c r="C272" s="60" t="s">
        <v>41</v>
      </c>
      <c r="D272" s="35" t="str">
        <f t="shared" si="156"/>
        <v>P410</v>
      </c>
      <c r="E272" s="35" t="str">
        <f t="shared" si="157"/>
        <v>KPP</v>
      </c>
      <c r="F272" s="35" t="str">
        <f t="shared" si="158"/>
        <v>Coal Hauling ABB</v>
      </c>
      <c r="G272" s="37">
        <f t="shared" si="159"/>
        <v>43022</v>
      </c>
      <c r="H272" s="43">
        <v>1</v>
      </c>
      <c r="I272" s="58">
        <v>0.70763888888888893</v>
      </c>
      <c r="J272" s="48">
        <v>49280</v>
      </c>
      <c r="K272" s="40">
        <f t="shared" si="160"/>
        <v>18880</v>
      </c>
      <c r="L272" s="40">
        <f t="shared" si="165"/>
        <v>30400</v>
      </c>
      <c r="M272" s="35">
        <f t="shared" si="162"/>
        <v>1</v>
      </c>
      <c r="N272" s="1">
        <v>268</v>
      </c>
      <c r="O272" s="1" t="s">
        <v>199</v>
      </c>
    </row>
    <row r="273" spans="2:16">
      <c r="B273" s="62"/>
      <c r="C273" s="63"/>
      <c r="D273" s="62"/>
      <c r="E273" s="62"/>
      <c r="F273" s="62"/>
      <c r="G273" s="64"/>
      <c r="H273" s="62"/>
      <c r="I273" s="65"/>
      <c r="J273" s="66"/>
      <c r="K273" s="66"/>
      <c r="L273" s="66"/>
      <c r="M273" s="62"/>
      <c r="N273" s="62"/>
      <c r="O273" s="62"/>
    </row>
    <row r="274" spans="2:16">
      <c r="B274" s="1">
        <v>1</v>
      </c>
      <c r="C274" s="60" t="s">
        <v>89</v>
      </c>
      <c r="D274" s="35" t="str">
        <f t="shared" si="156"/>
        <v>P380</v>
      </c>
      <c r="E274" s="35" t="str">
        <f t="shared" si="157"/>
        <v>KPP</v>
      </c>
      <c r="F274" s="35" t="str">
        <f t="shared" si="158"/>
        <v>Coal Hauling ABB</v>
      </c>
      <c r="G274" s="37">
        <f t="shared" si="159"/>
        <v>43022</v>
      </c>
      <c r="H274" s="43">
        <v>2</v>
      </c>
      <c r="I274" s="58">
        <v>0.71111111111111114</v>
      </c>
      <c r="J274" s="48">
        <v>44080</v>
      </c>
      <c r="K274" s="40">
        <f t="shared" si="160"/>
        <v>15960</v>
      </c>
      <c r="L274" s="40">
        <f t="shared" si="165"/>
        <v>28120</v>
      </c>
      <c r="M274" s="35">
        <f t="shared" si="162"/>
        <v>1</v>
      </c>
      <c r="N274" s="1">
        <v>1</v>
      </c>
      <c r="O274" s="1" t="s">
        <v>199</v>
      </c>
      <c r="P274" s="57"/>
    </row>
    <row r="275" spans="2:16">
      <c r="B275" s="1">
        <v>2</v>
      </c>
      <c r="C275" s="58" t="s">
        <v>101</v>
      </c>
      <c r="D275" s="35" t="str">
        <f t="shared" si="156"/>
        <v>P380</v>
      </c>
      <c r="E275" s="35" t="str">
        <f t="shared" si="157"/>
        <v>KPP</v>
      </c>
      <c r="F275" s="35" t="str">
        <f t="shared" si="158"/>
        <v>Coal Hauling ABB</v>
      </c>
      <c r="G275" s="37">
        <f t="shared" si="159"/>
        <v>43022</v>
      </c>
      <c r="H275" s="43">
        <v>2</v>
      </c>
      <c r="I275" s="58">
        <v>0.72152777777777777</v>
      </c>
      <c r="J275" s="48">
        <v>43660</v>
      </c>
      <c r="K275" s="40">
        <f t="shared" si="160"/>
        <v>16460</v>
      </c>
      <c r="L275" s="40">
        <f t="shared" si="165"/>
        <v>27200</v>
      </c>
      <c r="M275" s="35">
        <f t="shared" si="162"/>
        <v>1</v>
      </c>
      <c r="N275" s="1">
        <v>2</v>
      </c>
      <c r="O275" s="1" t="s">
        <v>199</v>
      </c>
    </row>
    <row r="276" spans="2:16">
      <c r="B276" s="1">
        <v>3</v>
      </c>
      <c r="C276" s="60" t="s">
        <v>38</v>
      </c>
      <c r="D276" s="35" t="str">
        <f t="shared" si="156"/>
        <v>P360</v>
      </c>
      <c r="E276" s="35" t="str">
        <f t="shared" si="157"/>
        <v>KPP</v>
      </c>
      <c r="F276" s="35" t="str">
        <f t="shared" si="158"/>
        <v>Coal Hauling ABB</v>
      </c>
      <c r="G276" s="37">
        <f t="shared" si="159"/>
        <v>43022</v>
      </c>
      <c r="H276" s="43">
        <v>2</v>
      </c>
      <c r="I276" s="58">
        <v>0.72499999999999998</v>
      </c>
      <c r="J276" s="48">
        <v>44160</v>
      </c>
      <c r="K276" s="40">
        <f t="shared" si="160"/>
        <v>16700</v>
      </c>
      <c r="L276" s="40">
        <f t="shared" si="165"/>
        <v>27460</v>
      </c>
      <c r="M276" s="35">
        <f t="shared" si="162"/>
        <v>1</v>
      </c>
      <c r="N276" s="1">
        <v>3</v>
      </c>
      <c r="O276" s="1" t="s">
        <v>199</v>
      </c>
    </row>
    <row r="277" spans="2:16">
      <c r="B277" s="1">
        <v>4</v>
      </c>
      <c r="C277" s="60" t="s">
        <v>162</v>
      </c>
      <c r="D277" s="35" t="str">
        <f t="shared" si="156"/>
        <v>P410</v>
      </c>
      <c r="E277" s="35" t="str">
        <f t="shared" si="157"/>
        <v>KPP</v>
      </c>
      <c r="F277" s="35" t="str">
        <f t="shared" si="158"/>
        <v>Coal Hauling ABB</v>
      </c>
      <c r="G277" s="37">
        <f t="shared" si="159"/>
        <v>43022</v>
      </c>
      <c r="H277" s="43">
        <v>2</v>
      </c>
      <c r="I277" s="58">
        <v>0.72916666666666663</v>
      </c>
      <c r="J277" s="48">
        <v>51060</v>
      </c>
      <c r="K277" s="40">
        <f t="shared" si="160"/>
        <v>18540</v>
      </c>
      <c r="L277" s="40">
        <f t="shared" si="165"/>
        <v>32520</v>
      </c>
      <c r="M277" s="35">
        <f t="shared" si="162"/>
        <v>1</v>
      </c>
      <c r="N277" s="1">
        <v>4</v>
      </c>
      <c r="O277" s="1" t="s">
        <v>199</v>
      </c>
    </row>
    <row r="278" spans="2:16">
      <c r="B278" s="1">
        <v>5</v>
      </c>
      <c r="C278" s="60" t="s">
        <v>140</v>
      </c>
      <c r="D278" s="35" t="str">
        <f t="shared" si="156"/>
        <v>P360</v>
      </c>
      <c r="E278" s="35" t="str">
        <f t="shared" si="157"/>
        <v>KPP</v>
      </c>
      <c r="F278" s="35" t="str">
        <f t="shared" si="158"/>
        <v>Coal Hauling ABB</v>
      </c>
      <c r="G278" s="37">
        <f t="shared" si="159"/>
        <v>43022</v>
      </c>
      <c r="H278" s="43">
        <v>2</v>
      </c>
      <c r="I278" s="58">
        <v>0.73263888888888884</v>
      </c>
      <c r="J278" s="48">
        <v>44080</v>
      </c>
      <c r="K278" s="40">
        <f t="shared" si="160"/>
        <v>16400</v>
      </c>
      <c r="L278" s="40">
        <f t="shared" si="165"/>
        <v>27680</v>
      </c>
      <c r="M278" s="35">
        <f t="shared" si="162"/>
        <v>1</v>
      </c>
      <c r="N278" s="1">
        <v>5</v>
      </c>
      <c r="O278" s="1" t="s">
        <v>199</v>
      </c>
    </row>
    <row r="279" spans="2:16">
      <c r="B279" s="1">
        <v>6</v>
      </c>
      <c r="C279" s="60" t="s">
        <v>113</v>
      </c>
      <c r="D279" s="35" t="str">
        <f t="shared" si="156"/>
        <v>P360</v>
      </c>
      <c r="E279" s="35" t="str">
        <f t="shared" si="157"/>
        <v>KPP</v>
      </c>
      <c r="F279" s="35" t="str">
        <f t="shared" si="158"/>
        <v>Coal Hauling ABB</v>
      </c>
      <c r="G279" s="37">
        <f t="shared" si="159"/>
        <v>43022</v>
      </c>
      <c r="H279" s="43">
        <v>2</v>
      </c>
      <c r="I279" s="58">
        <v>0.73402777777777783</v>
      </c>
      <c r="J279" s="48">
        <v>44600</v>
      </c>
      <c r="K279" s="40">
        <f t="shared" si="160"/>
        <v>16500</v>
      </c>
      <c r="L279" s="40">
        <f t="shared" si="165"/>
        <v>28100</v>
      </c>
      <c r="M279" s="35">
        <f t="shared" si="162"/>
        <v>1</v>
      </c>
      <c r="N279" s="1">
        <v>6</v>
      </c>
      <c r="O279" s="1" t="s">
        <v>199</v>
      </c>
    </row>
    <row r="280" spans="2:16">
      <c r="B280" s="1">
        <v>7</v>
      </c>
      <c r="C280" s="60" t="s">
        <v>176</v>
      </c>
      <c r="D280" s="35" t="str">
        <f t="shared" si="156"/>
        <v>P410</v>
      </c>
      <c r="E280" s="35" t="str">
        <f t="shared" si="157"/>
        <v>KPP</v>
      </c>
      <c r="F280" s="35" t="str">
        <f t="shared" si="158"/>
        <v>Coal Hauling ABB</v>
      </c>
      <c r="G280" s="37">
        <f t="shared" si="159"/>
        <v>43022</v>
      </c>
      <c r="H280" s="43">
        <v>2</v>
      </c>
      <c r="I280" s="58">
        <v>0.73611111111111116</v>
      </c>
      <c r="J280" s="48">
        <v>49300</v>
      </c>
      <c r="K280" s="40">
        <f t="shared" si="160"/>
        <v>18600</v>
      </c>
      <c r="L280" s="40">
        <f t="shared" si="165"/>
        <v>30700</v>
      </c>
      <c r="M280" s="35">
        <f t="shared" si="162"/>
        <v>1</v>
      </c>
      <c r="N280" s="1">
        <v>7</v>
      </c>
      <c r="O280" s="1" t="s">
        <v>199</v>
      </c>
    </row>
    <row r="281" spans="2:16">
      <c r="B281" s="1">
        <v>8</v>
      </c>
      <c r="C281" s="60" t="s">
        <v>189</v>
      </c>
      <c r="D281" s="35" t="str">
        <f t="shared" si="156"/>
        <v>P410</v>
      </c>
      <c r="E281" s="35" t="str">
        <f t="shared" si="157"/>
        <v>KPP</v>
      </c>
      <c r="F281" s="35" t="str">
        <f t="shared" si="158"/>
        <v>Coal Hauling ABB</v>
      </c>
      <c r="G281" s="37">
        <f t="shared" si="159"/>
        <v>43022</v>
      </c>
      <c r="H281" s="43">
        <v>2</v>
      </c>
      <c r="I281" s="58">
        <v>0.73819444444444438</v>
      </c>
      <c r="J281" s="48">
        <v>48400</v>
      </c>
      <c r="K281" s="40">
        <f t="shared" si="160"/>
        <v>18420</v>
      </c>
      <c r="L281" s="40">
        <f t="shared" si="165"/>
        <v>29980</v>
      </c>
      <c r="M281" s="35">
        <f t="shared" si="162"/>
        <v>1</v>
      </c>
      <c r="N281" s="1">
        <v>8</v>
      </c>
      <c r="O281" s="1" t="s">
        <v>199</v>
      </c>
    </row>
    <row r="282" spans="2:16">
      <c r="B282" s="1">
        <v>9</v>
      </c>
      <c r="C282" s="60" t="s">
        <v>97</v>
      </c>
      <c r="D282" s="35" t="str">
        <f t="shared" si="156"/>
        <v>P360</v>
      </c>
      <c r="E282" s="35" t="str">
        <f t="shared" si="157"/>
        <v>KPP</v>
      </c>
      <c r="F282" s="35" t="str">
        <f t="shared" si="158"/>
        <v>Coal Hauling ABB</v>
      </c>
      <c r="G282" s="37">
        <f t="shared" si="159"/>
        <v>43022</v>
      </c>
      <c r="H282" s="43">
        <v>2</v>
      </c>
      <c r="I282" s="58">
        <v>0.73888888888888893</v>
      </c>
      <c r="J282" s="48">
        <v>44740</v>
      </c>
      <c r="K282" s="40">
        <f t="shared" si="160"/>
        <v>16440</v>
      </c>
      <c r="L282" s="40">
        <f t="shared" si="165"/>
        <v>28300</v>
      </c>
      <c r="M282" s="35">
        <f t="shared" si="162"/>
        <v>1</v>
      </c>
      <c r="N282" s="1">
        <v>9</v>
      </c>
      <c r="O282" s="1" t="s">
        <v>199</v>
      </c>
    </row>
    <row r="283" spans="2:16">
      <c r="B283" s="1">
        <v>10</v>
      </c>
      <c r="C283" s="60" t="s">
        <v>134</v>
      </c>
      <c r="D283" s="35" t="str">
        <f t="shared" si="156"/>
        <v>P380</v>
      </c>
      <c r="E283" s="35" t="str">
        <f t="shared" si="157"/>
        <v>KPP</v>
      </c>
      <c r="F283" s="35" t="str">
        <f t="shared" si="158"/>
        <v>Coal Hauling ABB</v>
      </c>
      <c r="G283" s="37">
        <f t="shared" si="159"/>
        <v>43022</v>
      </c>
      <c r="H283" s="43">
        <v>2</v>
      </c>
      <c r="I283" s="58">
        <v>0.74097222222222225</v>
      </c>
      <c r="J283" s="48">
        <v>44700</v>
      </c>
      <c r="K283" s="40">
        <f t="shared" si="160"/>
        <v>16600</v>
      </c>
      <c r="L283" s="40">
        <f t="shared" si="165"/>
        <v>28100</v>
      </c>
      <c r="M283" s="35">
        <f t="shared" si="162"/>
        <v>1</v>
      </c>
      <c r="N283" s="1">
        <v>10</v>
      </c>
      <c r="O283" s="1" t="s">
        <v>199</v>
      </c>
    </row>
    <row r="284" spans="2:16">
      <c r="B284" s="1">
        <v>11</v>
      </c>
      <c r="C284" s="60" t="s">
        <v>34</v>
      </c>
      <c r="D284" s="35" t="str">
        <f t="shared" si="156"/>
        <v>P410</v>
      </c>
      <c r="E284" s="35" t="str">
        <f t="shared" si="157"/>
        <v>KPP</v>
      </c>
      <c r="F284" s="35" t="str">
        <f t="shared" si="158"/>
        <v>Coal Hauling ABB</v>
      </c>
      <c r="G284" s="37">
        <f t="shared" si="159"/>
        <v>43022</v>
      </c>
      <c r="H284" s="43">
        <v>2</v>
      </c>
      <c r="I284" s="58">
        <v>0.7416666666666667</v>
      </c>
      <c r="J284" s="48">
        <v>48700</v>
      </c>
      <c r="K284" s="40">
        <f t="shared" si="160"/>
        <v>18700</v>
      </c>
      <c r="L284" s="40">
        <f t="shared" si="165"/>
        <v>30000</v>
      </c>
      <c r="M284" s="35">
        <f t="shared" si="162"/>
        <v>1</v>
      </c>
      <c r="N284" s="1">
        <v>11</v>
      </c>
      <c r="O284" s="1" t="s">
        <v>199</v>
      </c>
    </row>
    <row r="285" spans="2:16">
      <c r="B285" s="1">
        <v>12</v>
      </c>
      <c r="C285" s="60" t="s">
        <v>106</v>
      </c>
      <c r="D285" s="35" t="str">
        <f t="shared" si="156"/>
        <v>P420</v>
      </c>
      <c r="E285" s="35" t="str">
        <f t="shared" si="157"/>
        <v>SAM</v>
      </c>
      <c r="F285" s="35" t="str">
        <f t="shared" si="158"/>
        <v>Subcont Hauling ABB</v>
      </c>
      <c r="G285" s="37">
        <f t="shared" si="159"/>
        <v>43022</v>
      </c>
      <c r="H285" s="43">
        <v>2</v>
      </c>
      <c r="I285" s="58">
        <v>0.7416666666666667</v>
      </c>
      <c r="J285" s="48">
        <v>49180</v>
      </c>
      <c r="K285" s="40">
        <f t="shared" si="160"/>
        <v>18900</v>
      </c>
      <c r="L285" s="40">
        <f t="shared" si="165"/>
        <v>30280</v>
      </c>
      <c r="M285" s="35">
        <f t="shared" si="162"/>
        <v>1</v>
      </c>
      <c r="N285" s="1">
        <v>12</v>
      </c>
      <c r="O285" s="1" t="s">
        <v>199</v>
      </c>
    </row>
    <row r="286" spans="2:16">
      <c r="B286" s="1">
        <v>13</v>
      </c>
      <c r="C286" s="60" t="s">
        <v>61</v>
      </c>
      <c r="D286" s="35" t="str">
        <f t="shared" si="156"/>
        <v>P380</v>
      </c>
      <c r="E286" s="35" t="str">
        <f t="shared" si="157"/>
        <v>KPP</v>
      </c>
      <c r="F286" s="35" t="str">
        <f t="shared" si="158"/>
        <v>Coal Hauling ABB</v>
      </c>
      <c r="G286" s="37">
        <f t="shared" si="159"/>
        <v>43022</v>
      </c>
      <c r="H286" s="43">
        <v>2</v>
      </c>
      <c r="I286" s="58">
        <v>0.74305555555555547</v>
      </c>
      <c r="J286" s="48">
        <v>43820</v>
      </c>
      <c r="K286" s="40">
        <f t="shared" si="160"/>
        <v>16220</v>
      </c>
      <c r="L286" s="40">
        <f t="shared" si="165"/>
        <v>27600</v>
      </c>
      <c r="M286" s="35">
        <f t="shared" si="162"/>
        <v>1</v>
      </c>
      <c r="N286" s="1">
        <v>13</v>
      </c>
      <c r="O286" s="1" t="s">
        <v>199</v>
      </c>
    </row>
    <row r="287" spans="2:16">
      <c r="B287" s="1">
        <v>14</v>
      </c>
      <c r="C287" s="60" t="s">
        <v>112</v>
      </c>
      <c r="D287" s="35" t="str">
        <f t="shared" si="156"/>
        <v>P380</v>
      </c>
      <c r="E287" s="35" t="str">
        <f t="shared" si="157"/>
        <v>KPP</v>
      </c>
      <c r="F287" s="35" t="str">
        <f t="shared" si="158"/>
        <v>Coal Hauling ABB</v>
      </c>
      <c r="G287" s="37">
        <f t="shared" si="159"/>
        <v>43022</v>
      </c>
      <c r="H287" s="43">
        <v>2</v>
      </c>
      <c r="I287" s="58">
        <v>0.74305555555555547</v>
      </c>
      <c r="J287" s="48">
        <v>43000</v>
      </c>
      <c r="K287" s="40">
        <f t="shared" si="160"/>
        <v>16740</v>
      </c>
      <c r="L287" s="40">
        <f t="shared" si="165"/>
        <v>26260</v>
      </c>
      <c r="M287" s="35">
        <f t="shared" si="162"/>
        <v>1</v>
      </c>
      <c r="N287" s="1">
        <v>14</v>
      </c>
      <c r="O287" s="1" t="s">
        <v>199</v>
      </c>
    </row>
    <row r="288" spans="2:16">
      <c r="B288" s="1">
        <v>15</v>
      </c>
      <c r="C288" s="60" t="s">
        <v>116</v>
      </c>
      <c r="D288" s="35" t="str">
        <f t="shared" si="156"/>
        <v>P380</v>
      </c>
      <c r="E288" s="35" t="str">
        <f t="shared" si="157"/>
        <v>SAM</v>
      </c>
      <c r="F288" s="35" t="str">
        <f t="shared" si="158"/>
        <v>Subcont Hauling ABB</v>
      </c>
      <c r="G288" s="37">
        <f t="shared" si="159"/>
        <v>43022</v>
      </c>
      <c r="H288" s="43">
        <v>2</v>
      </c>
      <c r="I288" s="58">
        <v>0.74583333333333324</v>
      </c>
      <c r="J288" s="48">
        <v>42480</v>
      </c>
      <c r="K288" s="40">
        <f t="shared" si="160"/>
        <v>15920</v>
      </c>
      <c r="L288" s="40">
        <f t="shared" si="165"/>
        <v>26560</v>
      </c>
      <c r="M288" s="35">
        <f t="shared" si="162"/>
        <v>1</v>
      </c>
      <c r="N288" s="1">
        <v>15</v>
      </c>
      <c r="O288" s="1" t="s">
        <v>199</v>
      </c>
    </row>
    <row r="289" spans="2:15">
      <c r="B289" s="1">
        <v>16</v>
      </c>
      <c r="C289" s="60" t="s">
        <v>115</v>
      </c>
      <c r="D289" s="35" t="str">
        <f t="shared" si="156"/>
        <v>P360</v>
      </c>
      <c r="E289" s="35" t="str">
        <f t="shared" si="157"/>
        <v>SAM</v>
      </c>
      <c r="F289" s="35" t="str">
        <f t="shared" si="158"/>
        <v>Subcont Hauling ABB</v>
      </c>
      <c r="G289" s="37">
        <f t="shared" si="159"/>
        <v>43022</v>
      </c>
      <c r="H289" s="43">
        <v>2</v>
      </c>
      <c r="I289" s="58">
        <v>0.74791666666666667</v>
      </c>
      <c r="J289" s="48">
        <v>43360</v>
      </c>
      <c r="K289" s="40">
        <f t="shared" si="160"/>
        <v>15740</v>
      </c>
      <c r="L289" s="40">
        <f t="shared" si="165"/>
        <v>27620</v>
      </c>
      <c r="M289" s="35">
        <f t="shared" si="162"/>
        <v>1</v>
      </c>
      <c r="N289" s="1">
        <v>16</v>
      </c>
      <c r="O289" s="1" t="s">
        <v>199</v>
      </c>
    </row>
    <row r="290" spans="2:15">
      <c r="B290" s="1">
        <v>17</v>
      </c>
      <c r="C290" s="60" t="s">
        <v>63</v>
      </c>
      <c r="D290" s="35" t="str">
        <f t="shared" si="156"/>
        <v>P380</v>
      </c>
      <c r="E290" s="35" t="str">
        <f t="shared" si="157"/>
        <v>SAM</v>
      </c>
      <c r="F290" s="35" t="str">
        <f t="shared" si="158"/>
        <v>Subcont Hauling ABB</v>
      </c>
      <c r="G290" s="37">
        <f t="shared" si="159"/>
        <v>43022</v>
      </c>
      <c r="H290" s="43">
        <v>2</v>
      </c>
      <c r="I290" s="58">
        <v>0.74930555555555556</v>
      </c>
      <c r="J290" s="48">
        <v>43560</v>
      </c>
      <c r="K290" s="40">
        <f t="shared" si="160"/>
        <v>16420</v>
      </c>
      <c r="L290" s="40">
        <f t="shared" si="165"/>
        <v>27140</v>
      </c>
      <c r="M290" s="35">
        <f t="shared" si="162"/>
        <v>1</v>
      </c>
      <c r="N290" s="1">
        <v>17</v>
      </c>
      <c r="O290" s="1" t="s">
        <v>199</v>
      </c>
    </row>
    <row r="291" spans="2:15">
      <c r="B291" s="1">
        <v>18</v>
      </c>
      <c r="C291" s="60" t="s">
        <v>78</v>
      </c>
      <c r="D291" s="35" t="str">
        <f t="shared" si="156"/>
        <v>P410</v>
      </c>
      <c r="E291" s="35" t="str">
        <f t="shared" si="157"/>
        <v>KPP</v>
      </c>
      <c r="F291" s="35" t="str">
        <f t="shared" si="158"/>
        <v>Coal Hauling ABB</v>
      </c>
      <c r="G291" s="37">
        <f t="shared" si="159"/>
        <v>43022</v>
      </c>
      <c r="H291" s="43">
        <v>2</v>
      </c>
      <c r="I291" s="58">
        <v>0.75</v>
      </c>
      <c r="J291" s="48">
        <v>48440</v>
      </c>
      <c r="K291" s="40">
        <f t="shared" si="160"/>
        <v>18500</v>
      </c>
      <c r="L291" s="40">
        <f t="shared" si="165"/>
        <v>29940</v>
      </c>
      <c r="M291" s="35">
        <f t="shared" si="162"/>
        <v>1</v>
      </c>
      <c r="N291" s="1">
        <v>18</v>
      </c>
      <c r="O291" s="1" t="s">
        <v>199</v>
      </c>
    </row>
    <row r="292" spans="2:15">
      <c r="B292" s="1">
        <v>19</v>
      </c>
      <c r="C292" s="60" t="s">
        <v>79</v>
      </c>
      <c r="D292" s="35" t="str">
        <f t="shared" si="156"/>
        <v>P410</v>
      </c>
      <c r="E292" s="35" t="str">
        <f t="shared" si="157"/>
        <v>SAM</v>
      </c>
      <c r="F292" s="35" t="str">
        <f t="shared" si="158"/>
        <v>Subcont Hauling ABB</v>
      </c>
      <c r="G292" s="37">
        <f t="shared" si="159"/>
        <v>43022</v>
      </c>
      <c r="H292" s="43">
        <v>2</v>
      </c>
      <c r="I292" s="58">
        <v>0.75138888888888899</v>
      </c>
      <c r="J292" s="48">
        <v>50620</v>
      </c>
      <c r="K292" s="40">
        <f t="shared" si="160"/>
        <v>19240</v>
      </c>
      <c r="L292" s="40">
        <f t="shared" si="165"/>
        <v>31380</v>
      </c>
      <c r="M292" s="35">
        <f t="shared" si="162"/>
        <v>1</v>
      </c>
      <c r="N292" s="1">
        <v>19</v>
      </c>
      <c r="O292" s="1" t="s">
        <v>199</v>
      </c>
    </row>
    <row r="293" spans="2:15">
      <c r="B293" s="1">
        <v>20</v>
      </c>
      <c r="C293" s="60" t="s">
        <v>122</v>
      </c>
      <c r="D293" s="35" t="str">
        <f t="shared" si="156"/>
        <v>P410</v>
      </c>
      <c r="E293" s="35" t="str">
        <f t="shared" si="157"/>
        <v>SAM</v>
      </c>
      <c r="F293" s="35" t="str">
        <f t="shared" si="158"/>
        <v>Subcont Hauling ABB</v>
      </c>
      <c r="G293" s="37">
        <f t="shared" si="159"/>
        <v>43022</v>
      </c>
      <c r="H293" s="43">
        <v>2</v>
      </c>
      <c r="I293" s="58">
        <v>0.75277777777777777</v>
      </c>
      <c r="J293" s="48">
        <v>51020</v>
      </c>
      <c r="K293" s="40">
        <f t="shared" si="160"/>
        <v>18860</v>
      </c>
      <c r="L293" s="40">
        <f t="shared" si="165"/>
        <v>32160</v>
      </c>
      <c r="M293" s="35">
        <f t="shared" si="162"/>
        <v>1</v>
      </c>
      <c r="N293" s="1">
        <v>20</v>
      </c>
      <c r="O293" s="1" t="s">
        <v>199</v>
      </c>
    </row>
    <row r="294" spans="2:15">
      <c r="B294" s="1">
        <v>21</v>
      </c>
      <c r="C294" s="60" t="s">
        <v>81</v>
      </c>
      <c r="D294" s="35" t="str">
        <f t="shared" si="156"/>
        <v>P420</v>
      </c>
      <c r="E294" s="35" t="str">
        <f t="shared" si="157"/>
        <v>SAM</v>
      </c>
      <c r="F294" s="35" t="str">
        <f t="shared" si="158"/>
        <v>Subcont Hauling ABB</v>
      </c>
      <c r="G294" s="37">
        <f t="shared" si="159"/>
        <v>43022</v>
      </c>
      <c r="H294" s="43">
        <v>2</v>
      </c>
      <c r="I294" s="58">
        <v>0.7631944444444444</v>
      </c>
      <c r="J294" s="48">
        <v>50640</v>
      </c>
      <c r="K294" s="40">
        <f t="shared" si="160"/>
        <v>19120</v>
      </c>
      <c r="L294" s="40">
        <f t="shared" si="165"/>
        <v>31520</v>
      </c>
      <c r="M294" s="35">
        <f t="shared" si="162"/>
        <v>1</v>
      </c>
      <c r="N294" s="1">
        <v>21</v>
      </c>
      <c r="O294" s="1" t="s">
        <v>199</v>
      </c>
    </row>
    <row r="295" spans="2:15">
      <c r="B295" s="1">
        <v>22</v>
      </c>
      <c r="C295" s="60" t="s">
        <v>164</v>
      </c>
      <c r="D295" s="35" t="str">
        <f t="shared" si="156"/>
        <v>P420</v>
      </c>
      <c r="E295" s="35" t="str">
        <f t="shared" si="157"/>
        <v>SAM</v>
      </c>
      <c r="F295" s="35" t="str">
        <f t="shared" si="158"/>
        <v>Subcont Hauling ABB</v>
      </c>
      <c r="G295" s="37">
        <f t="shared" si="159"/>
        <v>43022</v>
      </c>
      <c r="H295" s="43">
        <v>2</v>
      </c>
      <c r="I295" s="58">
        <v>0.76527777777777783</v>
      </c>
      <c r="J295" s="48">
        <v>50340</v>
      </c>
      <c r="K295" s="40">
        <f t="shared" si="160"/>
        <v>18620</v>
      </c>
      <c r="L295" s="40">
        <f t="shared" si="165"/>
        <v>31720</v>
      </c>
      <c r="M295" s="35">
        <f t="shared" si="162"/>
        <v>1</v>
      </c>
      <c r="N295" s="1">
        <v>22</v>
      </c>
      <c r="O295" s="1" t="s">
        <v>199</v>
      </c>
    </row>
    <row r="296" spans="2:15">
      <c r="B296" s="1">
        <v>23</v>
      </c>
      <c r="C296" s="60" t="s">
        <v>74</v>
      </c>
      <c r="D296" s="35" t="str">
        <f t="shared" si="156"/>
        <v>P420</v>
      </c>
      <c r="E296" s="35" t="str">
        <f t="shared" si="157"/>
        <v>SAM</v>
      </c>
      <c r="F296" s="35" t="str">
        <f t="shared" si="158"/>
        <v>Subcont Hauling ABB</v>
      </c>
      <c r="G296" s="37">
        <f t="shared" si="159"/>
        <v>43022</v>
      </c>
      <c r="H296" s="43">
        <v>2</v>
      </c>
      <c r="I296" s="58">
        <v>0.76736111111111116</v>
      </c>
      <c r="J296" s="48">
        <v>49600</v>
      </c>
      <c r="K296" s="40">
        <f t="shared" si="160"/>
        <v>19100</v>
      </c>
      <c r="L296" s="40">
        <f t="shared" si="165"/>
        <v>30500</v>
      </c>
      <c r="M296" s="35">
        <f t="shared" si="162"/>
        <v>1</v>
      </c>
      <c r="N296" s="1">
        <v>23</v>
      </c>
      <c r="O296" s="1" t="s">
        <v>199</v>
      </c>
    </row>
    <row r="297" spans="2:15">
      <c r="B297" s="1">
        <v>24</v>
      </c>
      <c r="C297" s="60" t="s">
        <v>107</v>
      </c>
      <c r="D297" s="35" t="str">
        <f t="shared" si="156"/>
        <v>P420</v>
      </c>
      <c r="E297" s="35" t="str">
        <f t="shared" si="157"/>
        <v>SAM</v>
      </c>
      <c r="F297" s="35" t="str">
        <f t="shared" si="158"/>
        <v>Subcont Hauling ABB</v>
      </c>
      <c r="G297" s="37">
        <f t="shared" si="159"/>
        <v>43022</v>
      </c>
      <c r="H297" s="43">
        <v>2</v>
      </c>
      <c r="I297" s="58">
        <v>0.76944444444444438</v>
      </c>
      <c r="J297" s="48">
        <v>48240</v>
      </c>
      <c r="K297" s="40">
        <f t="shared" si="160"/>
        <v>18840</v>
      </c>
      <c r="L297" s="40">
        <f t="shared" si="165"/>
        <v>29400</v>
      </c>
      <c r="M297" s="35">
        <f t="shared" si="162"/>
        <v>1</v>
      </c>
      <c r="N297" s="1">
        <v>24</v>
      </c>
      <c r="O297" s="1" t="s">
        <v>199</v>
      </c>
    </row>
    <row r="298" spans="2:15">
      <c r="B298" s="1">
        <v>25</v>
      </c>
      <c r="C298" s="60" t="s">
        <v>26</v>
      </c>
      <c r="D298" s="35" t="str">
        <f t="shared" si="156"/>
        <v>P410</v>
      </c>
      <c r="E298" s="35" t="str">
        <f t="shared" si="157"/>
        <v>KPP</v>
      </c>
      <c r="F298" s="35" t="str">
        <f t="shared" si="158"/>
        <v>Coal Hauling ABB</v>
      </c>
      <c r="G298" s="37">
        <f t="shared" si="159"/>
        <v>43022</v>
      </c>
      <c r="H298" s="43">
        <v>2</v>
      </c>
      <c r="I298" s="58">
        <v>0.77222222222222225</v>
      </c>
      <c r="J298" s="48">
        <v>48520</v>
      </c>
      <c r="K298" s="40">
        <f t="shared" si="160"/>
        <v>18480</v>
      </c>
      <c r="L298" s="40">
        <f t="shared" si="165"/>
        <v>30040</v>
      </c>
      <c r="M298" s="35">
        <f t="shared" si="162"/>
        <v>1</v>
      </c>
      <c r="N298" s="1">
        <v>25</v>
      </c>
      <c r="O298" s="1" t="s">
        <v>199</v>
      </c>
    </row>
    <row r="299" spans="2:15">
      <c r="B299" s="1">
        <v>26</v>
      </c>
      <c r="C299" s="60" t="s">
        <v>139</v>
      </c>
      <c r="D299" s="35" t="str">
        <f t="shared" si="156"/>
        <v>P410</v>
      </c>
      <c r="E299" s="35" t="str">
        <f t="shared" si="157"/>
        <v>KPP</v>
      </c>
      <c r="F299" s="35" t="str">
        <f t="shared" si="158"/>
        <v>Coal Hauling ABB</v>
      </c>
      <c r="G299" s="37">
        <f t="shared" si="159"/>
        <v>43022</v>
      </c>
      <c r="H299" s="43">
        <v>2</v>
      </c>
      <c r="I299" s="58">
        <v>0.77222222222222225</v>
      </c>
      <c r="J299" s="48">
        <v>49080</v>
      </c>
      <c r="K299" s="40">
        <f t="shared" si="160"/>
        <v>18700</v>
      </c>
      <c r="L299" s="40">
        <f t="shared" si="165"/>
        <v>30380</v>
      </c>
      <c r="M299" s="35">
        <f t="shared" si="162"/>
        <v>1</v>
      </c>
      <c r="N299" s="1">
        <v>26</v>
      </c>
      <c r="O299" s="1" t="s">
        <v>199</v>
      </c>
    </row>
    <row r="300" spans="2:15">
      <c r="B300" s="1">
        <v>27</v>
      </c>
      <c r="C300" s="60" t="s">
        <v>92</v>
      </c>
      <c r="D300" s="35" t="str">
        <f t="shared" si="156"/>
        <v>P420</v>
      </c>
      <c r="E300" s="35" t="str">
        <f t="shared" si="157"/>
        <v>SAM</v>
      </c>
      <c r="F300" s="35" t="str">
        <f t="shared" si="158"/>
        <v>Subcont Hauling ABB</v>
      </c>
      <c r="G300" s="37">
        <f t="shared" si="159"/>
        <v>43022</v>
      </c>
      <c r="H300" s="43">
        <v>2</v>
      </c>
      <c r="I300" s="58">
        <v>0.77638888888888891</v>
      </c>
      <c r="J300" s="48">
        <v>50040</v>
      </c>
      <c r="K300" s="40">
        <f t="shared" si="160"/>
        <v>16400</v>
      </c>
      <c r="L300" s="40">
        <f t="shared" si="165"/>
        <v>33640</v>
      </c>
      <c r="M300" s="35">
        <f t="shared" si="162"/>
        <v>1</v>
      </c>
      <c r="N300" s="1">
        <v>27</v>
      </c>
      <c r="O300" s="1" t="s">
        <v>199</v>
      </c>
    </row>
    <row r="301" spans="2:15">
      <c r="B301" s="1">
        <v>28</v>
      </c>
      <c r="C301" s="60" t="s">
        <v>148</v>
      </c>
      <c r="D301" s="35" t="str">
        <f t="shared" si="156"/>
        <v>P410</v>
      </c>
      <c r="E301" s="35" t="str">
        <f t="shared" si="157"/>
        <v>SAM</v>
      </c>
      <c r="F301" s="35" t="str">
        <f t="shared" si="158"/>
        <v>Subcont Hauling ABB</v>
      </c>
      <c r="G301" s="37">
        <f t="shared" si="159"/>
        <v>43022</v>
      </c>
      <c r="H301" s="43">
        <v>2</v>
      </c>
      <c r="I301" s="58">
        <v>0.77986111111111101</v>
      </c>
      <c r="J301" s="48">
        <v>48620</v>
      </c>
      <c r="K301" s="40">
        <f t="shared" si="160"/>
        <v>19080</v>
      </c>
      <c r="L301" s="40">
        <f t="shared" si="165"/>
        <v>29540</v>
      </c>
      <c r="M301" s="35">
        <f t="shared" si="162"/>
        <v>1</v>
      </c>
      <c r="N301" s="1">
        <v>28</v>
      </c>
      <c r="O301" s="1" t="s">
        <v>199</v>
      </c>
    </row>
    <row r="302" spans="2:15">
      <c r="B302" s="1">
        <v>29</v>
      </c>
      <c r="C302" s="60" t="s">
        <v>103</v>
      </c>
      <c r="D302" s="35" t="str">
        <f t="shared" si="156"/>
        <v>P420</v>
      </c>
      <c r="E302" s="35" t="str">
        <f t="shared" si="157"/>
        <v>SAM</v>
      </c>
      <c r="F302" s="35" t="str">
        <f t="shared" si="158"/>
        <v>Subcont Hauling ABB</v>
      </c>
      <c r="G302" s="37">
        <f t="shared" si="159"/>
        <v>43022</v>
      </c>
      <c r="H302" s="43">
        <v>2</v>
      </c>
      <c r="I302" s="58">
        <v>0.78194444444444444</v>
      </c>
      <c r="J302" s="48">
        <v>49120</v>
      </c>
      <c r="K302" s="40">
        <f t="shared" si="160"/>
        <v>18840</v>
      </c>
      <c r="L302" s="40">
        <f t="shared" si="165"/>
        <v>30280</v>
      </c>
      <c r="M302" s="35">
        <f t="shared" si="162"/>
        <v>1</v>
      </c>
      <c r="N302" s="1">
        <v>29</v>
      </c>
      <c r="O302" s="1" t="s">
        <v>199</v>
      </c>
    </row>
    <row r="303" spans="2:15">
      <c r="B303" s="1">
        <v>30</v>
      </c>
      <c r="C303" s="60" t="s">
        <v>135</v>
      </c>
      <c r="D303" s="35" t="str">
        <f t="shared" si="156"/>
        <v>P410</v>
      </c>
      <c r="E303" s="35" t="str">
        <f t="shared" si="157"/>
        <v>KPP</v>
      </c>
      <c r="F303" s="35" t="str">
        <f t="shared" si="158"/>
        <v>Coal Hauling ABB</v>
      </c>
      <c r="G303" s="37">
        <f t="shared" si="159"/>
        <v>43022</v>
      </c>
      <c r="H303" s="43">
        <v>2</v>
      </c>
      <c r="I303" s="58">
        <v>0.78472222222222221</v>
      </c>
      <c r="J303" s="48">
        <v>50400</v>
      </c>
      <c r="K303" s="40">
        <f t="shared" si="160"/>
        <v>18580</v>
      </c>
      <c r="L303" s="40">
        <f t="shared" si="165"/>
        <v>31820</v>
      </c>
      <c r="M303" s="35">
        <f t="shared" si="162"/>
        <v>1</v>
      </c>
      <c r="N303" s="1">
        <v>30</v>
      </c>
      <c r="O303" s="1" t="s">
        <v>199</v>
      </c>
    </row>
    <row r="304" spans="2:15">
      <c r="B304" s="1">
        <v>31</v>
      </c>
      <c r="C304" s="60" t="s">
        <v>125</v>
      </c>
      <c r="D304" s="35" t="str">
        <f t="shared" si="156"/>
        <v>P410</v>
      </c>
      <c r="E304" s="35" t="str">
        <f t="shared" si="157"/>
        <v>KPP</v>
      </c>
      <c r="F304" s="35" t="str">
        <f t="shared" si="158"/>
        <v>Coal Hauling ABB</v>
      </c>
      <c r="G304" s="37">
        <f t="shared" si="159"/>
        <v>43022</v>
      </c>
      <c r="H304" s="43">
        <v>2</v>
      </c>
      <c r="I304" s="58">
        <v>0.7909722222222223</v>
      </c>
      <c r="J304" s="48">
        <v>50900</v>
      </c>
      <c r="K304" s="40">
        <f t="shared" si="160"/>
        <v>18980</v>
      </c>
      <c r="L304" s="40">
        <f t="shared" si="165"/>
        <v>31920</v>
      </c>
      <c r="M304" s="35">
        <f t="shared" si="162"/>
        <v>1</v>
      </c>
      <c r="N304" s="1">
        <v>31</v>
      </c>
      <c r="O304" s="1" t="s">
        <v>199</v>
      </c>
    </row>
    <row r="305" spans="2:15">
      <c r="B305" s="1">
        <v>32</v>
      </c>
      <c r="C305" s="60" t="s">
        <v>64</v>
      </c>
      <c r="D305" s="35" t="str">
        <f t="shared" si="156"/>
        <v>P360</v>
      </c>
      <c r="E305" s="35" t="str">
        <f t="shared" si="157"/>
        <v>SAM</v>
      </c>
      <c r="F305" s="35" t="str">
        <f t="shared" si="158"/>
        <v>Subcont Hauling ABB</v>
      </c>
      <c r="G305" s="37">
        <f t="shared" si="159"/>
        <v>43022</v>
      </c>
      <c r="H305" s="43">
        <v>2</v>
      </c>
      <c r="I305" s="58">
        <v>0.79583333333333339</v>
      </c>
      <c r="J305" s="48">
        <v>43540</v>
      </c>
      <c r="K305" s="40">
        <f t="shared" si="160"/>
        <v>16040</v>
      </c>
      <c r="L305" s="40">
        <f t="shared" si="165"/>
        <v>27500</v>
      </c>
      <c r="M305" s="35">
        <f t="shared" si="162"/>
        <v>1</v>
      </c>
      <c r="N305" s="1">
        <v>32</v>
      </c>
      <c r="O305" s="1" t="s">
        <v>199</v>
      </c>
    </row>
    <row r="306" spans="2:15">
      <c r="B306" s="1">
        <v>33</v>
      </c>
      <c r="C306" s="60" t="s">
        <v>152</v>
      </c>
      <c r="D306" s="35" t="str">
        <f t="shared" si="156"/>
        <v>P410</v>
      </c>
      <c r="E306" s="35" t="str">
        <f t="shared" si="157"/>
        <v>KPP</v>
      </c>
      <c r="F306" s="35" t="str">
        <f t="shared" si="158"/>
        <v>Coal Hauling ABB</v>
      </c>
      <c r="G306" s="37">
        <f t="shared" si="159"/>
        <v>43022</v>
      </c>
      <c r="H306" s="43">
        <v>2</v>
      </c>
      <c r="I306" s="58">
        <v>0.79652777777777783</v>
      </c>
      <c r="J306" s="48">
        <v>48160</v>
      </c>
      <c r="K306" s="40">
        <f t="shared" si="160"/>
        <v>18580</v>
      </c>
      <c r="L306" s="40">
        <f t="shared" si="165"/>
        <v>29580</v>
      </c>
      <c r="M306" s="35">
        <f t="shared" si="162"/>
        <v>1</v>
      </c>
      <c r="N306" s="1">
        <v>33</v>
      </c>
      <c r="O306" s="1" t="s">
        <v>199</v>
      </c>
    </row>
    <row r="307" spans="2:15">
      <c r="B307" s="1">
        <v>34</v>
      </c>
      <c r="C307" s="60" t="s">
        <v>35</v>
      </c>
      <c r="D307" s="35" t="str">
        <f t="shared" si="156"/>
        <v>P360</v>
      </c>
      <c r="E307" s="35" t="str">
        <f t="shared" si="157"/>
        <v>KPP</v>
      </c>
      <c r="F307" s="35" t="str">
        <f t="shared" si="158"/>
        <v>Coal Hauling ABB</v>
      </c>
      <c r="G307" s="37">
        <f t="shared" si="159"/>
        <v>43022</v>
      </c>
      <c r="H307" s="43">
        <v>2</v>
      </c>
      <c r="I307" s="58">
        <v>0.79861111111111116</v>
      </c>
      <c r="J307" s="48">
        <v>43940</v>
      </c>
      <c r="K307" s="40">
        <f t="shared" si="160"/>
        <v>16280</v>
      </c>
      <c r="L307" s="40">
        <f t="shared" si="165"/>
        <v>27660</v>
      </c>
      <c r="M307" s="35">
        <f t="shared" si="162"/>
        <v>1</v>
      </c>
      <c r="N307" s="1">
        <v>34</v>
      </c>
      <c r="O307" s="1" t="s">
        <v>199</v>
      </c>
    </row>
    <row r="308" spans="2:15">
      <c r="B308" s="1">
        <v>35</v>
      </c>
      <c r="C308" s="60" t="s">
        <v>190</v>
      </c>
      <c r="D308" s="35" t="str">
        <f t="shared" si="156"/>
        <v>P360</v>
      </c>
      <c r="E308" s="35" t="str">
        <f t="shared" si="157"/>
        <v>KPP</v>
      </c>
      <c r="F308" s="35" t="str">
        <f t="shared" si="158"/>
        <v>Coal Hauling ABB</v>
      </c>
      <c r="G308" s="37">
        <f t="shared" si="159"/>
        <v>43022</v>
      </c>
      <c r="H308" s="43">
        <v>2</v>
      </c>
      <c r="I308" s="58">
        <v>0.7993055555555556</v>
      </c>
      <c r="J308" s="48">
        <v>45280</v>
      </c>
      <c r="K308" s="40">
        <f t="shared" si="160"/>
        <v>18980</v>
      </c>
      <c r="L308" s="40">
        <f t="shared" si="165"/>
        <v>26300</v>
      </c>
      <c r="M308" s="35">
        <f t="shared" si="162"/>
        <v>1</v>
      </c>
      <c r="N308" s="1">
        <v>35</v>
      </c>
      <c r="O308" s="1" t="s">
        <v>199</v>
      </c>
    </row>
    <row r="309" spans="2:15">
      <c r="B309" s="1">
        <v>36</v>
      </c>
      <c r="C309" s="60" t="s">
        <v>29</v>
      </c>
      <c r="D309" s="35" t="str">
        <f t="shared" si="156"/>
        <v>P410</v>
      </c>
      <c r="E309" s="35" t="str">
        <f t="shared" si="157"/>
        <v>KPP</v>
      </c>
      <c r="F309" s="35" t="str">
        <f t="shared" si="158"/>
        <v>Coal Hauling ABB</v>
      </c>
      <c r="G309" s="37">
        <f t="shared" si="159"/>
        <v>43022</v>
      </c>
      <c r="H309" s="43">
        <v>2</v>
      </c>
      <c r="I309" s="58">
        <v>0.80208333333333337</v>
      </c>
      <c r="J309" s="48">
        <v>47820</v>
      </c>
      <c r="K309" s="40">
        <f t="shared" si="160"/>
        <v>19020</v>
      </c>
      <c r="L309" s="40">
        <f t="shared" si="165"/>
        <v>28800</v>
      </c>
      <c r="M309" s="35">
        <f t="shared" si="162"/>
        <v>1</v>
      </c>
      <c r="N309" s="1">
        <v>36</v>
      </c>
      <c r="O309" s="1" t="s">
        <v>199</v>
      </c>
    </row>
    <row r="310" spans="2:15">
      <c r="B310" s="1">
        <v>37</v>
      </c>
      <c r="C310" s="60" t="s">
        <v>185</v>
      </c>
      <c r="D310" s="35" t="str">
        <f t="shared" si="156"/>
        <v>P360</v>
      </c>
      <c r="E310" s="35" t="str">
        <f t="shared" si="157"/>
        <v>KPP</v>
      </c>
      <c r="F310" s="35" t="str">
        <f t="shared" si="158"/>
        <v>Coal Hauling ABB</v>
      </c>
      <c r="G310" s="37">
        <f t="shared" si="159"/>
        <v>43022</v>
      </c>
      <c r="H310" s="43">
        <v>2</v>
      </c>
      <c r="I310" s="58">
        <v>0.8027777777777777</v>
      </c>
      <c r="J310" s="48">
        <v>42460</v>
      </c>
      <c r="K310" s="40">
        <f t="shared" si="160"/>
        <v>15740</v>
      </c>
      <c r="L310" s="40">
        <f t="shared" si="165"/>
        <v>26720</v>
      </c>
      <c r="M310" s="35">
        <f t="shared" si="162"/>
        <v>1</v>
      </c>
      <c r="N310" s="1">
        <v>37</v>
      </c>
      <c r="O310" s="1" t="s">
        <v>199</v>
      </c>
    </row>
    <row r="311" spans="2:15">
      <c r="B311" s="1">
        <v>38</v>
      </c>
      <c r="C311" s="60" t="s">
        <v>192</v>
      </c>
      <c r="D311" s="35" t="str">
        <f t="shared" si="156"/>
        <v>P360</v>
      </c>
      <c r="E311" s="35" t="str">
        <f t="shared" si="157"/>
        <v>KPP</v>
      </c>
      <c r="F311" s="35" t="str">
        <f t="shared" si="158"/>
        <v>Coal Hauling ABB</v>
      </c>
      <c r="G311" s="37">
        <f t="shared" si="159"/>
        <v>43022</v>
      </c>
      <c r="H311" s="43">
        <v>2</v>
      </c>
      <c r="I311" s="58">
        <v>0.80347222222222225</v>
      </c>
      <c r="J311" s="48">
        <v>43800</v>
      </c>
      <c r="K311" s="40">
        <f t="shared" si="160"/>
        <v>16380</v>
      </c>
      <c r="L311" s="40">
        <f t="shared" si="165"/>
        <v>27420</v>
      </c>
      <c r="M311" s="35">
        <f t="shared" si="162"/>
        <v>1</v>
      </c>
      <c r="N311" s="1">
        <v>38</v>
      </c>
      <c r="O311" s="1" t="s">
        <v>199</v>
      </c>
    </row>
    <row r="312" spans="2:15">
      <c r="B312" s="1">
        <v>39</v>
      </c>
      <c r="C312" s="60" t="s">
        <v>143</v>
      </c>
      <c r="D312" s="35" t="str">
        <f t="shared" si="156"/>
        <v>P360</v>
      </c>
      <c r="E312" s="35" t="str">
        <f t="shared" si="157"/>
        <v>KPP</v>
      </c>
      <c r="F312" s="35" t="str">
        <f t="shared" si="158"/>
        <v>Coal Hauling ABB</v>
      </c>
      <c r="G312" s="37">
        <f t="shared" si="159"/>
        <v>43022</v>
      </c>
      <c r="H312" s="43">
        <v>2</v>
      </c>
      <c r="I312" s="58">
        <v>0.8041666666666667</v>
      </c>
      <c r="J312" s="48">
        <v>46540</v>
      </c>
      <c r="K312" s="40">
        <f t="shared" si="160"/>
        <v>16300</v>
      </c>
      <c r="L312" s="40">
        <f t="shared" si="165"/>
        <v>30240</v>
      </c>
      <c r="M312" s="35">
        <f t="shared" si="162"/>
        <v>1</v>
      </c>
      <c r="N312" s="1">
        <v>39</v>
      </c>
      <c r="O312" s="1" t="s">
        <v>199</v>
      </c>
    </row>
    <row r="313" spans="2:15">
      <c r="B313" s="1">
        <v>40</v>
      </c>
      <c r="C313" s="60" t="s">
        <v>141</v>
      </c>
      <c r="D313" s="35" t="str">
        <f t="shared" si="156"/>
        <v>P410</v>
      </c>
      <c r="E313" s="35" t="str">
        <f t="shared" si="157"/>
        <v>SAM</v>
      </c>
      <c r="F313" s="35" t="str">
        <f t="shared" si="158"/>
        <v>Subcont Hauling ABB</v>
      </c>
      <c r="G313" s="37">
        <f t="shared" si="159"/>
        <v>43022</v>
      </c>
      <c r="H313" s="43">
        <v>2</v>
      </c>
      <c r="I313" s="58">
        <v>0.80486111111111114</v>
      </c>
      <c r="J313" s="48">
        <v>50660</v>
      </c>
      <c r="K313" s="40">
        <f t="shared" si="160"/>
        <v>18960</v>
      </c>
      <c r="L313" s="40">
        <f t="shared" si="165"/>
        <v>31700</v>
      </c>
      <c r="M313" s="35">
        <f t="shared" si="162"/>
        <v>1</v>
      </c>
      <c r="N313" s="1">
        <v>40</v>
      </c>
      <c r="O313" s="1" t="s">
        <v>199</v>
      </c>
    </row>
    <row r="314" spans="2:15">
      <c r="B314" s="1">
        <v>41</v>
      </c>
      <c r="C314" s="60" t="s">
        <v>126</v>
      </c>
      <c r="D314" s="35" t="str">
        <f t="shared" si="156"/>
        <v>P360</v>
      </c>
      <c r="E314" s="35" t="str">
        <f t="shared" si="157"/>
        <v>KPP</v>
      </c>
      <c r="F314" s="35" t="str">
        <f t="shared" si="158"/>
        <v>Coal Hauling ABB</v>
      </c>
      <c r="G314" s="37">
        <f t="shared" si="159"/>
        <v>43022</v>
      </c>
      <c r="H314" s="43">
        <v>2</v>
      </c>
      <c r="I314" s="58">
        <v>0.80486111111111114</v>
      </c>
      <c r="J314" s="48">
        <v>44800</v>
      </c>
      <c r="K314" s="40">
        <f t="shared" si="160"/>
        <v>16580</v>
      </c>
      <c r="L314" s="40">
        <f t="shared" si="165"/>
        <v>28220</v>
      </c>
      <c r="M314" s="35">
        <f t="shared" si="162"/>
        <v>1</v>
      </c>
      <c r="N314" s="1">
        <v>41</v>
      </c>
      <c r="O314" s="1" t="s">
        <v>199</v>
      </c>
    </row>
    <row r="315" spans="2:15">
      <c r="B315" s="1">
        <v>42</v>
      </c>
      <c r="C315" s="60" t="s">
        <v>58</v>
      </c>
      <c r="D315" s="35" t="str">
        <f t="shared" si="156"/>
        <v>P410</v>
      </c>
      <c r="E315" s="35" t="str">
        <f t="shared" si="157"/>
        <v>KPP</v>
      </c>
      <c r="F315" s="35" t="str">
        <f t="shared" si="158"/>
        <v>Coal Hauling ABB</v>
      </c>
      <c r="G315" s="37">
        <f t="shared" si="159"/>
        <v>43022</v>
      </c>
      <c r="H315" s="43">
        <v>2</v>
      </c>
      <c r="I315" s="58">
        <v>0.80763888888888891</v>
      </c>
      <c r="J315" s="48">
        <v>50340</v>
      </c>
      <c r="K315" s="40">
        <f t="shared" si="160"/>
        <v>18760</v>
      </c>
      <c r="L315" s="40">
        <f t="shared" si="165"/>
        <v>31580</v>
      </c>
      <c r="M315" s="35">
        <f t="shared" si="162"/>
        <v>1</v>
      </c>
      <c r="N315" s="1">
        <v>42</v>
      </c>
      <c r="O315" s="1" t="s">
        <v>199</v>
      </c>
    </row>
    <row r="316" spans="2:15">
      <c r="B316" s="1">
        <v>43</v>
      </c>
      <c r="C316" s="60" t="s">
        <v>166</v>
      </c>
      <c r="D316" s="35" t="str">
        <f t="shared" si="156"/>
        <v>P420</v>
      </c>
      <c r="E316" s="35" t="str">
        <f t="shared" si="157"/>
        <v>SAM</v>
      </c>
      <c r="F316" s="35" t="str">
        <f t="shared" si="158"/>
        <v>Subcont Hauling ABB</v>
      </c>
      <c r="G316" s="37">
        <f t="shared" si="159"/>
        <v>43022</v>
      </c>
      <c r="H316" s="43">
        <v>2</v>
      </c>
      <c r="I316" s="58">
        <v>0.81041666666666667</v>
      </c>
      <c r="J316" s="48">
        <v>50500</v>
      </c>
      <c r="K316" s="40">
        <f t="shared" si="160"/>
        <v>18760</v>
      </c>
      <c r="L316" s="40">
        <f t="shared" si="165"/>
        <v>31740</v>
      </c>
      <c r="M316" s="35">
        <f t="shared" si="162"/>
        <v>1</v>
      </c>
      <c r="N316" s="1">
        <v>43</v>
      </c>
      <c r="O316" s="1" t="s">
        <v>199</v>
      </c>
    </row>
    <row r="317" spans="2:15">
      <c r="B317" s="1">
        <v>44</v>
      </c>
      <c r="C317" s="60" t="s">
        <v>96</v>
      </c>
      <c r="D317" s="35" t="str">
        <f t="shared" si="156"/>
        <v>P380</v>
      </c>
      <c r="E317" s="35" t="str">
        <f t="shared" si="157"/>
        <v>KPP</v>
      </c>
      <c r="F317" s="35" t="str">
        <f t="shared" si="158"/>
        <v>Coal Hauling ABB</v>
      </c>
      <c r="G317" s="37">
        <f t="shared" si="159"/>
        <v>43022</v>
      </c>
      <c r="H317" s="43">
        <v>2</v>
      </c>
      <c r="I317" s="58">
        <v>0.81180555555555556</v>
      </c>
      <c r="J317" s="48">
        <v>43980</v>
      </c>
      <c r="K317" s="40">
        <f t="shared" si="160"/>
        <v>16380</v>
      </c>
      <c r="L317" s="40">
        <f t="shared" si="165"/>
        <v>27600</v>
      </c>
      <c r="M317" s="35">
        <f t="shared" si="162"/>
        <v>1</v>
      </c>
      <c r="N317" s="1">
        <v>44</v>
      </c>
      <c r="O317" s="1" t="s">
        <v>199</v>
      </c>
    </row>
    <row r="318" spans="2:15">
      <c r="B318" s="1">
        <v>45</v>
      </c>
      <c r="C318" s="60" t="s">
        <v>37</v>
      </c>
      <c r="D318" s="35" t="str">
        <f t="shared" si="156"/>
        <v>P380</v>
      </c>
      <c r="E318" s="35" t="str">
        <f t="shared" si="157"/>
        <v>KPP</v>
      </c>
      <c r="F318" s="35" t="str">
        <f t="shared" si="158"/>
        <v>Coal Hauling ABB</v>
      </c>
      <c r="G318" s="37">
        <f t="shared" si="159"/>
        <v>43022</v>
      </c>
      <c r="H318" s="43">
        <v>2</v>
      </c>
      <c r="I318" s="58">
        <v>0.81944444444444453</v>
      </c>
      <c r="J318" s="48">
        <v>43320</v>
      </c>
      <c r="K318" s="40">
        <f t="shared" si="160"/>
        <v>16380</v>
      </c>
      <c r="L318" s="40">
        <f t="shared" si="165"/>
        <v>26940</v>
      </c>
      <c r="M318" s="35">
        <f t="shared" si="162"/>
        <v>1</v>
      </c>
      <c r="N318" s="1">
        <v>45</v>
      </c>
      <c r="O318" s="1" t="s">
        <v>199</v>
      </c>
    </row>
    <row r="319" spans="2:15">
      <c r="B319" s="1">
        <v>46</v>
      </c>
      <c r="C319" s="60" t="s">
        <v>178</v>
      </c>
      <c r="D319" s="35" t="str">
        <f t="shared" si="156"/>
        <v>P410</v>
      </c>
      <c r="E319" s="35" t="str">
        <f t="shared" si="157"/>
        <v>KPP</v>
      </c>
      <c r="F319" s="35" t="str">
        <f t="shared" si="158"/>
        <v>Coal Hauling ABB</v>
      </c>
      <c r="G319" s="37">
        <f t="shared" si="159"/>
        <v>43022</v>
      </c>
      <c r="H319" s="43">
        <v>2</v>
      </c>
      <c r="I319" s="58">
        <v>0.82152777777777775</v>
      </c>
      <c r="J319" s="48">
        <v>48240</v>
      </c>
      <c r="K319" s="40">
        <f t="shared" si="160"/>
        <v>19060</v>
      </c>
      <c r="L319" s="40">
        <f t="shared" si="165"/>
        <v>29180</v>
      </c>
      <c r="M319" s="35">
        <f t="shared" si="162"/>
        <v>1</v>
      </c>
      <c r="N319" s="1">
        <v>46</v>
      </c>
      <c r="O319" s="1" t="s">
        <v>199</v>
      </c>
    </row>
    <row r="320" spans="2:15">
      <c r="B320" s="1">
        <v>47</v>
      </c>
      <c r="C320" s="60" t="s">
        <v>109</v>
      </c>
      <c r="D320" s="35" t="str">
        <f t="shared" si="156"/>
        <v>P360</v>
      </c>
      <c r="E320" s="35" t="str">
        <f t="shared" si="157"/>
        <v>KPP</v>
      </c>
      <c r="F320" s="35" t="str">
        <f t="shared" si="158"/>
        <v>Coal Hauling ABB</v>
      </c>
      <c r="G320" s="37">
        <f t="shared" si="159"/>
        <v>43022</v>
      </c>
      <c r="H320" s="43">
        <v>2</v>
      </c>
      <c r="I320" s="58">
        <v>0.8222222222222223</v>
      </c>
      <c r="J320" s="48">
        <v>43080</v>
      </c>
      <c r="K320" s="40">
        <f t="shared" si="160"/>
        <v>16280</v>
      </c>
      <c r="L320" s="40">
        <f t="shared" si="165"/>
        <v>26800</v>
      </c>
      <c r="M320" s="35">
        <f t="shared" si="162"/>
        <v>1</v>
      </c>
      <c r="N320" s="1">
        <v>47</v>
      </c>
      <c r="O320" s="1" t="s">
        <v>199</v>
      </c>
    </row>
    <row r="321" spans="2:15">
      <c r="B321" s="1">
        <v>48</v>
      </c>
      <c r="C321" s="60" t="s">
        <v>194</v>
      </c>
      <c r="D321" s="35" t="str">
        <f t="shared" si="156"/>
        <v>P360</v>
      </c>
      <c r="E321" s="35" t="str">
        <f t="shared" si="157"/>
        <v>KPP</v>
      </c>
      <c r="F321" s="35" t="str">
        <f t="shared" si="158"/>
        <v>Coal Hauling ABB</v>
      </c>
      <c r="G321" s="37">
        <f t="shared" si="159"/>
        <v>43022</v>
      </c>
      <c r="H321" s="43">
        <v>2</v>
      </c>
      <c r="I321" s="58">
        <v>0.82291666666666663</v>
      </c>
      <c r="J321" s="48">
        <v>41720</v>
      </c>
      <c r="K321" s="40">
        <f t="shared" si="160"/>
        <v>15820</v>
      </c>
      <c r="L321" s="40">
        <f t="shared" si="165"/>
        <v>25900</v>
      </c>
      <c r="M321" s="35">
        <f t="shared" si="162"/>
        <v>1</v>
      </c>
      <c r="N321" s="1">
        <v>48</v>
      </c>
      <c r="O321" s="1" t="s">
        <v>199</v>
      </c>
    </row>
    <row r="322" spans="2:15">
      <c r="B322" s="1">
        <v>49</v>
      </c>
      <c r="C322" s="60" t="s">
        <v>98</v>
      </c>
      <c r="D322" s="35" t="str">
        <f t="shared" si="156"/>
        <v>P360</v>
      </c>
      <c r="E322" s="35" t="str">
        <f t="shared" si="157"/>
        <v>KPP</v>
      </c>
      <c r="F322" s="35" t="str">
        <f t="shared" si="158"/>
        <v>Coal Hauling ABB</v>
      </c>
      <c r="G322" s="37">
        <f t="shared" si="159"/>
        <v>43022</v>
      </c>
      <c r="H322" s="43">
        <v>2</v>
      </c>
      <c r="I322" s="58">
        <v>0.82361111111111107</v>
      </c>
      <c r="J322" s="48">
        <v>44800</v>
      </c>
      <c r="K322" s="40">
        <f t="shared" si="160"/>
        <v>16360</v>
      </c>
      <c r="L322" s="40">
        <f t="shared" si="165"/>
        <v>28440</v>
      </c>
      <c r="M322" s="35">
        <f t="shared" si="162"/>
        <v>1</v>
      </c>
      <c r="N322" s="1">
        <v>49</v>
      </c>
      <c r="O322" s="1" t="s">
        <v>199</v>
      </c>
    </row>
    <row r="323" spans="2:15">
      <c r="B323" s="1">
        <v>50</v>
      </c>
      <c r="C323" s="60" t="s">
        <v>94</v>
      </c>
      <c r="D323" s="35" t="str">
        <f t="shared" si="156"/>
        <v>P360</v>
      </c>
      <c r="E323" s="35" t="str">
        <f t="shared" si="157"/>
        <v>KPP</v>
      </c>
      <c r="F323" s="35" t="str">
        <f t="shared" si="158"/>
        <v>Coal Hauling ABB</v>
      </c>
      <c r="G323" s="37">
        <f t="shared" si="159"/>
        <v>43022</v>
      </c>
      <c r="H323" s="43">
        <v>2</v>
      </c>
      <c r="I323" s="58">
        <v>0.82430555555555562</v>
      </c>
      <c r="J323" s="48">
        <v>43240</v>
      </c>
      <c r="K323" s="40">
        <f t="shared" si="160"/>
        <v>16040</v>
      </c>
      <c r="L323" s="40">
        <f t="shared" si="165"/>
        <v>27200</v>
      </c>
      <c r="M323" s="35">
        <f t="shared" si="162"/>
        <v>1</v>
      </c>
      <c r="N323" s="1">
        <v>50</v>
      </c>
      <c r="O323" s="1" t="s">
        <v>199</v>
      </c>
    </row>
    <row r="324" spans="2:15">
      <c r="B324" s="1">
        <v>51</v>
      </c>
      <c r="C324" s="60" t="s">
        <v>75</v>
      </c>
      <c r="D324" s="35" t="str">
        <f t="shared" si="156"/>
        <v>P360</v>
      </c>
      <c r="E324" s="35" t="str">
        <f t="shared" si="157"/>
        <v>KPP</v>
      </c>
      <c r="F324" s="35" t="str">
        <f t="shared" si="158"/>
        <v>Coal Hauling ABB</v>
      </c>
      <c r="G324" s="37">
        <f t="shared" si="159"/>
        <v>43022</v>
      </c>
      <c r="H324" s="43">
        <v>2</v>
      </c>
      <c r="I324" s="58">
        <v>0.82638888888888884</v>
      </c>
      <c r="J324" s="48">
        <v>44080</v>
      </c>
      <c r="K324" s="40">
        <f t="shared" si="160"/>
        <v>16360</v>
      </c>
      <c r="L324" s="40">
        <f t="shared" si="165"/>
        <v>27720</v>
      </c>
      <c r="M324" s="35">
        <f t="shared" si="162"/>
        <v>1</v>
      </c>
      <c r="N324" s="1">
        <v>51</v>
      </c>
      <c r="O324" s="1" t="s">
        <v>199</v>
      </c>
    </row>
    <row r="325" spans="2:15">
      <c r="B325" s="1">
        <v>52</v>
      </c>
      <c r="C325" s="60" t="s">
        <v>110</v>
      </c>
      <c r="D325" s="35" t="str">
        <f t="shared" ref="D325:D388" si="166">IFERROR(VLOOKUP($C325,Parameter,2,FALSE),"")</f>
        <v>P360</v>
      </c>
      <c r="E325" s="35" t="str">
        <f t="shared" ref="E325:E388" si="167">IFERROR(VLOOKUP($C325,Parameter,4,FALSE),"")</f>
        <v>KPP</v>
      </c>
      <c r="F325" s="35" t="str">
        <f t="shared" ref="F325:F388" si="168">IFERROR(VLOOKUP($C325,Parameter,3,FALSE),"")</f>
        <v>Coal Hauling ABB</v>
      </c>
      <c r="G325" s="37">
        <f t="shared" ref="G325:G388" si="169">IF($C325=0,"",$D$2)</f>
        <v>43022</v>
      </c>
      <c r="H325" s="43">
        <v>2</v>
      </c>
      <c r="I325" s="58">
        <v>0.82847222222222217</v>
      </c>
      <c r="J325" s="48">
        <v>43720</v>
      </c>
      <c r="K325" s="40">
        <f t="shared" ref="K325:K388" si="170">IFERROR(VLOOKUP($C325,$Q$49:$R$300,2,FALSE),0)</f>
        <v>16240</v>
      </c>
      <c r="L325" s="40">
        <f t="shared" si="165"/>
        <v>27480</v>
      </c>
      <c r="M325" s="35">
        <f t="shared" ref="M325:M388" si="171">IF(L325&gt;0,1,"")</f>
        <v>1</v>
      </c>
      <c r="N325" s="1">
        <v>52</v>
      </c>
      <c r="O325" s="1" t="s">
        <v>199</v>
      </c>
    </row>
    <row r="326" spans="2:15">
      <c r="B326" s="1">
        <v>53</v>
      </c>
      <c r="C326" s="60" t="s">
        <v>42</v>
      </c>
      <c r="D326" s="35" t="str">
        <f t="shared" si="166"/>
        <v>P410</v>
      </c>
      <c r="E326" s="35" t="str">
        <f t="shared" si="167"/>
        <v>KPP</v>
      </c>
      <c r="F326" s="35" t="str">
        <f t="shared" si="168"/>
        <v>Coal Hauling ABB</v>
      </c>
      <c r="G326" s="37">
        <f t="shared" si="169"/>
        <v>43022</v>
      </c>
      <c r="H326" s="43">
        <v>2</v>
      </c>
      <c r="I326" s="58">
        <v>0.83124999999999993</v>
      </c>
      <c r="J326" s="48">
        <v>49360</v>
      </c>
      <c r="K326" s="40">
        <f t="shared" si="170"/>
        <v>19340</v>
      </c>
      <c r="L326" s="40">
        <f t="shared" si="165"/>
        <v>30020</v>
      </c>
      <c r="M326" s="35">
        <f t="shared" si="171"/>
        <v>1</v>
      </c>
      <c r="N326" s="1">
        <v>53</v>
      </c>
      <c r="O326" s="1" t="s">
        <v>199</v>
      </c>
    </row>
    <row r="327" spans="2:15">
      <c r="B327" s="1">
        <v>54</v>
      </c>
      <c r="C327" s="60" t="s">
        <v>147</v>
      </c>
      <c r="D327" s="35" t="str">
        <f t="shared" si="166"/>
        <v>P410</v>
      </c>
      <c r="E327" s="35" t="str">
        <f t="shared" si="167"/>
        <v>KPP</v>
      </c>
      <c r="F327" s="35" t="str">
        <f t="shared" si="168"/>
        <v>Coal Hauling ABB</v>
      </c>
      <c r="G327" s="37">
        <f t="shared" si="169"/>
        <v>43022</v>
      </c>
      <c r="H327" s="43">
        <v>2</v>
      </c>
      <c r="I327" s="58">
        <v>0.83194444444444438</v>
      </c>
      <c r="J327" s="48">
        <v>48960</v>
      </c>
      <c r="K327" s="40">
        <f t="shared" si="170"/>
        <v>18680</v>
      </c>
      <c r="L327" s="40">
        <f t="shared" si="165"/>
        <v>30280</v>
      </c>
      <c r="M327" s="35">
        <f t="shared" si="171"/>
        <v>1</v>
      </c>
      <c r="N327" s="1">
        <v>54</v>
      </c>
      <c r="O327" s="1" t="s">
        <v>199</v>
      </c>
    </row>
    <row r="328" spans="2:15">
      <c r="B328" s="1">
        <v>55</v>
      </c>
      <c r="C328" s="60" t="s">
        <v>154</v>
      </c>
      <c r="D328" s="35" t="str">
        <f t="shared" si="166"/>
        <v>P360</v>
      </c>
      <c r="E328" s="35" t="str">
        <f t="shared" si="167"/>
        <v>KPP</v>
      </c>
      <c r="F328" s="35" t="str">
        <f t="shared" si="168"/>
        <v>Coal Hauling ABB</v>
      </c>
      <c r="G328" s="37">
        <f t="shared" si="169"/>
        <v>43022</v>
      </c>
      <c r="H328" s="43">
        <v>2</v>
      </c>
      <c r="I328" s="58">
        <v>0.83263888888888893</v>
      </c>
      <c r="J328" s="48">
        <v>45140</v>
      </c>
      <c r="K328" s="40">
        <f t="shared" si="170"/>
        <v>16340</v>
      </c>
      <c r="L328" s="40">
        <f t="shared" si="165"/>
        <v>28800</v>
      </c>
      <c r="M328" s="35">
        <f t="shared" si="171"/>
        <v>1</v>
      </c>
      <c r="N328" s="1">
        <v>55</v>
      </c>
      <c r="O328" s="1" t="s">
        <v>199</v>
      </c>
    </row>
    <row r="329" spans="2:15">
      <c r="B329" s="1">
        <v>56</v>
      </c>
      <c r="C329" s="60" t="s">
        <v>60</v>
      </c>
      <c r="D329" s="35" t="str">
        <f t="shared" si="166"/>
        <v>P360</v>
      </c>
      <c r="E329" s="35" t="str">
        <f t="shared" si="167"/>
        <v>SAM</v>
      </c>
      <c r="F329" s="35" t="str">
        <f t="shared" si="168"/>
        <v>Subcont Hauling ABB</v>
      </c>
      <c r="G329" s="37">
        <f t="shared" si="169"/>
        <v>43022</v>
      </c>
      <c r="H329" s="43">
        <v>2</v>
      </c>
      <c r="I329" s="58">
        <v>0.83333333333333337</v>
      </c>
      <c r="J329" s="48">
        <v>43940</v>
      </c>
      <c r="K329" s="40">
        <f t="shared" si="170"/>
        <v>15920</v>
      </c>
      <c r="L329" s="40">
        <f t="shared" si="165"/>
        <v>28020</v>
      </c>
      <c r="M329" s="35">
        <f t="shared" si="171"/>
        <v>1</v>
      </c>
      <c r="N329" s="1">
        <v>56</v>
      </c>
      <c r="O329" s="1" t="s">
        <v>199</v>
      </c>
    </row>
    <row r="330" spans="2:15">
      <c r="B330" s="1">
        <v>57</v>
      </c>
      <c r="C330" s="60" t="s">
        <v>52</v>
      </c>
      <c r="D330" s="35" t="str">
        <f t="shared" si="166"/>
        <v>P420</v>
      </c>
      <c r="E330" s="35" t="str">
        <f t="shared" si="167"/>
        <v>SAM</v>
      </c>
      <c r="F330" s="35" t="str">
        <f t="shared" si="168"/>
        <v>Subcont Hauling ABB</v>
      </c>
      <c r="G330" s="37">
        <f t="shared" si="169"/>
        <v>43022</v>
      </c>
      <c r="H330" s="43">
        <v>2</v>
      </c>
      <c r="I330" s="58">
        <v>0.83819444444444446</v>
      </c>
      <c r="J330" s="48">
        <v>46480</v>
      </c>
      <c r="K330" s="40">
        <f t="shared" si="170"/>
        <v>18760</v>
      </c>
      <c r="L330" s="40">
        <f t="shared" si="165"/>
        <v>27720</v>
      </c>
      <c r="M330" s="35">
        <f t="shared" si="171"/>
        <v>1</v>
      </c>
      <c r="N330" s="1">
        <v>57</v>
      </c>
      <c r="O330" s="1" t="s">
        <v>199</v>
      </c>
    </row>
    <row r="331" spans="2:15">
      <c r="B331" s="1">
        <v>58</v>
      </c>
      <c r="C331" s="60" t="s">
        <v>149</v>
      </c>
      <c r="D331" s="35" t="str">
        <f t="shared" si="166"/>
        <v>P420</v>
      </c>
      <c r="E331" s="35" t="str">
        <f t="shared" si="167"/>
        <v>SAM</v>
      </c>
      <c r="F331" s="35" t="str">
        <f t="shared" si="168"/>
        <v>Subcont Hauling ABB</v>
      </c>
      <c r="G331" s="37">
        <f t="shared" si="169"/>
        <v>43022</v>
      </c>
      <c r="H331" s="43">
        <v>2</v>
      </c>
      <c r="I331" s="58">
        <v>0.84027777777777779</v>
      </c>
      <c r="J331" s="48">
        <v>47240</v>
      </c>
      <c r="K331" s="40">
        <f t="shared" si="170"/>
        <v>18600</v>
      </c>
      <c r="L331" s="40">
        <f t="shared" si="165"/>
        <v>28640</v>
      </c>
      <c r="M331" s="35">
        <f t="shared" si="171"/>
        <v>1</v>
      </c>
      <c r="N331" s="1">
        <v>58</v>
      </c>
      <c r="O331" s="1" t="s">
        <v>199</v>
      </c>
    </row>
    <row r="332" spans="2:15">
      <c r="B332" s="1">
        <v>59</v>
      </c>
      <c r="C332" s="60" t="s">
        <v>59</v>
      </c>
      <c r="D332" s="35" t="str">
        <f t="shared" si="166"/>
        <v>P420</v>
      </c>
      <c r="E332" s="35" t="str">
        <f t="shared" si="167"/>
        <v>SAM</v>
      </c>
      <c r="F332" s="35" t="str">
        <f t="shared" si="168"/>
        <v>Subcont Hauling ABB</v>
      </c>
      <c r="G332" s="37">
        <f t="shared" si="169"/>
        <v>43022</v>
      </c>
      <c r="H332" s="43">
        <v>2</v>
      </c>
      <c r="I332" s="58">
        <v>0.84097222222222223</v>
      </c>
      <c r="J332" s="48">
        <v>47720</v>
      </c>
      <c r="K332" s="40">
        <f t="shared" si="170"/>
        <v>19380</v>
      </c>
      <c r="L332" s="40">
        <f t="shared" si="165"/>
        <v>28340</v>
      </c>
      <c r="M332" s="35">
        <f t="shared" si="171"/>
        <v>1</v>
      </c>
      <c r="N332" s="1">
        <v>59</v>
      </c>
      <c r="O332" s="1" t="s">
        <v>199</v>
      </c>
    </row>
    <row r="333" spans="2:15">
      <c r="B333" s="1">
        <v>60</v>
      </c>
      <c r="C333" s="60" t="s">
        <v>62</v>
      </c>
      <c r="D333" s="35" t="str">
        <f t="shared" si="166"/>
        <v>P360</v>
      </c>
      <c r="E333" s="35" t="str">
        <f t="shared" si="167"/>
        <v>SAM</v>
      </c>
      <c r="F333" s="35" t="str">
        <f t="shared" si="168"/>
        <v>Subcont Hauling ABB</v>
      </c>
      <c r="G333" s="37">
        <f t="shared" si="169"/>
        <v>43022</v>
      </c>
      <c r="H333" s="43">
        <v>2</v>
      </c>
      <c r="I333" s="58">
        <v>0.84166666666666667</v>
      </c>
      <c r="J333" s="48">
        <v>45440</v>
      </c>
      <c r="K333" s="40">
        <f t="shared" si="170"/>
        <v>16280</v>
      </c>
      <c r="L333" s="40">
        <f t="shared" si="165"/>
        <v>29160</v>
      </c>
      <c r="M333" s="35">
        <f t="shared" si="171"/>
        <v>1</v>
      </c>
      <c r="N333" s="1">
        <v>60</v>
      </c>
      <c r="O333" s="1" t="s">
        <v>199</v>
      </c>
    </row>
    <row r="334" spans="2:15">
      <c r="B334" s="1">
        <v>61</v>
      </c>
      <c r="C334" s="60" t="s">
        <v>50</v>
      </c>
      <c r="D334" s="35" t="str">
        <f t="shared" si="166"/>
        <v>P360</v>
      </c>
      <c r="E334" s="35" t="str">
        <f t="shared" si="167"/>
        <v>SAM</v>
      </c>
      <c r="F334" s="35" t="str">
        <f t="shared" si="168"/>
        <v>Subcont Hauling ABB</v>
      </c>
      <c r="G334" s="37">
        <f t="shared" si="169"/>
        <v>43022</v>
      </c>
      <c r="H334" s="43">
        <v>2</v>
      </c>
      <c r="I334" s="58">
        <v>0.84236111111111101</v>
      </c>
      <c r="J334" s="48">
        <v>41500</v>
      </c>
      <c r="K334" s="40">
        <f t="shared" si="170"/>
        <v>15980</v>
      </c>
      <c r="L334" s="40">
        <f t="shared" si="165"/>
        <v>25520</v>
      </c>
      <c r="M334" s="35">
        <f t="shared" si="171"/>
        <v>1</v>
      </c>
      <c r="N334" s="1">
        <v>61</v>
      </c>
      <c r="O334" s="1" t="s">
        <v>199</v>
      </c>
    </row>
    <row r="335" spans="2:15">
      <c r="B335" s="1">
        <v>62</v>
      </c>
      <c r="C335" s="60" t="s">
        <v>53</v>
      </c>
      <c r="D335" s="35" t="str">
        <f t="shared" si="166"/>
        <v>P360</v>
      </c>
      <c r="E335" s="35" t="str">
        <f t="shared" si="167"/>
        <v>SAM</v>
      </c>
      <c r="F335" s="35" t="str">
        <f t="shared" si="168"/>
        <v>Subcont Hauling ABB</v>
      </c>
      <c r="G335" s="37">
        <f t="shared" si="169"/>
        <v>43022</v>
      </c>
      <c r="H335" s="43">
        <v>2</v>
      </c>
      <c r="I335" s="58">
        <v>0.84236111111111101</v>
      </c>
      <c r="J335" s="48">
        <v>42980</v>
      </c>
      <c r="K335" s="40">
        <f t="shared" si="170"/>
        <v>16060</v>
      </c>
      <c r="L335" s="40">
        <f t="shared" ref="L335:L398" si="172">IFERROR(J335-K335,"")</f>
        <v>26920</v>
      </c>
      <c r="M335" s="35">
        <f t="shared" si="171"/>
        <v>1</v>
      </c>
      <c r="N335" s="1">
        <v>62</v>
      </c>
      <c r="O335" s="1" t="s">
        <v>199</v>
      </c>
    </row>
    <row r="336" spans="2:15">
      <c r="B336" s="1">
        <v>63</v>
      </c>
      <c r="C336" s="60" t="s">
        <v>128</v>
      </c>
      <c r="D336" s="35" t="str">
        <f t="shared" si="166"/>
        <v>P360</v>
      </c>
      <c r="E336" s="35" t="str">
        <f t="shared" si="167"/>
        <v>SAM</v>
      </c>
      <c r="F336" s="35" t="str">
        <f t="shared" si="168"/>
        <v>Subcont Hauling ABB</v>
      </c>
      <c r="G336" s="37">
        <f t="shared" si="169"/>
        <v>43022</v>
      </c>
      <c r="H336" s="43">
        <v>2</v>
      </c>
      <c r="I336" s="58">
        <v>0.84305555555555556</v>
      </c>
      <c r="J336" s="48">
        <v>43320</v>
      </c>
      <c r="K336" s="40">
        <f t="shared" si="170"/>
        <v>15560</v>
      </c>
      <c r="L336" s="40">
        <f t="shared" si="172"/>
        <v>27760</v>
      </c>
      <c r="M336" s="35">
        <f t="shared" si="171"/>
        <v>1</v>
      </c>
      <c r="N336" s="1">
        <v>63</v>
      </c>
      <c r="O336" s="1" t="s">
        <v>199</v>
      </c>
    </row>
    <row r="337" spans="2:22">
      <c r="B337" s="1">
        <v>64</v>
      </c>
      <c r="C337" s="60" t="s">
        <v>91</v>
      </c>
      <c r="D337" s="35" t="str">
        <f t="shared" si="166"/>
        <v>P380</v>
      </c>
      <c r="E337" s="35" t="str">
        <f t="shared" si="167"/>
        <v>SAM</v>
      </c>
      <c r="F337" s="35" t="str">
        <f t="shared" si="168"/>
        <v>Subcont Hauling ABB</v>
      </c>
      <c r="G337" s="37">
        <f t="shared" si="169"/>
        <v>43022</v>
      </c>
      <c r="H337" s="43">
        <v>2</v>
      </c>
      <c r="I337" s="58">
        <v>0.84375</v>
      </c>
      <c r="J337" s="48">
        <v>42580</v>
      </c>
      <c r="K337" s="40">
        <f t="shared" si="170"/>
        <v>16080</v>
      </c>
      <c r="L337" s="40">
        <f t="shared" si="172"/>
        <v>26500</v>
      </c>
      <c r="M337" s="35">
        <f t="shared" si="171"/>
        <v>1</v>
      </c>
      <c r="N337" s="1">
        <v>64</v>
      </c>
      <c r="O337" s="1" t="s">
        <v>199</v>
      </c>
    </row>
    <row r="338" spans="2:22">
      <c r="B338" s="1">
        <v>65</v>
      </c>
      <c r="C338" s="60" t="s">
        <v>68</v>
      </c>
      <c r="D338" s="35" t="str">
        <f t="shared" si="166"/>
        <v>P420</v>
      </c>
      <c r="E338" s="35" t="str">
        <f t="shared" si="167"/>
        <v>SAM</v>
      </c>
      <c r="F338" s="35" t="str">
        <f t="shared" si="168"/>
        <v>Subcont Hauling ABB</v>
      </c>
      <c r="G338" s="37">
        <f t="shared" si="169"/>
        <v>43022</v>
      </c>
      <c r="H338" s="43">
        <v>2</v>
      </c>
      <c r="I338" s="58">
        <v>0.84444444444444444</v>
      </c>
      <c r="J338" s="48">
        <v>48440</v>
      </c>
      <c r="K338" s="40">
        <f t="shared" si="170"/>
        <v>18720</v>
      </c>
      <c r="L338" s="40">
        <f t="shared" si="172"/>
        <v>29720</v>
      </c>
      <c r="M338" s="35">
        <f t="shared" si="171"/>
        <v>1</v>
      </c>
      <c r="N338" s="1">
        <v>65</v>
      </c>
      <c r="O338" s="1" t="s">
        <v>199</v>
      </c>
    </row>
    <row r="339" spans="2:22">
      <c r="B339" s="1">
        <v>66</v>
      </c>
      <c r="C339" s="60" t="s">
        <v>209</v>
      </c>
      <c r="D339" s="35" t="str">
        <f t="shared" si="166"/>
        <v>P380</v>
      </c>
      <c r="E339" s="35" t="str">
        <f t="shared" si="167"/>
        <v>KPP</v>
      </c>
      <c r="F339" s="35" t="str">
        <f t="shared" si="168"/>
        <v>Coal Hauling ABB</v>
      </c>
      <c r="G339" s="37">
        <f t="shared" si="169"/>
        <v>43022</v>
      </c>
      <c r="H339" s="43">
        <v>2</v>
      </c>
      <c r="I339" s="58">
        <v>0.84513888888888899</v>
      </c>
      <c r="J339" s="48">
        <v>44100</v>
      </c>
      <c r="K339" s="40">
        <f t="shared" si="170"/>
        <v>15800</v>
      </c>
      <c r="L339" s="40">
        <f t="shared" si="172"/>
        <v>28300</v>
      </c>
      <c r="M339" s="35">
        <f t="shared" si="171"/>
        <v>1</v>
      </c>
      <c r="N339" s="1">
        <v>66</v>
      </c>
      <c r="O339" s="1" t="s">
        <v>199</v>
      </c>
    </row>
    <row r="340" spans="2:22">
      <c r="B340" s="1">
        <v>67</v>
      </c>
      <c r="C340" s="60" t="s">
        <v>43</v>
      </c>
      <c r="D340" s="35" t="str">
        <f t="shared" si="166"/>
        <v>P410</v>
      </c>
      <c r="E340" s="35" t="str">
        <f t="shared" si="167"/>
        <v>KPP</v>
      </c>
      <c r="F340" s="35" t="str">
        <f t="shared" si="168"/>
        <v>Coal Hauling ABB</v>
      </c>
      <c r="G340" s="37">
        <f t="shared" si="169"/>
        <v>43022</v>
      </c>
      <c r="H340" s="43">
        <v>2</v>
      </c>
      <c r="I340" s="58">
        <v>0.84722222222222221</v>
      </c>
      <c r="J340" s="48">
        <v>48760</v>
      </c>
      <c r="K340" s="40">
        <f t="shared" si="170"/>
        <v>18600</v>
      </c>
      <c r="L340" s="40">
        <f t="shared" si="172"/>
        <v>30160</v>
      </c>
      <c r="M340" s="35">
        <f t="shared" si="171"/>
        <v>1</v>
      </c>
      <c r="N340" s="1">
        <v>67</v>
      </c>
      <c r="O340" s="1" t="s">
        <v>199</v>
      </c>
    </row>
    <row r="341" spans="2:22">
      <c r="B341" s="1">
        <v>68</v>
      </c>
      <c r="C341" s="60" t="s">
        <v>132</v>
      </c>
      <c r="D341" s="35" t="str">
        <f t="shared" si="166"/>
        <v>P360</v>
      </c>
      <c r="E341" s="35" t="str">
        <f t="shared" si="167"/>
        <v>SAM</v>
      </c>
      <c r="F341" s="35" t="str">
        <f t="shared" si="168"/>
        <v>Subcont Hauling ABB</v>
      </c>
      <c r="G341" s="37">
        <f t="shared" si="169"/>
        <v>43022</v>
      </c>
      <c r="H341" s="43">
        <v>2</v>
      </c>
      <c r="I341" s="58">
        <v>0.85069444444444453</v>
      </c>
      <c r="J341" s="48">
        <v>44220</v>
      </c>
      <c r="K341" s="40">
        <f t="shared" si="170"/>
        <v>15540</v>
      </c>
      <c r="L341" s="40">
        <f t="shared" si="172"/>
        <v>28680</v>
      </c>
      <c r="M341" s="35">
        <f t="shared" si="171"/>
        <v>1</v>
      </c>
      <c r="N341" s="1">
        <v>68</v>
      </c>
      <c r="O341" s="1" t="s">
        <v>199</v>
      </c>
    </row>
    <row r="342" spans="2:22">
      <c r="B342" s="1">
        <v>69</v>
      </c>
      <c r="C342" s="60" t="s">
        <v>45</v>
      </c>
      <c r="D342" s="35" t="str">
        <f t="shared" si="166"/>
        <v>P410</v>
      </c>
      <c r="E342" s="35" t="str">
        <f t="shared" si="167"/>
        <v>KPP</v>
      </c>
      <c r="F342" s="35" t="str">
        <f t="shared" si="168"/>
        <v>Coal Hauling ABB</v>
      </c>
      <c r="G342" s="37">
        <f t="shared" si="169"/>
        <v>43022</v>
      </c>
      <c r="H342" s="43">
        <v>2</v>
      </c>
      <c r="I342" s="58">
        <v>0.8520833333333333</v>
      </c>
      <c r="J342" s="48">
        <v>48760</v>
      </c>
      <c r="K342" s="40">
        <f t="shared" si="170"/>
        <v>18680</v>
      </c>
      <c r="L342" s="40">
        <f t="shared" si="172"/>
        <v>30080</v>
      </c>
      <c r="M342" s="35">
        <f t="shared" si="171"/>
        <v>1</v>
      </c>
      <c r="N342" s="1">
        <v>69</v>
      </c>
      <c r="O342" s="1" t="s">
        <v>199</v>
      </c>
    </row>
    <row r="343" spans="2:22">
      <c r="B343" s="1">
        <v>70</v>
      </c>
      <c r="C343" s="60" t="s">
        <v>155</v>
      </c>
      <c r="D343" s="35" t="str">
        <f t="shared" si="166"/>
        <v>P360</v>
      </c>
      <c r="E343" s="35" t="str">
        <f t="shared" si="167"/>
        <v>KPP</v>
      </c>
      <c r="F343" s="35" t="str">
        <f t="shared" si="168"/>
        <v>Coal Hauling ABB</v>
      </c>
      <c r="G343" s="37">
        <f t="shared" si="169"/>
        <v>43022</v>
      </c>
      <c r="H343" s="43">
        <v>2</v>
      </c>
      <c r="I343" s="58">
        <v>0.85277777777777775</v>
      </c>
      <c r="J343" s="48">
        <v>43700</v>
      </c>
      <c r="K343" s="40">
        <f t="shared" si="170"/>
        <v>16540</v>
      </c>
      <c r="L343" s="40">
        <f t="shared" si="172"/>
        <v>27160</v>
      </c>
      <c r="M343" s="35">
        <f t="shared" si="171"/>
        <v>1</v>
      </c>
      <c r="N343" s="1">
        <v>70</v>
      </c>
      <c r="O343" s="1" t="s">
        <v>199</v>
      </c>
    </row>
    <row r="344" spans="2:22">
      <c r="B344" s="1">
        <v>71</v>
      </c>
      <c r="C344" s="60" t="s">
        <v>186</v>
      </c>
      <c r="D344" s="35" t="str">
        <f t="shared" si="166"/>
        <v>P360</v>
      </c>
      <c r="E344" s="35" t="str">
        <f t="shared" si="167"/>
        <v>KPP</v>
      </c>
      <c r="F344" s="35" t="str">
        <f t="shared" si="168"/>
        <v>Coal Hauling ABB</v>
      </c>
      <c r="G344" s="37">
        <f t="shared" si="169"/>
        <v>43022</v>
      </c>
      <c r="H344" s="43">
        <v>2</v>
      </c>
      <c r="I344" s="58">
        <v>0.8534722222222223</v>
      </c>
      <c r="J344" s="48">
        <v>45200</v>
      </c>
      <c r="K344" s="40">
        <f t="shared" si="170"/>
        <v>15620</v>
      </c>
      <c r="L344" s="40">
        <f t="shared" si="172"/>
        <v>29580</v>
      </c>
      <c r="M344" s="35">
        <f t="shared" si="171"/>
        <v>1</v>
      </c>
      <c r="N344" s="1">
        <v>71</v>
      </c>
      <c r="O344" s="1" t="s">
        <v>199</v>
      </c>
    </row>
    <row r="345" spans="2:22">
      <c r="B345" s="1">
        <v>72</v>
      </c>
      <c r="C345" s="60" t="s">
        <v>120</v>
      </c>
      <c r="D345" s="35" t="str">
        <f t="shared" si="166"/>
        <v>P410</v>
      </c>
      <c r="E345" s="35" t="str">
        <f t="shared" si="167"/>
        <v>KPP</v>
      </c>
      <c r="F345" s="35" t="str">
        <f t="shared" si="168"/>
        <v>Coal Hauling ABB</v>
      </c>
      <c r="G345" s="37">
        <f t="shared" si="169"/>
        <v>43022</v>
      </c>
      <c r="H345" s="43">
        <v>2</v>
      </c>
      <c r="I345" s="58">
        <v>0.85555555555555562</v>
      </c>
      <c r="J345" s="48">
        <v>49100</v>
      </c>
      <c r="K345" s="40">
        <f t="shared" si="170"/>
        <v>18740</v>
      </c>
      <c r="L345" s="40">
        <f t="shared" si="172"/>
        <v>30360</v>
      </c>
      <c r="M345" s="35">
        <f t="shared" si="171"/>
        <v>1</v>
      </c>
      <c r="N345" s="1">
        <v>72</v>
      </c>
      <c r="O345" s="1" t="s">
        <v>199</v>
      </c>
    </row>
    <row r="346" spans="2:22">
      <c r="B346" s="1">
        <v>73</v>
      </c>
      <c r="C346" s="60" t="s">
        <v>46</v>
      </c>
      <c r="D346" s="35" t="str">
        <f t="shared" si="166"/>
        <v>P360</v>
      </c>
      <c r="E346" s="35" t="str">
        <f t="shared" si="167"/>
        <v>KPP</v>
      </c>
      <c r="F346" s="35" t="str">
        <f t="shared" si="168"/>
        <v>Coal Hauling ABB</v>
      </c>
      <c r="G346" s="37">
        <f t="shared" si="169"/>
        <v>43022</v>
      </c>
      <c r="H346" s="43">
        <v>2</v>
      </c>
      <c r="I346" s="58">
        <v>0.85625000000000007</v>
      </c>
      <c r="J346" s="48">
        <v>43040</v>
      </c>
      <c r="K346" s="40">
        <f t="shared" si="170"/>
        <v>16260</v>
      </c>
      <c r="L346" s="40">
        <f t="shared" si="172"/>
        <v>26780</v>
      </c>
      <c r="M346" s="35">
        <f t="shared" si="171"/>
        <v>1</v>
      </c>
      <c r="N346" s="1">
        <v>73</v>
      </c>
      <c r="O346" s="1" t="s">
        <v>199</v>
      </c>
    </row>
    <row r="347" spans="2:22">
      <c r="B347" s="1">
        <v>74</v>
      </c>
      <c r="C347" s="60" t="s">
        <v>129</v>
      </c>
      <c r="D347" s="35" t="str">
        <f t="shared" si="166"/>
        <v>P360</v>
      </c>
      <c r="E347" s="35" t="str">
        <f t="shared" si="167"/>
        <v>KPP</v>
      </c>
      <c r="F347" s="35" t="str">
        <f t="shared" si="168"/>
        <v>Coal Hauling ABB</v>
      </c>
      <c r="G347" s="37">
        <f t="shared" si="169"/>
        <v>43022</v>
      </c>
      <c r="H347" s="43">
        <v>2</v>
      </c>
      <c r="I347" s="58">
        <v>0.8569444444444444</v>
      </c>
      <c r="J347" s="48">
        <v>48760</v>
      </c>
      <c r="K347" s="40">
        <f t="shared" si="170"/>
        <v>16380</v>
      </c>
      <c r="L347" s="40">
        <f t="shared" si="172"/>
        <v>32380</v>
      </c>
      <c r="M347" s="35">
        <f t="shared" si="171"/>
        <v>1</v>
      </c>
      <c r="N347" s="1">
        <v>74</v>
      </c>
      <c r="O347" s="1" t="s">
        <v>199</v>
      </c>
    </row>
    <row r="348" spans="2:22">
      <c r="B348" s="1">
        <v>75</v>
      </c>
      <c r="C348" s="60" t="s">
        <v>100</v>
      </c>
      <c r="D348" s="35" t="str">
        <f t="shared" si="166"/>
        <v>P380</v>
      </c>
      <c r="E348" s="35" t="str">
        <f t="shared" si="167"/>
        <v>KPP</v>
      </c>
      <c r="F348" s="35" t="str">
        <f t="shared" si="168"/>
        <v>Coal Hauling ABB</v>
      </c>
      <c r="G348" s="37">
        <f t="shared" si="169"/>
        <v>43022</v>
      </c>
      <c r="H348" s="43">
        <v>2</v>
      </c>
      <c r="I348" s="58">
        <v>0.85763888888888884</v>
      </c>
      <c r="J348" s="48">
        <v>43380</v>
      </c>
      <c r="K348" s="40">
        <f t="shared" si="170"/>
        <v>16280</v>
      </c>
      <c r="L348" s="40">
        <f t="shared" si="172"/>
        <v>27100</v>
      </c>
      <c r="M348" s="35">
        <f t="shared" si="171"/>
        <v>1</v>
      </c>
      <c r="N348" s="1">
        <v>75</v>
      </c>
      <c r="O348" s="1" t="s">
        <v>199</v>
      </c>
    </row>
    <row r="349" spans="2:22">
      <c r="B349" s="1">
        <v>76</v>
      </c>
      <c r="C349" s="60" t="s">
        <v>206</v>
      </c>
      <c r="D349" s="35" t="str">
        <f t="shared" si="166"/>
        <v>P380</v>
      </c>
      <c r="E349" s="35" t="str">
        <f t="shared" si="167"/>
        <v>KPP</v>
      </c>
      <c r="F349" s="35" t="str">
        <f t="shared" si="168"/>
        <v>Coal Hauling ABB</v>
      </c>
      <c r="G349" s="37">
        <f t="shared" si="169"/>
        <v>43022</v>
      </c>
      <c r="H349" s="43">
        <v>2</v>
      </c>
      <c r="I349" s="58">
        <v>0.85972222222222217</v>
      </c>
      <c r="J349" s="48">
        <v>44360</v>
      </c>
      <c r="K349" s="40">
        <f t="shared" si="170"/>
        <v>15940</v>
      </c>
      <c r="L349" s="40">
        <f t="shared" si="172"/>
        <v>28420</v>
      </c>
      <c r="M349" s="35">
        <f t="shared" si="171"/>
        <v>1</v>
      </c>
      <c r="N349" s="1">
        <v>76</v>
      </c>
      <c r="O349" s="1" t="s">
        <v>199</v>
      </c>
    </row>
    <row r="350" spans="2:22">
      <c r="B350" s="1">
        <v>77</v>
      </c>
      <c r="C350" s="60" t="s">
        <v>49</v>
      </c>
      <c r="D350" s="35" t="str">
        <f t="shared" si="166"/>
        <v>P410</v>
      </c>
      <c r="E350" s="35" t="str">
        <f t="shared" si="167"/>
        <v>KPP</v>
      </c>
      <c r="F350" s="35" t="str">
        <f t="shared" si="168"/>
        <v>Coal Hauling ABB</v>
      </c>
      <c r="G350" s="37">
        <f t="shared" si="169"/>
        <v>43022</v>
      </c>
      <c r="H350" s="43">
        <v>2</v>
      </c>
      <c r="I350" s="58">
        <v>0.85972222222222217</v>
      </c>
      <c r="J350" s="48">
        <v>48860</v>
      </c>
      <c r="K350" s="40">
        <f t="shared" si="170"/>
        <v>18680</v>
      </c>
      <c r="L350" s="40">
        <f t="shared" si="172"/>
        <v>30180</v>
      </c>
      <c r="M350" s="35">
        <f t="shared" si="171"/>
        <v>1</v>
      </c>
      <c r="N350" s="1">
        <v>77</v>
      </c>
      <c r="O350" s="1" t="s">
        <v>199</v>
      </c>
    </row>
    <row r="351" spans="2:22">
      <c r="B351" s="1">
        <v>78</v>
      </c>
      <c r="C351" s="60" t="s">
        <v>201</v>
      </c>
      <c r="D351" s="35" t="str">
        <f t="shared" si="166"/>
        <v>P360</v>
      </c>
      <c r="E351" s="35" t="str">
        <f t="shared" si="167"/>
        <v>KPP</v>
      </c>
      <c r="F351" s="35" t="str">
        <f t="shared" si="168"/>
        <v>Coal Hauling ABB</v>
      </c>
      <c r="G351" s="37">
        <f t="shared" si="169"/>
        <v>43022</v>
      </c>
      <c r="H351" s="43">
        <v>2</v>
      </c>
      <c r="I351" s="58">
        <v>0.86111111111111116</v>
      </c>
      <c r="J351" s="48">
        <v>43020</v>
      </c>
      <c r="K351" s="40">
        <f t="shared" si="170"/>
        <v>16380</v>
      </c>
      <c r="L351" s="40">
        <f t="shared" si="172"/>
        <v>26640</v>
      </c>
      <c r="M351" s="35">
        <f t="shared" si="171"/>
        <v>1</v>
      </c>
      <c r="N351" s="1">
        <v>78</v>
      </c>
      <c r="O351" s="1" t="s">
        <v>199</v>
      </c>
    </row>
    <row r="352" spans="2:22">
      <c r="B352" s="1">
        <v>79</v>
      </c>
      <c r="C352" s="60" t="s">
        <v>177</v>
      </c>
      <c r="D352" s="35" t="str">
        <f t="shared" si="166"/>
        <v>P410</v>
      </c>
      <c r="E352" s="35" t="str">
        <f t="shared" si="167"/>
        <v>KPP</v>
      </c>
      <c r="F352" s="35" t="str">
        <f t="shared" si="168"/>
        <v>Coal Hauling ABB</v>
      </c>
      <c r="G352" s="37">
        <f t="shared" si="169"/>
        <v>43022</v>
      </c>
      <c r="H352" s="43">
        <v>2</v>
      </c>
      <c r="I352" s="58">
        <v>0.86388888888888893</v>
      </c>
      <c r="J352" s="48">
        <v>48820</v>
      </c>
      <c r="K352" s="40">
        <f t="shared" si="170"/>
        <v>19280</v>
      </c>
      <c r="L352" s="40">
        <f t="shared" si="172"/>
        <v>29540</v>
      </c>
      <c r="M352" s="35">
        <f t="shared" si="171"/>
        <v>1</v>
      </c>
      <c r="N352" s="1">
        <v>79</v>
      </c>
      <c r="O352" s="1" t="s">
        <v>199</v>
      </c>
      <c r="V352" s="59"/>
    </row>
    <row r="353" spans="2:22">
      <c r="B353" s="1">
        <v>80</v>
      </c>
      <c r="C353" s="60" t="s">
        <v>95</v>
      </c>
      <c r="D353" s="35" t="str">
        <f t="shared" si="166"/>
        <v>P410</v>
      </c>
      <c r="E353" s="35" t="str">
        <f t="shared" si="167"/>
        <v>KPP</v>
      </c>
      <c r="F353" s="35" t="str">
        <f t="shared" si="168"/>
        <v>Coal Hauling ABB</v>
      </c>
      <c r="G353" s="37">
        <f t="shared" si="169"/>
        <v>43022</v>
      </c>
      <c r="H353" s="43">
        <v>2</v>
      </c>
      <c r="I353" s="58">
        <v>0.86388888888888893</v>
      </c>
      <c r="J353" s="48">
        <v>48200</v>
      </c>
      <c r="K353" s="40">
        <f t="shared" si="170"/>
        <v>18620</v>
      </c>
      <c r="L353" s="40">
        <f t="shared" si="172"/>
        <v>29580</v>
      </c>
      <c r="M353" s="35">
        <f t="shared" si="171"/>
        <v>1</v>
      </c>
      <c r="N353" s="1">
        <v>80</v>
      </c>
      <c r="O353" s="1" t="s">
        <v>199</v>
      </c>
    </row>
    <row r="354" spans="2:22">
      <c r="B354" s="1">
        <v>81</v>
      </c>
      <c r="C354" s="60" t="s">
        <v>28</v>
      </c>
      <c r="D354" s="35" t="str">
        <f t="shared" si="166"/>
        <v>P360</v>
      </c>
      <c r="E354" s="35" t="str">
        <f t="shared" si="167"/>
        <v>KPP</v>
      </c>
      <c r="F354" s="35" t="str">
        <f t="shared" si="168"/>
        <v>Coal Hauling ABB</v>
      </c>
      <c r="G354" s="37">
        <f t="shared" si="169"/>
        <v>43022</v>
      </c>
      <c r="H354" s="43">
        <v>2</v>
      </c>
      <c r="I354" s="58">
        <v>0.8652777777777777</v>
      </c>
      <c r="J354" s="48">
        <v>42320</v>
      </c>
      <c r="K354" s="40">
        <f t="shared" si="170"/>
        <v>15600</v>
      </c>
      <c r="L354" s="40">
        <f t="shared" si="172"/>
        <v>26720</v>
      </c>
      <c r="M354" s="35">
        <f t="shared" si="171"/>
        <v>1</v>
      </c>
      <c r="N354" s="1">
        <v>81</v>
      </c>
      <c r="O354" s="1" t="s">
        <v>199</v>
      </c>
      <c r="V354" s="59"/>
    </row>
    <row r="355" spans="2:22">
      <c r="B355" s="1">
        <v>82</v>
      </c>
      <c r="C355" s="60" t="s">
        <v>124</v>
      </c>
      <c r="D355" s="35" t="str">
        <f t="shared" si="166"/>
        <v>P410</v>
      </c>
      <c r="E355" s="35" t="str">
        <f t="shared" si="167"/>
        <v>KPP</v>
      </c>
      <c r="F355" s="35" t="str">
        <f t="shared" si="168"/>
        <v>Coal Hauling ABB</v>
      </c>
      <c r="G355" s="37">
        <f t="shared" si="169"/>
        <v>43022</v>
      </c>
      <c r="H355" s="43">
        <v>2</v>
      </c>
      <c r="I355" s="58">
        <v>0.86597222222222225</v>
      </c>
      <c r="J355" s="48">
        <v>49680</v>
      </c>
      <c r="K355" s="40">
        <f t="shared" si="170"/>
        <v>19020</v>
      </c>
      <c r="L355" s="40">
        <f t="shared" si="172"/>
        <v>30660</v>
      </c>
      <c r="M355" s="35">
        <f t="shared" si="171"/>
        <v>1</v>
      </c>
      <c r="N355" s="1">
        <v>82</v>
      </c>
      <c r="O355" s="1" t="s">
        <v>199</v>
      </c>
      <c r="V355" s="59"/>
    </row>
    <row r="356" spans="2:22">
      <c r="B356" s="1">
        <v>83</v>
      </c>
      <c r="C356" s="60" t="s">
        <v>193</v>
      </c>
      <c r="D356" s="35" t="str">
        <f t="shared" si="166"/>
        <v>P360</v>
      </c>
      <c r="E356" s="35" t="str">
        <f t="shared" si="167"/>
        <v>KPP</v>
      </c>
      <c r="F356" s="35" t="str">
        <f t="shared" si="168"/>
        <v>Coal Hauling ABB</v>
      </c>
      <c r="G356" s="37">
        <f t="shared" si="169"/>
        <v>43022</v>
      </c>
      <c r="H356" s="43">
        <v>2</v>
      </c>
      <c r="I356" s="58">
        <v>0.8666666666666667</v>
      </c>
      <c r="J356" s="48">
        <v>42660</v>
      </c>
      <c r="K356" s="40">
        <f t="shared" si="170"/>
        <v>15940</v>
      </c>
      <c r="L356" s="40">
        <f t="shared" si="172"/>
        <v>26720</v>
      </c>
      <c r="M356" s="35">
        <f t="shared" si="171"/>
        <v>1</v>
      </c>
      <c r="N356" s="1">
        <v>83</v>
      </c>
      <c r="O356" s="1" t="s">
        <v>199</v>
      </c>
    </row>
    <row r="357" spans="2:22">
      <c r="B357" s="1">
        <v>84</v>
      </c>
      <c r="C357" s="60" t="s">
        <v>187</v>
      </c>
      <c r="D357" s="35" t="str">
        <f t="shared" si="166"/>
        <v>P410</v>
      </c>
      <c r="E357" s="35" t="str">
        <f t="shared" si="167"/>
        <v>KPP</v>
      </c>
      <c r="F357" s="35" t="str">
        <f t="shared" si="168"/>
        <v>Coal Hauling ABB</v>
      </c>
      <c r="G357" s="37">
        <f t="shared" si="169"/>
        <v>43022</v>
      </c>
      <c r="H357" s="43">
        <v>2</v>
      </c>
      <c r="I357" s="58">
        <v>0.86736111111111114</v>
      </c>
      <c r="J357" s="48">
        <v>49220</v>
      </c>
      <c r="K357" s="40">
        <f t="shared" si="170"/>
        <v>18940</v>
      </c>
      <c r="L357" s="40">
        <f t="shared" si="172"/>
        <v>30280</v>
      </c>
      <c r="M357" s="35">
        <f t="shared" si="171"/>
        <v>1</v>
      </c>
      <c r="N357" s="1">
        <v>84</v>
      </c>
      <c r="O357" s="1" t="s">
        <v>199</v>
      </c>
    </row>
    <row r="358" spans="2:22">
      <c r="B358" s="1">
        <v>85</v>
      </c>
      <c r="C358" s="60" t="s">
        <v>108</v>
      </c>
      <c r="D358" s="35" t="str">
        <f t="shared" si="166"/>
        <v>P410</v>
      </c>
      <c r="E358" s="35" t="str">
        <f t="shared" si="167"/>
        <v>KPP</v>
      </c>
      <c r="F358" s="35" t="str">
        <f t="shared" si="168"/>
        <v>Coal Hauling ABB</v>
      </c>
      <c r="G358" s="37">
        <f t="shared" si="169"/>
        <v>43022</v>
      </c>
      <c r="H358" s="43">
        <v>2</v>
      </c>
      <c r="I358" s="58">
        <v>0.86736111111111114</v>
      </c>
      <c r="J358" s="48">
        <v>48540</v>
      </c>
      <c r="K358" s="40">
        <f t="shared" si="170"/>
        <v>18720</v>
      </c>
      <c r="L358" s="40">
        <f t="shared" si="172"/>
        <v>29820</v>
      </c>
      <c r="M358" s="35">
        <f t="shared" si="171"/>
        <v>1</v>
      </c>
      <c r="N358" s="1">
        <v>85</v>
      </c>
      <c r="O358" s="1" t="s">
        <v>199</v>
      </c>
    </row>
    <row r="359" spans="2:22">
      <c r="B359" s="1">
        <v>86</v>
      </c>
      <c r="C359" s="60" t="s">
        <v>188</v>
      </c>
      <c r="D359" s="35" t="str">
        <f t="shared" si="166"/>
        <v>P410</v>
      </c>
      <c r="E359" s="35" t="str">
        <f t="shared" si="167"/>
        <v>KPP</v>
      </c>
      <c r="F359" s="35" t="str">
        <f t="shared" si="168"/>
        <v>Coal Hauling ABB</v>
      </c>
      <c r="G359" s="37">
        <f t="shared" si="169"/>
        <v>43022</v>
      </c>
      <c r="H359" s="43">
        <v>2</v>
      </c>
      <c r="I359" s="58">
        <v>0.86875000000000002</v>
      </c>
      <c r="J359" s="48">
        <v>48580</v>
      </c>
      <c r="K359" s="40">
        <f t="shared" si="170"/>
        <v>18980</v>
      </c>
      <c r="L359" s="40">
        <f t="shared" si="172"/>
        <v>29600</v>
      </c>
      <c r="M359" s="35">
        <f t="shared" si="171"/>
        <v>1</v>
      </c>
      <c r="N359" s="1">
        <v>86</v>
      </c>
      <c r="O359" s="1" t="s">
        <v>199</v>
      </c>
    </row>
    <row r="360" spans="2:22">
      <c r="B360" s="1">
        <v>87</v>
      </c>
      <c r="C360" s="60" t="s">
        <v>111</v>
      </c>
      <c r="D360" s="35" t="str">
        <f t="shared" si="166"/>
        <v>P360</v>
      </c>
      <c r="E360" s="35" t="str">
        <f t="shared" si="167"/>
        <v>KPP</v>
      </c>
      <c r="F360" s="35" t="str">
        <f t="shared" si="168"/>
        <v>Coal Hauling ABB</v>
      </c>
      <c r="G360" s="37">
        <f t="shared" si="169"/>
        <v>43022</v>
      </c>
      <c r="H360" s="43">
        <v>2</v>
      </c>
      <c r="I360" s="58">
        <v>0.86944444444444446</v>
      </c>
      <c r="J360" s="48">
        <v>44520</v>
      </c>
      <c r="K360" s="40">
        <f t="shared" si="170"/>
        <v>16040</v>
      </c>
      <c r="L360" s="40">
        <f t="shared" si="172"/>
        <v>28480</v>
      </c>
      <c r="M360" s="35">
        <f t="shared" si="171"/>
        <v>1</v>
      </c>
      <c r="N360" s="1">
        <v>87</v>
      </c>
      <c r="O360" s="1" t="s">
        <v>199</v>
      </c>
    </row>
    <row r="361" spans="2:22">
      <c r="B361" s="1">
        <v>88</v>
      </c>
      <c r="C361" s="60" t="s">
        <v>123</v>
      </c>
      <c r="D361" s="35" t="str">
        <f t="shared" si="166"/>
        <v>P360</v>
      </c>
      <c r="E361" s="35" t="str">
        <f t="shared" si="167"/>
        <v>KPP</v>
      </c>
      <c r="F361" s="35" t="str">
        <f t="shared" si="168"/>
        <v>Coal Hauling ABB</v>
      </c>
      <c r="G361" s="37">
        <f t="shared" si="169"/>
        <v>43022</v>
      </c>
      <c r="H361" s="43">
        <v>2</v>
      </c>
      <c r="I361" s="58">
        <v>0.87013888888888891</v>
      </c>
      <c r="J361" s="48">
        <v>44340</v>
      </c>
      <c r="K361" s="40">
        <f t="shared" si="170"/>
        <v>16440</v>
      </c>
      <c r="L361" s="40">
        <f t="shared" si="172"/>
        <v>27900</v>
      </c>
      <c r="M361" s="35">
        <f t="shared" si="171"/>
        <v>1</v>
      </c>
      <c r="N361" s="1">
        <v>88</v>
      </c>
      <c r="O361" s="1" t="s">
        <v>199</v>
      </c>
    </row>
    <row r="362" spans="2:22">
      <c r="B362" s="1">
        <v>89</v>
      </c>
      <c r="C362" s="60" t="s">
        <v>44</v>
      </c>
      <c r="D362" s="35" t="str">
        <f t="shared" si="166"/>
        <v>P360</v>
      </c>
      <c r="E362" s="35" t="str">
        <f t="shared" si="167"/>
        <v>KPP</v>
      </c>
      <c r="F362" s="35" t="str">
        <f t="shared" si="168"/>
        <v>Coal Hauling ABB</v>
      </c>
      <c r="G362" s="37">
        <f t="shared" si="169"/>
        <v>43022</v>
      </c>
      <c r="H362" s="43">
        <v>2</v>
      </c>
      <c r="I362" s="58">
        <v>0.87083333333333324</v>
      </c>
      <c r="J362" s="48">
        <v>43540</v>
      </c>
      <c r="K362" s="40">
        <f t="shared" si="170"/>
        <v>15540</v>
      </c>
      <c r="L362" s="40">
        <f t="shared" si="172"/>
        <v>28000</v>
      </c>
      <c r="M362" s="35">
        <f t="shared" si="171"/>
        <v>1</v>
      </c>
      <c r="N362" s="1">
        <v>89</v>
      </c>
      <c r="O362" s="1" t="s">
        <v>199</v>
      </c>
    </row>
    <row r="363" spans="2:22">
      <c r="B363" s="1">
        <v>90</v>
      </c>
      <c r="C363" s="60" t="s">
        <v>90</v>
      </c>
      <c r="D363" s="35" t="str">
        <f t="shared" si="166"/>
        <v>P380</v>
      </c>
      <c r="E363" s="35" t="str">
        <f t="shared" si="167"/>
        <v>KPP</v>
      </c>
      <c r="F363" s="35" t="str">
        <f t="shared" si="168"/>
        <v>Coal Hauling ABB</v>
      </c>
      <c r="G363" s="37">
        <f t="shared" si="169"/>
        <v>43022</v>
      </c>
      <c r="H363" s="43">
        <v>2</v>
      </c>
      <c r="I363" s="58">
        <v>0.87152777777777779</v>
      </c>
      <c r="J363" s="48">
        <v>43820</v>
      </c>
      <c r="K363" s="40">
        <f t="shared" si="170"/>
        <v>16220</v>
      </c>
      <c r="L363" s="40">
        <f t="shared" si="172"/>
        <v>27600</v>
      </c>
      <c r="M363" s="35">
        <f t="shared" si="171"/>
        <v>1</v>
      </c>
      <c r="N363" s="1">
        <v>90</v>
      </c>
      <c r="O363" s="1" t="s">
        <v>199</v>
      </c>
    </row>
    <row r="364" spans="2:22">
      <c r="B364" s="1">
        <v>91</v>
      </c>
      <c r="C364" s="60" t="s">
        <v>66</v>
      </c>
      <c r="D364" s="35" t="str">
        <f t="shared" si="166"/>
        <v>P410</v>
      </c>
      <c r="E364" s="35" t="str">
        <f t="shared" si="167"/>
        <v>KPP</v>
      </c>
      <c r="F364" s="35" t="str">
        <f t="shared" si="168"/>
        <v>Coal Hauling ABB</v>
      </c>
      <c r="G364" s="37">
        <f t="shared" si="169"/>
        <v>43022</v>
      </c>
      <c r="H364" s="43">
        <v>2</v>
      </c>
      <c r="I364" s="58">
        <v>0.87291666666666667</v>
      </c>
      <c r="J364" s="48">
        <v>47480</v>
      </c>
      <c r="K364" s="40">
        <f t="shared" si="170"/>
        <v>18760</v>
      </c>
      <c r="L364" s="40">
        <f t="shared" si="172"/>
        <v>28720</v>
      </c>
      <c r="M364" s="35">
        <f t="shared" si="171"/>
        <v>1</v>
      </c>
      <c r="N364" s="1">
        <v>91</v>
      </c>
      <c r="O364" s="1" t="s">
        <v>199</v>
      </c>
    </row>
    <row r="365" spans="2:22">
      <c r="B365" s="1">
        <v>92</v>
      </c>
      <c r="C365" s="60" t="s">
        <v>138</v>
      </c>
      <c r="D365" s="35" t="str">
        <f t="shared" si="166"/>
        <v>P360</v>
      </c>
      <c r="E365" s="35" t="str">
        <f t="shared" si="167"/>
        <v>KPP</v>
      </c>
      <c r="F365" s="35" t="str">
        <f t="shared" si="168"/>
        <v>Coal Hauling ABB</v>
      </c>
      <c r="G365" s="37">
        <f t="shared" si="169"/>
        <v>43022</v>
      </c>
      <c r="H365" s="43">
        <v>2</v>
      </c>
      <c r="I365" s="58">
        <v>0.87430555555555556</v>
      </c>
      <c r="J365" s="48">
        <v>43340</v>
      </c>
      <c r="K365" s="40">
        <f t="shared" si="170"/>
        <v>16460</v>
      </c>
      <c r="L365" s="40">
        <f t="shared" si="172"/>
        <v>26880</v>
      </c>
      <c r="M365" s="35">
        <f t="shared" si="171"/>
        <v>1</v>
      </c>
      <c r="N365" s="1">
        <v>92</v>
      </c>
      <c r="O365" s="1" t="s">
        <v>199</v>
      </c>
    </row>
    <row r="366" spans="2:22">
      <c r="B366" s="1">
        <v>93</v>
      </c>
      <c r="C366" s="60" t="s">
        <v>184</v>
      </c>
      <c r="D366" s="35" t="str">
        <f t="shared" si="166"/>
        <v>P360</v>
      </c>
      <c r="E366" s="35" t="str">
        <f t="shared" si="167"/>
        <v>KPP</v>
      </c>
      <c r="F366" s="35" t="str">
        <f t="shared" si="168"/>
        <v>Coal Hauling ABB</v>
      </c>
      <c r="G366" s="37">
        <f t="shared" si="169"/>
        <v>43022</v>
      </c>
      <c r="H366" s="43">
        <v>2</v>
      </c>
      <c r="I366" s="58">
        <v>0.87569444444444444</v>
      </c>
      <c r="J366" s="48">
        <v>43500</v>
      </c>
      <c r="K366" s="40">
        <f t="shared" si="170"/>
        <v>16120</v>
      </c>
      <c r="L366" s="40">
        <f t="shared" si="172"/>
        <v>27380</v>
      </c>
      <c r="M366" s="35">
        <f t="shared" si="171"/>
        <v>1</v>
      </c>
      <c r="N366" s="1">
        <v>93</v>
      </c>
      <c r="O366" s="1" t="s">
        <v>199</v>
      </c>
    </row>
    <row r="367" spans="2:22">
      <c r="B367" s="1">
        <v>94</v>
      </c>
      <c r="C367" s="60" t="s">
        <v>80</v>
      </c>
      <c r="D367" s="35" t="str">
        <f t="shared" si="166"/>
        <v>P410</v>
      </c>
      <c r="E367" s="35" t="str">
        <f t="shared" si="167"/>
        <v>KPP</v>
      </c>
      <c r="F367" s="35" t="str">
        <f t="shared" si="168"/>
        <v>Coal Hauling ABB</v>
      </c>
      <c r="G367" s="37">
        <f t="shared" si="169"/>
        <v>43022</v>
      </c>
      <c r="H367" s="43">
        <v>2</v>
      </c>
      <c r="I367" s="58">
        <v>0.87708333333333333</v>
      </c>
      <c r="J367" s="48">
        <v>48980</v>
      </c>
      <c r="K367" s="40">
        <f t="shared" si="170"/>
        <v>18840</v>
      </c>
      <c r="L367" s="40">
        <f t="shared" si="172"/>
        <v>30140</v>
      </c>
      <c r="M367" s="35">
        <f t="shared" si="171"/>
        <v>1</v>
      </c>
      <c r="N367" s="1">
        <v>94</v>
      </c>
      <c r="O367" s="1" t="s">
        <v>199</v>
      </c>
    </row>
    <row r="368" spans="2:22">
      <c r="B368" s="1">
        <v>95</v>
      </c>
      <c r="C368" s="60" t="s">
        <v>161</v>
      </c>
      <c r="D368" s="35" t="str">
        <f t="shared" si="166"/>
        <v>P410</v>
      </c>
      <c r="E368" s="35" t="str">
        <f t="shared" si="167"/>
        <v>KPP</v>
      </c>
      <c r="F368" s="35" t="str">
        <f t="shared" si="168"/>
        <v>Coal Hauling ABB</v>
      </c>
      <c r="G368" s="37">
        <f t="shared" si="169"/>
        <v>43022</v>
      </c>
      <c r="H368" s="43">
        <v>2</v>
      </c>
      <c r="I368" s="58">
        <v>0.87708333333333333</v>
      </c>
      <c r="J368" s="48">
        <v>49080</v>
      </c>
      <c r="K368" s="40">
        <f t="shared" si="170"/>
        <v>18640</v>
      </c>
      <c r="L368" s="40">
        <f t="shared" si="172"/>
        <v>30440</v>
      </c>
      <c r="M368" s="35">
        <f t="shared" si="171"/>
        <v>1</v>
      </c>
      <c r="N368" s="1">
        <v>95</v>
      </c>
      <c r="O368" s="1" t="s">
        <v>199</v>
      </c>
    </row>
    <row r="369" spans="2:15">
      <c r="B369" s="1">
        <v>96</v>
      </c>
      <c r="C369" s="60" t="s">
        <v>93</v>
      </c>
      <c r="D369" s="35" t="str">
        <f t="shared" si="166"/>
        <v>P360</v>
      </c>
      <c r="E369" s="35" t="str">
        <f t="shared" si="167"/>
        <v>KPP</v>
      </c>
      <c r="F369" s="35" t="str">
        <f t="shared" si="168"/>
        <v>Coal Hauling ABB</v>
      </c>
      <c r="G369" s="37">
        <f t="shared" si="169"/>
        <v>43022</v>
      </c>
      <c r="H369" s="43">
        <v>2</v>
      </c>
      <c r="I369" s="58">
        <v>0.87847222222222221</v>
      </c>
      <c r="J369" s="48">
        <v>44920</v>
      </c>
      <c r="K369" s="40">
        <f t="shared" si="170"/>
        <v>16520</v>
      </c>
      <c r="L369" s="40">
        <f t="shared" si="172"/>
        <v>28400</v>
      </c>
      <c r="M369" s="35">
        <f t="shared" si="171"/>
        <v>1</v>
      </c>
      <c r="N369" s="1">
        <v>96</v>
      </c>
      <c r="O369" s="1" t="s">
        <v>199</v>
      </c>
    </row>
    <row r="370" spans="2:15">
      <c r="B370" s="1">
        <v>97</v>
      </c>
      <c r="C370" s="60" t="s">
        <v>121</v>
      </c>
      <c r="D370" s="35" t="str">
        <f t="shared" si="166"/>
        <v>P360</v>
      </c>
      <c r="E370" s="35" t="str">
        <f t="shared" si="167"/>
        <v>KPP</v>
      </c>
      <c r="F370" s="35" t="str">
        <f t="shared" si="168"/>
        <v>Coal Hauling ABB</v>
      </c>
      <c r="G370" s="37">
        <f t="shared" si="169"/>
        <v>43022</v>
      </c>
      <c r="H370" s="43">
        <v>2</v>
      </c>
      <c r="I370" s="58">
        <v>0.87916666666666676</v>
      </c>
      <c r="J370" s="48">
        <v>43820</v>
      </c>
      <c r="K370" s="40">
        <f t="shared" si="170"/>
        <v>17120</v>
      </c>
      <c r="L370" s="40">
        <f t="shared" si="172"/>
        <v>26700</v>
      </c>
      <c r="M370" s="35">
        <f t="shared" si="171"/>
        <v>1</v>
      </c>
      <c r="N370" s="1">
        <v>97</v>
      </c>
      <c r="O370" s="1" t="s">
        <v>199</v>
      </c>
    </row>
    <row r="371" spans="2:15">
      <c r="B371" s="1">
        <v>98</v>
      </c>
      <c r="C371" s="60" t="s">
        <v>41</v>
      </c>
      <c r="D371" s="35" t="str">
        <f t="shared" si="166"/>
        <v>P410</v>
      </c>
      <c r="E371" s="35" t="str">
        <f t="shared" si="167"/>
        <v>KPP</v>
      </c>
      <c r="F371" s="35" t="str">
        <f t="shared" si="168"/>
        <v>Coal Hauling ABB</v>
      </c>
      <c r="G371" s="37">
        <f t="shared" si="169"/>
        <v>43022</v>
      </c>
      <c r="H371" s="43">
        <v>2</v>
      </c>
      <c r="I371" s="58">
        <v>0.88055555555555554</v>
      </c>
      <c r="J371" s="48">
        <v>48800</v>
      </c>
      <c r="K371" s="40">
        <f t="shared" si="170"/>
        <v>18880</v>
      </c>
      <c r="L371" s="40">
        <f t="shared" si="172"/>
        <v>29920</v>
      </c>
      <c r="M371" s="35">
        <f t="shared" si="171"/>
        <v>1</v>
      </c>
      <c r="N371" s="1">
        <v>98</v>
      </c>
      <c r="O371" s="1" t="s">
        <v>199</v>
      </c>
    </row>
    <row r="372" spans="2:15">
      <c r="B372" s="1">
        <v>99</v>
      </c>
      <c r="C372" s="60" t="s">
        <v>82</v>
      </c>
      <c r="D372" s="35" t="str">
        <f t="shared" si="166"/>
        <v>P360</v>
      </c>
      <c r="E372" s="35" t="str">
        <f t="shared" si="167"/>
        <v>KPP</v>
      </c>
      <c r="F372" s="35" t="str">
        <f t="shared" si="168"/>
        <v>Coal Hauling ABB</v>
      </c>
      <c r="G372" s="37">
        <f t="shared" si="169"/>
        <v>43022</v>
      </c>
      <c r="H372" s="43">
        <v>2</v>
      </c>
      <c r="I372" s="58">
        <v>0.88263888888888886</v>
      </c>
      <c r="J372" s="48">
        <v>43840</v>
      </c>
      <c r="K372" s="40">
        <f t="shared" si="170"/>
        <v>16060</v>
      </c>
      <c r="L372" s="40">
        <f t="shared" si="172"/>
        <v>27780</v>
      </c>
      <c r="M372" s="35">
        <f t="shared" si="171"/>
        <v>1</v>
      </c>
      <c r="N372" s="1">
        <v>99</v>
      </c>
      <c r="O372" s="1" t="s">
        <v>199</v>
      </c>
    </row>
    <row r="373" spans="2:15">
      <c r="B373" s="1">
        <v>100</v>
      </c>
      <c r="C373" s="60" t="s">
        <v>83</v>
      </c>
      <c r="D373" s="35" t="str">
        <f t="shared" si="166"/>
        <v>P410</v>
      </c>
      <c r="E373" s="35" t="str">
        <f t="shared" si="167"/>
        <v>KPP</v>
      </c>
      <c r="F373" s="35" t="str">
        <f t="shared" si="168"/>
        <v>Coal Hauling ABB</v>
      </c>
      <c r="G373" s="37">
        <f t="shared" si="169"/>
        <v>43022</v>
      </c>
      <c r="H373" s="43">
        <v>2</v>
      </c>
      <c r="I373" s="58">
        <v>0.88263888888888886</v>
      </c>
      <c r="J373" s="48">
        <v>51360</v>
      </c>
      <c r="K373" s="40">
        <f t="shared" si="170"/>
        <v>18580</v>
      </c>
      <c r="L373" s="40">
        <f t="shared" si="172"/>
        <v>32780</v>
      </c>
      <c r="M373" s="35">
        <f t="shared" si="171"/>
        <v>1</v>
      </c>
      <c r="N373" s="1">
        <v>100</v>
      </c>
      <c r="O373" s="1" t="s">
        <v>199</v>
      </c>
    </row>
    <row r="374" spans="2:15">
      <c r="B374" s="1">
        <v>101</v>
      </c>
      <c r="C374" s="60"/>
      <c r="D374" s="35" t="str">
        <f t="shared" si="166"/>
        <v/>
      </c>
      <c r="E374" s="35" t="str">
        <f t="shared" si="167"/>
        <v/>
      </c>
      <c r="F374" s="35" t="str">
        <f t="shared" si="168"/>
        <v/>
      </c>
      <c r="G374" s="37" t="str">
        <f t="shared" si="169"/>
        <v/>
      </c>
      <c r="H374" s="43">
        <v>2</v>
      </c>
      <c r="I374" s="58"/>
      <c r="J374" s="48"/>
      <c r="K374" s="40">
        <f t="shared" si="170"/>
        <v>0</v>
      </c>
      <c r="L374" s="40">
        <f t="shared" si="172"/>
        <v>0</v>
      </c>
      <c r="M374" s="35" t="str">
        <f t="shared" si="171"/>
        <v/>
      </c>
      <c r="N374" s="1">
        <v>101</v>
      </c>
      <c r="O374" s="1" t="s">
        <v>199</v>
      </c>
    </row>
    <row r="375" spans="2:15">
      <c r="B375" s="1">
        <v>102</v>
      </c>
      <c r="C375" s="60"/>
      <c r="D375" s="35" t="str">
        <f t="shared" si="166"/>
        <v/>
      </c>
      <c r="E375" s="35" t="str">
        <f t="shared" si="167"/>
        <v/>
      </c>
      <c r="F375" s="35" t="str">
        <f t="shared" si="168"/>
        <v/>
      </c>
      <c r="G375" s="37" t="str">
        <f t="shared" si="169"/>
        <v/>
      </c>
      <c r="H375" s="43">
        <v>2</v>
      </c>
      <c r="I375" s="58"/>
      <c r="J375" s="48"/>
      <c r="K375" s="40">
        <f t="shared" si="170"/>
        <v>0</v>
      </c>
      <c r="L375" s="40">
        <f t="shared" si="172"/>
        <v>0</v>
      </c>
      <c r="M375" s="35" t="str">
        <f t="shared" si="171"/>
        <v/>
      </c>
      <c r="N375" s="1">
        <v>102</v>
      </c>
      <c r="O375" s="1" t="s">
        <v>199</v>
      </c>
    </row>
    <row r="376" spans="2:15">
      <c r="B376" s="1">
        <v>103</v>
      </c>
      <c r="C376" s="60"/>
      <c r="D376" s="35" t="str">
        <f t="shared" si="166"/>
        <v/>
      </c>
      <c r="E376" s="35" t="str">
        <f t="shared" si="167"/>
        <v/>
      </c>
      <c r="F376" s="35" t="str">
        <f t="shared" si="168"/>
        <v/>
      </c>
      <c r="G376" s="37" t="str">
        <f t="shared" si="169"/>
        <v/>
      </c>
      <c r="H376" s="43">
        <v>2</v>
      </c>
      <c r="I376" s="58"/>
      <c r="J376" s="48"/>
      <c r="K376" s="40">
        <f t="shared" si="170"/>
        <v>0</v>
      </c>
      <c r="L376" s="40">
        <f t="shared" si="172"/>
        <v>0</v>
      </c>
      <c r="M376" s="35" t="str">
        <f t="shared" si="171"/>
        <v/>
      </c>
      <c r="N376" s="1">
        <v>103</v>
      </c>
      <c r="O376" s="1" t="s">
        <v>199</v>
      </c>
    </row>
    <row r="377" spans="2:15">
      <c r="B377" s="1">
        <v>104</v>
      </c>
      <c r="C377" s="60"/>
      <c r="D377" s="35" t="str">
        <f t="shared" si="166"/>
        <v/>
      </c>
      <c r="E377" s="35" t="str">
        <f t="shared" si="167"/>
        <v/>
      </c>
      <c r="F377" s="35" t="str">
        <f t="shared" si="168"/>
        <v/>
      </c>
      <c r="G377" s="37" t="str">
        <f t="shared" si="169"/>
        <v/>
      </c>
      <c r="H377" s="43">
        <v>2</v>
      </c>
      <c r="I377" s="58"/>
      <c r="J377" s="48"/>
      <c r="K377" s="40">
        <f t="shared" si="170"/>
        <v>0</v>
      </c>
      <c r="L377" s="40">
        <f t="shared" si="172"/>
        <v>0</v>
      </c>
      <c r="M377" s="35" t="str">
        <f t="shared" si="171"/>
        <v/>
      </c>
      <c r="N377" s="1">
        <v>104</v>
      </c>
      <c r="O377" s="1" t="s">
        <v>199</v>
      </c>
    </row>
    <row r="378" spans="2:15">
      <c r="B378" s="1">
        <v>105</v>
      </c>
      <c r="C378" s="60"/>
      <c r="D378" s="35" t="str">
        <f t="shared" si="166"/>
        <v/>
      </c>
      <c r="E378" s="35" t="str">
        <f t="shared" si="167"/>
        <v/>
      </c>
      <c r="F378" s="35" t="str">
        <f t="shared" si="168"/>
        <v/>
      </c>
      <c r="G378" s="37" t="str">
        <f t="shared" si="169"/>
        <v/>
      </c>
      <c r="H378" s="43">
        <v>2</v>
      </c>
      <c r="I378" s="58"/>
      <c r="J378" s="48"/>
      <c r="K378" s="40">
        <f t="shared" si="170"/>
        <v>0</v>
      </c>
      <c r="L378" s="40">
        <f t="shared" si="172"/>
        <v>0</v>
      </c>
      <c r="M378" s="35" t="str">
        <f t="shared" si="171"/>
        <v/>
      </c>
      <c r="N378" s="1">
        <v>105</v>
      </c>
      <c r="O378" s="1" t="s">
        <v>199</v>
      </c>
    </row>
    <row r="379" spans="2:15">
      <c r="B379" s="1">
        <v>106</v>
      </c>
      <c r="C379" s="60"/>
      <c r="D379" s="35" t="str">
        <f t="shared" si="166"/>
        <v/>
      </c>
      <c r="E379" s="35" t="str">
        <f t="shared" si="167"/>
        <v/>
      </c>
      <c r="F379" s="35" t="str">
        <f t="shared" si="168"/>
        <v/>
      </c>
      <c r="G379" s="37" t="str">
        <f t="shared" si="169"/>
        <v/>
      </c>
      <c r="H379" s="43">
        <v>2</v>
      </c>
      <c r="I379" s="58"/>
      <c r="J379" s="48"/>
      <c r="K379" s="40">
        <f t="shared" si="170"/>
        <v>0</v>
      </c>
      <c r="L379" s="40">
        <f t="shared" si="172"/>
        <v>0</v>
      </c>
      <c r="M379" s="35" t="str">
        <f t="shared" si="171"/>
        <v/>
      </c>
      <c r="N379" s="1">
        <v>106</v>
      </c>
      <c r="O379" s="1" t="s">
        <v>199</v>
      </c>
    </row>
    <row r="380" spans="2:15">
      <c r="B380" s="1">
        <v>107</v>
      </c>
      <c r="C380" s="60"/>
      <c r="D380" s="35" t="str">
        <f t="shared" si="166"/>
        <v/>
      </c>
      <c r="E380" s="35" t="str">
        <f t="shared" si="167"/>
        <v/>
      </c>
      <c r="F380" s="35" t="str">
        <f t="shared" si="168"/>
        <v/>
      </c>
      <c r="G380" s="37" t="str">
        <f t="shared" si="169"/>
        <v/>
      </c>
      <c r="H380" s="43">
        <v>2</v>
      </c>
      <c r="I380" s="58"/>
      <c r="J380" s="48"/>
      <c r="K380" s="40">
        <f t="shared" si="170"/>
        <v>0</v>
      </c>
      <c r="L380" s="40">
        <f t="shared" si="172"/>
        <v>0</v>
      </c>
      <c r="M380" s="35" t="str">
        <f t="shared" si="171"/>
        <v/>
      </c>
      <c r="N380" s="1">
        <v>107</v>
      </c>
      <c r="O380" s="1" t="s">
        <v>199</v>
      </c>
    </row>
    <row r="381" spans="2:15">
      <c r="B381" s="1">
        <v>108</v>
      </c>
      <c r="C381" s="60"/>
      <c r="D381" s="35" t="str">
        <f t="shared" si="166"/>
        <v/>
      </c>
      <c r="E381" s="35" t="str">
        <f t="shared" si="167"/>
        <v/>
      </c>
      <c r="F381" s="35" t="str">
        <f t="shared" si="168"/>
        <v/>
      </c>
      <c r="G381" s="37" t="str">
        <f t="shared" si="169"/>
        <v/>
      </c>
      <c r="H381" s="43">
        <v>2</v>
      </c>
      <c r="I381" s="58"/>
      <c r="J381" s="48"/>
      <c r="K381" s="40">
        <f t="shared" si="170"/>
        <v>0</v>
      </c>
      <c r="L381" s="40">
        <f t="shared" si="172"/>
        <v>0</v>
      </c>
      <c r="M381" s="35" t="str">
        <f t="shared" si="171"/>
        <v/>
      </c>
      <c r="N381" s="1">
        <v>108</v>
      </c>
      <c r="O381" s="1" t="s">
        <v>199</v>
      </c>
    </row>
    <row r="382" spans="2:15">
      <c r="B382" s="1">
        <v>109</v>
      </c>
      <c r="C382" s="60"/>
      <c r="D382" s="35" t="str">
        <f t="shared" si="166"/>
        <v/>
      </c>
      <c r="E382" s="35" t="str">
        <f t="shared" si="167"/>
        <v/>
      </c>
      <c r="F382" s="35" t="str">
        <f t="shared" si="168"/>
        <v/>
      </c>
      <c r="G382" s="37" t="str">
        <f t="shared" si="169"/>
        <v/>
      </c>
      <c r="H382" s="43">
        <v>2</v>
      </c>
      <c r="I382" s="58"/>
      <c r="J382" s="48"/>
      <c r="K382" s="40">
        <f t="shared" si="170"/>
        <v>0</v>
      </c>
      <c r="L382" s="40">
        <f t="shared" si="172"/>
        <v>0</v>
      </c>
      <c r="M382" s="35" t="str">
        <f t="shared" si="171"/>
        <v/>
      </c>
      <c r="N382" s="1">
        <v>109</v>
      </c>
      <c r="O382" s="1" t="s">
        <v>199</v>
      </c>
    </row>
    <row r="383" spans="2:15">
      <c r="B383" s="1">
        <v>110</v>
      </c>
      <c r="C383" s="60"/>
      <c r="D383" s="35" t="str">
        <f t="shared" si="166"/>
        <v/>
      </c>
      <c r="E383" s="35" t="str">
        <f t="shared" si="167"/>
        <v/>
      </c>
      <c r="F383" s="35" t="str">
        <f t="shared" si="168"/>
        <v/>
      </c>
      <c r="G383" s="37" t="str">
        <f t="shared" si="169"/>
        <v/>
      </c>
      <c r="H383" s="43">
        <v>2</v>
      </c>
      <c r="I383" s="58"/>
      <c r="J383" s="48"/>
      <c r="K383" s="40">
        <f t="shared" si="170"/>
        <v>0</v>
      </c>
      <c r="L383" s="40">
        <f t="shared" si="172"/>
        <v>0</v>
      </c>
      <c r="M383" s="35" t="str">
        <f t="shared" si="171"/>
        <v/>
      </c>
      <c r="N383" s="1">
        <v>110</v>
      </c>
      <c r="O383" s="1" t="s">
        <v>199</v>
      </c>
    </row>
    <row r="384" spans="2:15">
      <c r="B384" s="1">
        <v>111</v>
      </c>
      <c r="C384" s="60"/>
      <c r="D384" s="35" t="str">
        <f t="shared" si="166"/>
        <v/>
      </c>
      <c r="E384" s="35" t="str">
        <f t="shared" si="167"/>
        <v/>
      </c>
      <c r="F384" s="35" t="str">
        <f t="shared" si="168"/>
        <v/>
      </c>
      <c r="G384" s="37" t="str">
        <f t="shared" si="169"/>
        <v/>
      </c>
      <c r="H384" s="43">
        <v>2</v>
      </c>
      <c r="I384" s="58"/>
      <c r="J384" s="48"/>
      <c r="K384" s="40">
        <f t="shared" si="170"/>
        <v>0</v>
      </c>
      <c r="L384" s="40">
        <f t="shared" si="172"/>
        <v>0</v>
      </c>
      <c r="M384" s="35" t="str">
        <f t="shared" si="171"/>
        <v/>
      </c>
      <c r="N384" s="1">
        <v>111</v>
      </c>
      <c r="O384" s="1" t="s">
        <v>199</v>
      </c>
    </row>
    <row r="385" spans="2:15">
      <c r="B385" s="1">
        <v>112</v>
      </c>
      <c r="C385" s="60"/>
      <c r="D385" s="35" t="str">
        <f t="shared" si="166"/>
        <v/>
      </c>
      <c r="E385" s="35" t="str">
        <f t="shared" si="167"/>
        <v/>
      </c>
      <c r="F385" s="35" t="str">
        <f t="shared" si="168"/>
        <v/>
      </c>
      <c r="G385" s="37" t="str">
        <f t="shared" si="169"/>
        <v/>
      </c>
      <c r="H385" s="43">
        <v>2</v>
      </c>
      <c r="I385" s="58"/>
      <c r="J385" s="48"/>
      <c r="K385" s="40">
        <f t="shared" si="170"/>
        <v>0</v>
      </c>
      <c r="L385" s="40">
        <f t="shared" si="172"/>
        <v>0</v>
      </c>
      <c r="M385" s="35" t="str">
        <f t="shared" si="171"/>
        <v/>
      </c>
      <c r="N385" s="1">
        <v>112</v>
      </c>
      <c r="O385" s="1" t="s">
        <v>199</v>
      </c>
    </row>
    <row r="386" spans="2:15">
      <c r="B386" s="1">
        <v>113</v>
      </c>
      <c r="C386" s="60"/>
      <c r="D386" s="35" t="str">
        <f t="shared" si="166"/>
        <v/>
      </c>
      <c r="E386" s="35" t="str">
        <f t="shared" si="167"/>
        <v/>
      </c>
      <c r="F386" s="35" t="str">
        <f t="shared" si="168"/>
        <v/>
      </c>
      <c r="G386" s="37" t="str">
        <f t="shared" si="169"/>
        <v/>
      </c>
      <c r="H386" s="43">
        <v>2</v>
      </c>
      <c r="I386" s="58"/>
      <c r="J386" s="48"/>
      <c r="K386" s="40">
        <f t="shared" si="170"/>
        <v>0</v>
      </c>
      <c r="L386" s="40">
        <f t="shared" si="172"/>
        <v>0</v>
      </c>
      <c r="M386" s="35" t="str">
        <f t="shared" si="171"/>
        <v/>
      </c>
      <c r="N386" s="1">
        <v>113</v>
      </c>
      <c r="O386" s="1" t="s">
        <v>199</v>
      </c>
    </row>
    <row r="387" spans="2:15">
      <c r="B387" s="1">
        <v>114</v>
      </c>
      <c r="C387" s="60"/>
      <c r="D387" s="35" t="str">
        <f t="shared" si="166"/>
        <v/>
      </c>
      <c r="E387" s="35" t="str">
        <f t="shared" si="167"/>
        <v/>
      </c>
      <c r="F387" s="35" t="str">
        <f t="shared" si="168"/>
        <v/>
      </c>
      <c r="G387" s="37" t="str">
        <f t="shared" si="169"/>
        <v/>
      </c>
      <c r="H387" s="43">
        <v>2</v>
      </c>
      <c r="I387" s="58"/>
      <c r="J387" s="48"/>
      <c r="K387" s="40">
        <f t="shared" si="170"/>
        <v>0</v>
      </c>
      <c r="L387" s="40">
        <f t="shared" si="172"/>
        <v>0</v>
      </c>
      <c r="M387" s="35" t="str">
        <f t="shared" si="171"/>
        <v/>
      </c>
      <c r="N387" s="1">
        <v>114</v>
      </c>
      <c r="O387" s="1" t="s">
        <v>199</v>
      </c>
    </row>
    <row r="388" spans="2:15">
      <c r="B388" s="1">
        <v>115</v>
      </c>
      <c r="C388" s="60"/>
      <c r="D388" s="35" t="str">
        <f t="shared" si="166"/>
        <v/>
      </c>
      <c r="E388" s="35" t="str">
        <f t="shared" si="167"/>
        <v/>
      </c>
      <c r="F388" s="35" t="str">
        <f t="shared" si="168"/>
        <v/>
      </c>
      <c r="G388" s="37" t="str">
        <f t="shared" si="169"/>
        <v/>
      </c>
      <c r="H388" s="43">
        <v>2</v>
      </c>
      <c r="I388" s="58"/>
      <c r="J388" s="48"/>
      <c r="K388" s="40">
        <f t="shared" si="170"/>
        <v>0</v>
      </c>
      <c r="L388" s="40">
        <f t="shared" si="172"/>
        <v>0</v>
      </c>
      <c r="M388" s="35" t="str">
        <f t="shared" si="171"/>
        <v/>
      </c>
      <c r="N388" s="1">
        <v>115</v>
      </c>
      <c r="O388" s="1" t="s">
        <v>199</v>
      </c>
    </row>
    <row r="389" spans="2:15">
      <c r="B389" s="1">
        <v>116</v>
      </c>
      <c r="C389" s="60"/>
      <c r="D389" s="35" t="str">
        <f t="shared" ref="D389:D452" si="173">IFERROR(VLOOKUP($C389,Parameter,2,FALSE),"")</f>
        <v/>
      </c>
      <c r="E389" s="35" t="str">
        <f t="shared" ref="E389:E452" si="174">IFERROR(VLOOKUP($C389,Parameter,4,FALSE),"")</f>
        <v/>
      </c>
      <c r="F389" s="35" t="str">
        <f t="shared" ref="F389:F452" si="175">IFERROR(VLOOKUP($C389,Parameter,3,FALSE),"")</f>
        <v/>
      </c>
      <c r="G389" s="37" t="str">
        <f t="shared" ref="G389:G452" si="176">IF($C389=0,"",$D$2)</f>
        <v/>
      </c>
      <c r="H389" s="43">
        <v>2</v>
      </c>
      <c r="I389" s="58"/>
      <c r="J389" s="48"/>
      <c r="K389" s="40">
        <f t="shared" ref="K389:K452" si="177">IFERROR(VLOOKUP($C389,$Q$49:$R$300,2,FALSE),0)</f>
        <v>0</v>
      </c>
      <c r="L389" s="40">
        <f t="shared" si="172"/>
        <v>0</v>
      </c>
      <c r="M389" s="35" t="str">
        <f t="shared" ref="M389:M452" si="178">IF(L389&gt;0,1,"")</f>
        <v/>
      </c>
      <c r="N389" s="1">
        <v>116</v>
      </c>
      <c r="O389" s="1" t="s">
        <v>199</v>
      </c>
    </row>
    <row r="390" spans="2:15">
      <c r="B390" s="1">
        <v>117</v>
      </c>
      <c r="C390" s="60"/>
      <c r="D390" s="35" t="str">
        <f t="shared" si="173"/>
        <v/>
      </c>
      <c r="E390" s="35" t="str">
        <f t="shared" si="174"/>
        <v/>
      </c>
      <c r="F390" s="35" t="str">
        <f t="shared" si="175"/>
        <v/>
      </c>
      <c r="G390" s="37" t="str">
        <f t="shared" si="176"/>
        <v/>
      </c>
      <c r="H390" s="43">
        <v>2</v>
      </c>
      <c r="I390" s="58"/>
      <c r="J390" s="48"/>
      <c r="K390" s="40">
        <f t="shared" si="177"/>
        <v>0</v>
      </c>
      <c r="L390" s="40">
        <f t="shared" si="172"/>
        <v>0</v>
      </c>
      <c r="M390" s="35" t="str">
        <f t="shared" si="178"/>
        <v/>
      </c>
      <c r="N390" s="1">
        <v>117</v>
      </c>
      <c r="O390" s="1" t="s">
        <v>199</v>
      </c>
    </row>
    <row r="391" spans="2:15">
      <c r="B391" s="1">
        <v>118</v>
      </c>
      <c r="C391" s="60"/>
      <c r="D391" s="35" t="str">
        <f t="shared" si="173"/>
        <v/>
      </c>
      <c r="E391" s="35" t="str">
        <f t="shared" si="174"/>
        <v/>
      </c>
      <c r="F391" s="35" t="str">
        <f t="shared" si="175"/>
        <v/>
      </c>
      <c r="G391" s="37" t="str">
        <f t="shared" si="176"/>
        <v/>
      </c>
      <c r="H391" s="43">
        <v>2</v>
      </c>
      <c r="I391" s="58"/>
      <c r="J391" s="48"/>
      <c r="K391" s="40">
        <f t="shared" si="177"/>
        <v>0</v>
      </c>
      <c r="L391" s="40">
        <f t="shared" si="172"/>
        <v>0</v>
      </c>
      <c r="M391" s="35" t="str">
        <f t="shared" si="178"/>
        <v/>
      </c>
      <c r="N391" s="1">
        <v>118</v>
      </c>
      <c r="O391" s="1" t="s">
        <v>199</v>
      </c>
    </row>
    <row r="392" spans="2:15">
      <c r="B392" s="1">
        <v>119</v>
      </c>
      <c r="C392" s="60"/>
      <c r="D392" s="35" t="str">
        <f t="shared" si="173"/>
        <v/>
      </c>
      <c r="E392" s="35" t="str">
        <f t="shared" si="174"/>
        <v/>
      </c>
      <c r="F392" s="35" t="str">
        <f t="shared" si="175"/>
        <v/>
      </c>
      <c r="G392" s="37" t="str">
        <f t="shared" si="176"/>
        <v/>
      </c>
      <c r="H392" s="43">
        <v>2</v>
      </c>
      <c r="I392" s="58"/>
      <c r="J392" s="48"/>
      <c r="K392" s="40">
        <f t="shared" si="177"/>
        <v>0</v>
      </c>
      <c r="L392" s="40">
        <f t="shared" si="172"/>
        <v>0</v>
      </c>
      <c r="M392" s="35" t="str">
        <f t="shared" si="178"/>
        <v/>
      </c>
      <c r="N392" s="1">
        <v>119</v>
      </c>
      <c r="O392" s="1" t="s">
        <v>199</v>
      </c>
    </row>
    <row r="393" spans="2:15">
      <c r="B393" s="1">
        <v>120</v>
      </c>
      <c r="C393" s="60"/>
      <c r="D393" s="35" t="str">
        <f t="shared" si="173"/>
        <v/>
      </c>
      <c r="E393" s="35" t="str">
        <f t="shared" si="174"/>
        <v/>
      </c>
      <c r="F393" s="35" t="str">
        <f t="shared" si="175"/>
        <v/>
      </c>
      <c r="G393" s="37" t="str">
        <f t="shared" si="176"/>
        <v/>
      </c>
      <c r="H393" s="43">
        <v>2</v>
      </c>
      <c r="I393" s="58"/>
      <c r="J393" s="48"/>
      <c r="K393" s="40">
        <f t="shared" si="177"/>
        <v>0</v>
      </c>
      <c r="L393" s="40">
        <f t="shared" si="172"/>
        <v>0</v>
      </c>
      <c r="M393" s="35" t="str">
        <f t="shared" si="178"/>
        <v/>
      </c>
      <c r="N393" s="1">
        <v>120</v>
      </c>
      <c r="O393" s="1" t="s">
        <v>199</v>
      </c>
    </row>
    <row r="394" spans="2:15">
      <c r="B394" s="1">
        <v>121</v>
      </c>
      <c r="C394" s="60"/>
      <c r="D394" s="35" t="str">
        <f t="shared" si="173"/>
        <v/>
      </c>
      <c r="E394" s="35" t="str">
        <f t="shared" si="174"/>
        <v/>
      </c>
      <c r="F394" s="35" t="str">
        <f t="shared" si="175"/>
        <v/>
      </c>
      <c r="G394" s="37" t="str">
        <f t="shared" si="176"/>
        <v/>
      </c>
      <c r="H394" s="43">
        <v>2</v>
      </c>
      <c r="I394" s="58"/>
      <c r="J394" s="48"/>
      <c r="K394" s="40">
        <f t="shared" si="177"/>
        <v>0</v>
      </c>
      <c r="L394" s="40">
        <f t="shared" si="172"/>
        <v>0</v>
      </c>
      <c r="M394" s="35" t="str">
        <f t="shared" si="178"/>
        <v/>
      </c>
      <c r="N394" s="1">
        <v>121</v>
      </c>
      <c r="O394" s="1" t="s">
        <v>199</v>
      </c>
    </row>
    <row r="395" spans="2:15">
      <c r="B395" s="1">
        <v>122</v>
      </c>
      <c r="C395" s="60"/>
      <c r="D395" s="35" t="str">
        <f t="shared" si="173"/>
        <v/>
      </c>
      <c r="E395" s="35" t="str">
        <f t="shared" si="174"/>
        <v/>
      </c>
      <c r="F395" s="35" t="str">
        <f t="shared" si="175"/>
        <v/>
      </c>
      <c r="G395" s="37" t="str">
        <f t="shared" si="176"/>
        <v/>
      </c>
      <c r="H395" s="43">
        <v>2</v>
      </c>
      <c r="I395" s="58"/>
      <c r="J395" s="48"/>
      <c r="K395" s="40">
        <f t="shared" si="177"/>
        <v>0</v>
      </c>
      <c r="L395" s="40">
        <f t="shared" si="172"/>
        <v>0</v>
      </c>
      <c r="M395" s="35" t="str">
        <f t="shared" si="178"/>
        <v/>
      </c>
      <c r="N395" s="1">
        <v>122</v>
      </c>
      <c r="O395" s="1" t="s">
        <v>199</v>
      </c>
    </row>
    <row r="396" spans="2:15">
      <c r="B396" s="1">
        <v>123</v>
      </c>
      <c r="C396" s="60"/>
      <c r="D396" s="35" t="str">
        <f t="shared" si="173"/>
        <v/>
      </c>
      <c r="E396" s="35" t="str">
        <f t="shared" si="174"/>
        <v/>
      </c>
      <c r="F396" s="35" t="str">
        <f t="shared" si="175"/>
        <v/>
      </c>
      <c r="G396" s="37" t="str">
        <f t="shared" si="176"/>
        <v/>
      </c>
      <c r="H396" s="43">
        <v>2</v>
      </c>
      <c r="I396" s="58"/>
      <c r="J396" s="48"/>
      <c r="K396" s="40">
        <f t="shared" si="177"/>
        <v>0</v>
      </c>
      <c r="L396" s="40">
        <f t="shared" si="172"/>
        <v>0</v>
      </c>
      <c r="M396" s="35" t="str">
        <f t="shared" si="178"/>
        <v/>
      </c>
      <c r="N396" s="1">
        <v>123</v>
      </c>
      <c r="O396" s="1" t="s">
        <v>199</v>
      </c>
    </row>
    <row r="397" spans="2:15">
      <c r="B397" s="1">
        <v>124</v>
      </c>
      <c r="C397" s="60"/>
      <c r="D397" s="35" t="str">
        <f t="shared" si="173"/>
        <v/>
      </c>
      <c r="E397" s="35" t="str">
        <f t="shared" si="174"/>
        <v/>
      </c>
      <c r="F397" s="35" t="str">
        <f t="shared" si="175"/>
        <v/>
      </c>
      <c r="G397" s="37" t="str">
        <f t="shared" si="176"/>
        <v/>
      </c>
      <c r="H397" s="43">
        <v>2</v>
      </c>
      <c r="I397" s="58"/>
      <c r="J397" s="48"/>
      <c r="K397" s="40">
        <f t="shared" si="177"/>
        <v>0</v>
      </c>
      <c r="L397" s="40">
        <f t="shared" si="172"/>
        <v>0</v>
      </c>
      <c r="M397" s="35" t="str">
        <f t="shared" si="178"/>
        <v/>
      </c>
      <c r="N397" s="1">
        <v>124</v>
      </c>
      <c r="O397" s="1" t="s">
        <v>199</v>
      </c>
    </row>
    <row r="398" spans="2:15">
      <c r="B398" s="1">
        <v>125</v>
      </c>
      <c r="C398" s="60"/>
      <c r="D398" s="35" t="str">
        <f t="shared" si="173"/>
        <v/>
      </c>
      <c r="E398" s="35" t="str">
        <f t="shared" si="174"/>
        <v/>
      </c>
      <c r="F398" s="35" t="str">
        <f t="shared" si="175"/>
        <v/>
      </c>
      <c r="G398" s="37" t="str">
        <f t="shared" si="176"/>
        <v/>
      </c>
      <c r="H398" s="43">
        <v>2</v>
      </c>
      <c r="I398" s="58"/>
      <c r="J398" s="48"/>
      <c r="K398" s="40">
        <f t="shared" si="177"/>
        <v>0</v>
      </c>
      <c r="L398" s="40">
        <f t="shared" si="172"/>
        <v>0</v>
      </c>
      <c r="M398" s="35" t="str">
        <f t="shared" si="178"/>
        <v/>
      </c>
      <c r="N398" s="1">
        <v>125</v>
      </c>
      <c r="O398" s="1" t="s">
        <v>199</v>
      </c>
    </row>
    <row r="399" spans="2:15">
      <c r="B399" s="1">
        <v>126</v>
      </c>
      <c r="C399" s="60"/>
      <c r="D399" s="35" t="str">
        <f t="shared" si="173"/>
        <v/>
      </c>
      <c r="E399" s="35" t="str">
        <f t="shared" si="174"/>
        <v/>
      </c>
      <c r="F399" s="35" t="str">
        <f t="shared" si="175"/>
        <v/>
      </c>
      <c r="G399" s="37" t="str">
        <f t="shared" si="176"/>
        <v/>
      </c>
      <c r="H399" s="43">
        <v>2</v>
      </c>
      <c r="I399" s="58"/>
      <c r="J399" s="48"/>
      <c r="K399" s="40">
        <f t="shared" si="177"/>
        <v>0</v>
      </c>
      <c r="L399" s="40">
        <f t="shared" ref="L399:L462" si="179">IFERROR(J399-K399,"")</f>
        <v>0</v>
      </c>
      <c r="M399" s="35" t="str">
        <f t="shared" si="178"/>
        <v/>
      </c>
      <c r="N399" s="1">
        <v>126</v>
      </c>
      <c r="O399" s="1" t="s">
        <v>199</v>
      </c>
    </row>
    <row r="400" spans="2:15">
      <c r="B400" s="1">
        <v>127</v>
      </c>
      <c r="C400" s="60"/>
      <c r="D400" s="35" t="str">
        <f t="shared" si="173"/>
        <v/>
      </c>
      <c r="E400" s="35" t="str">
        <f t="shared" si="174"/>
        <v/>
      </c>
      <c r="F400" s="35" t="str">
        <f t="shared" si="175"/>
        <v/>
      </c>
      <c r="G400" s="37" t="str">
        <f t="shared" si="176"/>
        <v/>
      </c>
      <c r="H400" s="43">
        <v>2</v>
      </c>
      <c r="I400" s="58"/>
      <c r="J400" s="48"/>
      <c r="K400" s="40">
        <f t="shared" si="177"/>
        <v>0</v>
      </c>
      <c r="L400" s="40">
        <f t="shared" si="179"/>
        <v>0</v>
      </c>
      <c r="M400" s="35" t="str">
        <f t="shared" si="178"/>
        <v/>
      </c>
      <c r="N400" s="1">
        <v>127</v>
      </c>
      <c r="O400" s="1" t="s">
        <v>199</v>
      </c>
    </row>
    <row r="401" spans="2:15">
      <c r="B401" s="1">
        <v>128</v>
      </c>
      <c r="C401" s="60"/>
      <c r="D401" s="35" t="str">
        <f t="shared" si="173"/>
        <v/>
      </c>
      <c r="E401" s="35" t="str">
        <f t="shared" si="174"/>
        <v/>
      </c>
      <c r="F401" s="35" t="str">
        <f t="shared" si="175"/>
        <v/>
      </c>
      <c r="G401" s="37" t="str">
        <f t="shared" si="176"/>
        <v/>
      </c>
      <c r="H401" s="43">
        <v>2</v>
      </c>
      <c r="I401" s="58"/>
      <c r="J401" s="48"/>
      <c r="K401" s="40">
        <f t="shared" si="177"/>
        <v>0</v>
      </c>
      <c r="L401" s="40">
        <f t="shared" si="179"/>
        <v>0</v>
      </c>
      <c r="M401" s="35" t="str">
        <f t="shared" si="178"/>
        <v/>
      </c>
      <c r="N401" s="1">
        <v>128</v>
      </c>
      <c r="O401" s="1" t="s">
        <v>199</v>
      </c>
    </row>
    <row r="402" spans="2:15">
      <c r="B402" s="1">
        <v>129</v>
      </c>
      <c r="C402" s="60"/>
      <c r="D402" s="35" t="str">
        <f t="shared" si="173"/>
        <v/>
      </c>
      <c r="E402" s="35" t="str">
        <f t="shared" si="174"/>
        <v/>
      </c>
      <c r="F402" s="35" t="str">
        <f t="shared" si="175"/>
        <v/>
      </c>
      <c r="G402" s="37" t="str">
        <f t="shared" si="176"/>
        <v/>
      </c>
      <c r="H402" s="43">
        <v>2</v>
      </c>
      <c r="I402" s="58"/>
      <c r="J402" s="48"/>
      <c r="K402" s="40">
        <f t="shared" si="177"/>
        <v>0</v>
      </c>
      <c r="L402" s="40">
        <f t="shared" si="179"/>
        <v>0</v>
      </c>
      <c r="M402" s="35" t="str">
        <f t="shared" si="178"/>
        <v/>
      </c>
      <c r="N402" s="1">
        <v>129</v>
      </c>
      <c r="O402" s="1" t="s">
        <v>199</v>
      </c>
    </row>
    <row r="403" spans="2:15">
      <c r="B403" s="1">
        <v>130</v>
      </c>
      <c r="C403" s="60"/>
      <c r="D403" s="35" t="str">
        <f t="shared" si="173"/>
        <v/>
      </c>
      <c r="E403" s="35" t="str">
        <f t="shared" si="174"/>
        <v/>
      </c>
      <c r="F403" s="35" t="str">
        <f t="shared" si="175"/>
        <v/>
      </c>
      <c r="G403" s="37" t="str">
        <f t="shared" si="176"/>
        <v/>
      </c>
      <c r="H403" s="43">
        <v>2</v>
      </c>
      <c r="I403" s="58"/>
      <c r="J403" s="48"/>
      <c r="K403" s="40">
        <f t="shared" si="177"/>
        <v>0</v>
      </c>
      <c r="L403" s="40">
        <f t="shared" si="179"/>
        <v>0</v>
      </c>
      <c r="M403" s="35" t="str">
        <f t="shared" si="178"/>
        <v/>
      </c>
      <c r="N403" s="1">
        <v>130</v>
      </c>
      <c r="O403" s="1" t="s">
        <v>199</v>
      </c>
    </row>
    <row r="404" spans="2:15">
      <c r="B404" s="1">
        <v>131</v>
      </c>
      <c r="C404" s="60"/>
      <c r="D404" s="35" t="str">
        <f t="shared" si="173"/>
        <v/>
      </c>
      <c r="E404" s="35" t="str">
        <f t="shared" si="174"/>
        <v/>
      </c>
      <c r="F404" s="35" t="str">
        <f t="shared" si="175"/>
        <v/>
      </c>
      <c r="G404" s="37" t="str">
        <f t="shared" si="176"/>
        <v/>
      </c>
      <c r="H404" s="43">
        <v>2</v>
      </c>
      <c r="I404" s="58"/>
      <c r="J404" s="48"/>
      <c r="K404" s="40">
        <f t="shared" si="177"/>
        <v>0</v>
      </c>
      <c r="L404" s="40">
        <f t="shared" si="179"/>
        <v>0</v>
      </c>
      <c r="M404" s="35" t="str">
        <f t="shared" si="178"/>
        <v/>
      </c>
      <c r="N404" s="1">
        <v>131</v>
      </c>
      <c r="O404" s="1" t="s">
        <v>199</v>
      </c>
    </row>
    <row r="405" spans="2:15">
      <c r="B405" s="1">
        <v>132</v>
      </c>
      <c r="C405" s="60"/>
      <c r="D405" s="35" t="str">
        <f t="shared" si="173"/>
        <v/>
      </c>
      <c r="E405" s="35" t="str">
        <f t="shared" si="174"/>
        <v/>
      </c>
      <c r="F405" s="35" t="str">
        <f t="shared" si="175"/>
        <v/>
      </c>
      <c r="G405" s="37" t="str">
        <f t="shared" si="176"/>
        <v/>
      </c>
      <c r="H405" s="43">
        <v>2</v>
      </c>
      <c r="I405" s="58"/>
      <c r="J405" s="48"/>
      <c r="K405" s="40">
        <f t="shared" si="177"/>
        <v>0</v>
      </c>
      <c r="L405" s="40">
        <f t="shared" si="179"/>
        <v>0</v>
      </c>
      <c r="M405" s="35" t="str">
        <f t="shared" si="178"/>
        <v/>
      </c>
      <c r="N405" s="1">
        <v>132</v>
      </c>
      <c r="O405" s="1" t="s">
        <v>199</v>
      </c>
    </row>
    <row r="406" spans="2:15">
      <c r="B406" s="1">
        <v>133</v>
      </c>
      <c r="C406" s="60"/>
      <c r="D406" s="35" t="str">
        <f t="shared" si="173"/>
        <v/>
      </c>
      <c r="E406" s="35" t="str">
        <f t="shared" si="174"/>
        <v/>
      </c>
      <c r="F406" s="35" t="str">
        <f t="shared" si="175"/>
        <v/>
      </c>
      <c r="G406" s="37" t="str">
        <f t="shared" si="176"/>
        <v/>
      </c>
      <c r="H406" s="43">
        <v>2</v>
      </c>
      <c r="I406" s="58"/>
      <c r="J406" s="48"/>
      <c r="K406" s="40">
        <f t="shared" si="177"/>
        <v>0</v>
      </c>
      <c r="L406" s="40">
        <f t="shared" si="179"/>
        <v>0</v>
      </c>
      <c r="M406" s="35" t="str">
        <f t="shared" si="178"/>
        <v/>
      </c>
      <c r="N406" s="1">
        <v>133</v>
      </c>
      <c r="O406" s="1" t="s">
        <v>199</v>
      </c>
    </row>
    <row r="407" spans="2:15">
      <c r="B407" s="1">
        <v>134</v>
      </c>
      <c r="C407" s="60"/>
      <c r="D407" s="35" t="str">
        <f t="shared" si="173"/>
        <v/>
      </c>
      <c r="E407" s="35" t="str">
        <f t="shared" si="174"/>
        <v/>
      </c>
      <c r="F407" s="35" t="str">
        <f t="shared" si="175"/>
        <v/>
      </c>
      <c r="G407" s="37" t="str">
        <f t="shared" si="176"/>
        <v/>
      </c>
      <c r="H407" s="43">
        <v>2</v>
      </c>
      <c r="I407" s="58"/>
      <c r="J407" s="48"/>
      <c r="K407" s="40">
        <f t="shared" si="177"/>
        <v>0</v>
      </c>
      <c r="L407" s="40">
        <f t="shared" si="179"/>
        <v>0</v>
      </c>
      <c r="M407" s="35" t="str">
        <f t="shared" si="178"/>
        <v/>
      </c>
      <c r="N407" s="1">
        <v>134</v>
      </c>
      <c r="O407" s="1" t="s">
        <v>199</v>
      </c>
    </row>
    <row r="408" spans="2:15">
      <c r="B408" s="1">
        <v>135</v>
      </c>
      <c r="C408" s="60"/>
      <c r="D408" s="35" t="str">
        <f t="shared" si="173"/>
        <v/>
      </c>
      <c r="E408" s="35" t="str">
        <f t="shared" si="174"/>
        <v/>
      </c>
      <c r="F408" s="35" t="str">
        <f t="shared" si="175"/>
        <v/>
      </c>
      <c r="G408" s="37" t="str">
        <f t="shared" si="176"/>
        <v/>
      </c>
      <c r="H408" s="43">
        <v>2</v>
      </c>
      <c r="I408" s="58"/>
      <c r="J408" s="48"/>
      <c r="K408" s="40">
        <f t="shared" si="177"/>
        <v>0</v>
      </c>
      <c r="L408" s="40">
        <f t="shared" si="179"/>
        <v>0</v>
      </c>
      <c r="M408" s="35" t="str">
        <f t="shared" si="178"/>
        <v/>
      </c>
      <c r="N408" s="1">
        <v>135</v>
      </c>
      <c r="O408" s="1" t="s">
        <v>199</v>
      </c>
    </row>
    <row r="409" spans="2:15">
      <c r="B409" s="1">
        <v>136</v>
      </c>
      <c r="C409" s="60"/>
      <c r="D409" s="35" t="str">
        <f t="shared" si="173"/>
        <v/>
      </c>
      <c r="E409" s="35" t="str">
        <f t="shared" si="174"/>
        <v/>
      </c>
      <c r="F409" s="35" t="str">
        <f t="shared" si="175"/>
        <v/>
      </c>
      <c r="G409" s="37" t="str">
        <f t="shared" si="176"/>
        <v/>
      </c>
      <c r="H409" s="43">
        <v>2</v>
      </c>
      <c r="I409" s="58"/>
      <c r="J409" s="48"/>
      <c r="K409" s="40">
        <f t="shared" si="177"/>
        <v>0</v>
      </c>
      <c r="L409" s="40">
        <f t="shared" si="179"/>
        <v>0</v>
      </c>
      <c r="M409" s="35" t="str">
        <f t="shared" si="178"/>
        <v/>
      </c>
      <c r="N409" s="1">
        <v>136</v>
      </c>
      <c r="O409" s="1" t="s">
        <v>199</v>
      </c>
    </row>
    <row r="410" spans="2:15">
      <c r="B410" s="1">
        <v>137</v>
      </c>
      <c r="C410" s="60"/>
      <c r="D410" s="35" t="str">
        <f t="shared" si="173"/>
        <v/>
      </c>
      <c r="E410" s="35" t="str">
        <f t="shared" si="174"/>
        <v/>
      </c>
      <c r="F410" s="35" t="str">
        <f t="shared" si="175"/>
        <v/>
      </c>
      <c r="G410" s="37" t="str">
        <f t="shared" si="176"/>
        <v/>
      </c>
      <c r="H410" s="43">
        <v>2</v>
      </c>
      <c r="I410" s="58"/>
      <c r="J410" s="48"/>
      <c r="K410" s="40">
        <f t="shared" si="177"/>
        <v>0</v>
      </c>
      <c r="L410" s="40">
        <f t="shared" si="179"/>
        <v>0</v>
      </c>
      <c r="M410" s="35" t="str">
        <f t="shared" si="178"/>
        <v/>
      </c>
      <c r="N410" s="1">
        <v>137</v>
      </c>
      <c r="O410" s="1" t="s">
        <v>199</v>
      </c>
    </row>
    <row r="411" spans="2:15">
      <c r="B411" s="1">
        <v>138</v>
      </c>
      <c r="C411" s="60"/>
      <c r="D411" s="35" t="str">
        <f t="shared" si="173"/>
        <v/>
      </c>
      <c r="E411" s="35" t="str">
        <f t="shared" si="174"/>
        <v/>
      </c>
      <c r="F411" s="35" t="str">
        <f t="shared" si="175"/>
        <v/>
      </c>
      <c r="G411" s="37" t="str">
        <f t="shared" si="176"/>
        <v/>
      </c>
      <c r="H411" s="43">
        <v>2</v>
      </c>
      <c r="I411" s="58"/>
      <c r="J411" s="48"/>
      <c r="K411" s="40">
        <f t="shared" si="177"/>
        <v>0</v>
      </c>
      <c r="L411" s="40">
        <f t="shared" si="179"/>
        <v>0</v>
      </c>
      <c r="M411" s="35" t="str">
        <f t="shared" si="178"/>
        <v/>
      </c>
      <c r="N411" s="1">
        <v>138</v>
      </c>
      <c r="O411" s="1" t="s">
        <v>199</v>
      </c>
    </row>
    <row r="412" spans="2:15">
      <c r="B412" s="1">
        <v>139</v>
      </c>
      <c r="C412" s="60"/>
      <c r="D412" s="35" t="str">
        <f t="shared" si="173"/>
        <v/>
      </c>
      <c r="E412" s="35" t="str">
        <f t="shared" si="174"/>
        <v/>
      </c>
      <c r="F412" s="35" t="str">
        <f t="shared" si="175"/>
        <v/>
      </c>
      <c r="G412" s="37" t="str">
        <f t="shared" si="176"/>
        <v/>
      </c>
      <c r="H412" s="43">
        <v>2</v>
      </c>
      <c r="I412" s="58"/>
      <c r="J412" s="48"/>
      <c r="K412" s="40">
        <f t="shared" si="177"/>
        <v>0</v>
      </c>
      <c r="L412" s="40">
        <f t="shared" si="179"/>
        <v>0</v>
      </c>
      <c r="M412" s="35" t="str">
        <f t="shared" si="178"/>
        <v/>
      </c>
      <c r="N412" s="1">
        <v>139</v>
      </c>
      <c r="O412" s="1" t="s">
        <v>199</v>
      </c>
    </row>
    <row r="413" spans="2:15">
      <c r="B413" s="1">
        <v>140</v>
      </c>
      <c r="C413" s="60"/>
      <c r="D413" s="35" t="str">
        <f t="shared" si="173"/>
        <v/>
      </c>
      <c r="E413" s="35" t="str">
        <f t="shared" si="174"/>
        <v/>
      </c>
      <c r="F413" s="35" t="str">
        <f t="shared" si="175"/>
        <v/>
      </c>
      <c r="G413" s="37" t="str">
        <f t="shared" si="176"/>
        <v/>
      </c>
      <c r="H413" s="43">
        <v>2</v>
      </c>
      <c r="I413" s="58"/>
      <c r="J413" s="48"/>
      <c r="K413" s="40">
        <f t="shared" si="177"/>
        <v>0</v>
      </c>
      <c r="L413" s="40">
        <f t="shared" si="179"/>
        <v>0</v>
      </c>
      <c r="M413" s="35" t="str">
        <f t="shared" si="178"/>
        <v/>
      </c>
      <c r="N413" s="1">
        <v>140</v>
      </c>
      <c r="O413" s="1" t="s">
        <v>199</v>
      </c>
    </row>
    <row r="414" spans="2:15">
      <c r="B414" s="1">
        <v>141</v>
      </c>
      <c r="C414" s="60"/>
      <c r="D414" s="35" t="str">
        <f t="shared" si="173"/>
        <v/>
      </c>
      <c r="E414" s="35" t="str">
        <f t="shared" si="174"/>
        <v/>
      </c>
      <c r="F414" s="35" t="str">
        <f t="shared" si="175"/>
        <v/>
      </c>
      <c r="G414" s="37" t="str">
        <f t="shared" si="176"/>
        <v/>
      </c>
      <c r="H414" s="43">
        <v>2</v>
      </c>
      <c r="I414" s="58"/>
      <c r="J414" s="48"/>
      <c r="K414" s="40">
        <f t="shared" si="177"/>
        <v>0</v>
      </c>
      <c r="L414" s="40">
        <f t="shared" si="179"/>
        <v>0</v>
      </c>
      <c r="M414" s="35" t="str">
        <f t="shared" si="178"/>
        <v/>
      </c>
      <c r="N414" s="1">
        <v>141</v>
      </c>
      <c r="O414" s="1" t="s">
        <v>199</v>
      </c>
    </row>
    <row r="415" spans="2:15">
      <c r="B415" s="1">
        <v>142</v>
      </c>
      <c r="C415" s="60"/>
      <c r="D415" s="35" t="str">
        <f t="shared" si="173"/>
        <v/>
      </c>
      <c r="E415" s="35" t="str">
        <f t="shared" si="174"/>
        <v/>
      </c>
      <c r="F415" s="35" t="str">
        <f t="shared" si="175"/>
        <v/>
      </c>
      <c r="G415" s="37" t="str">
        <f t="shared" si="176"/>
        <v/>
      </c>
      <c r="H415" s="43">
        <v>2</v>
      </c>
      <c r="I415" s="58"/>
      <c r="J415" s="48"/>
      <c r="K415" s="40">
        <f t="shared" si="177"/>
        <v>0</v>
      </c>
      <c r="L415" s="40">
        <f t="shared" si="179"/>
        <v>0</v>
      </c>
      <c r="M415" s="35" t="str">
        <f t="shared" si="178"/>
        <v/>
      </c>
      <c r="N415" s="1">
        <v>142</v>
      </c>
      <c r="O415" s="1" t="s">
        <v>199</v>
      </c>
    </row>
    <row r="416" spans="2:15">
      <c r="B416" s="1">
        <v>143</v>
      </c>
      <c r="C416" s="60"/>
      <c r="D416" s="35" t="str">
        <f t="shared" si="173"/>
        <v/>
      </c>
      <c r="E416" s="35" t="str">
        <f t="shared" si="174"/>
        <v/>
      </c>
      <c r="F416" s="35" t="str">
        <f t="shared" si="175"/>
        <v/>
      </c>
      <c r="G416" s="37" t="str">
        <f t="shared" si="176"/>
        <v/>
      </c>
      <c r="H416" s="43">
        <v>2</v>
      </c>
      <c r="I416" s="58"/>
      <c r="J416" s="48"/>
      <c r="K416" s="40">
        <f t="shared" si="177"/>
        <v>0</v>
      </c>
      <c r="L416" s="40">
        <f t="shared" si="179"/>
        <v>0</v>
      </c>
      <c r="M416" s="35" t="str">
        <f t="shared" si="178"/>
        <v/>
      </c>
      <c r="N416" s="1">
        <v>143</v>
      </c>
      <c r="O416" s="1" t="s">
        <v>199</v>
      </c>
    </row>
    <row r="417" spans="2:15">
      <c r="B417" s="1">
        <v>144</v>
      </c>
      <c r="C417" s="60"/>
      <c r="D417" s="35" t="str">
        <f t="shared" si="173"/>
        <v/>
      </c>
      <c r="E417" s="35" t="str">
        <f t="shared" si="174"/>
        <v/>
      </c>
      <c r="F417" s="35" t="str">
        <f t="shared" si="175"/>
        <v/>
      </c>
      <c r="G417" s="37" t="str">
        <f t="shared" si="176"/>
        <v/>
      </c>
      <c r="H417" s="43">
        <v>2</v>
      </c>
      <c r="I417" s="58"/>
      <c r="J417" s="48"/>
      <c r="K417" s="40">
        <f t="shared" si="177"/>
        <v>0</v>
      </c>
      <c r="L417" s="40">
        <f t="shared" si="179"/>
        <v>0</v>
      </c>
      <c r="M417" s="35" t="str">
        <f t="shared" si="178"/>
        <v/>
      </c>
      <c r="N417" s="1">
        <v>144</v>
      </c>
      <c r="O417" s="1" t="s">
        <v>199</v>
      </c>
    </row>
    <row r="418" spans="2:15">
      <c r="B418" s="1">
        <v>145</v>
      </c>
      <c r="C418" s="60"/>
      <c r="D418" s="35" t="str">
        <f t="shared" si="173"/>
        <v/>
      </c>
      <c r="E418" s="35" t="str">
        <f t="shared" si="174"/>
        <v/>
      </c>
      <c r="F418" s="35" t="str">
        <f t="shared" si="175"/>
        <v/>
      </c>
      <c r="G418" s="37" t="str">
        <f t="shared" si="176"/>
        <v/>
      </c>
      <c r="H418" s="43">
        <v>2</v>
      </c>
      <c r="I418" s="58"/>
      <c r="J418" s="48"/>
      <c r="K418" s="40">
        <f t="shared" si="177"/>
        <v>0</v>
      </c>
      <c r="L418" s="40">
        <f t="shared" si="179"/>
        <v>0</v>
      </c>
      <c r="M418" s="35" t="str">
        <f t="shared" si="178"/>
        <v/>
      </c>
      <c r="N418" s="1">
        <v>145</v>
      </c>
      <c r="O418" s="1" t="s">
        <v>199</v>
      </c>
    </row>
    <row r="419" spans="2:15">
      <c r="B419" s="1">
        <v>146</v>
      </c>
      <c r="C419" s="60"/>
      <c r="D419" s="35" t="str">
        <f t="shared" si="173"/>
        <v/>
      </c>
      <c r="E419" s="35" t="str">
        <f t="shared" si="174"/>
        <v/>
      </c>
      <c r="F419" s="35" t="str">
        <f t="shared" si="175"/>
        <v/>
      </c>
      <c r="G419" s="37" t="str">
        <f t="shared" si="176"/>
        <v/>
      </c>
      <c r="H419" s="43">
        <v>2</v>
      </c>
      <c r="I419" s="58"/>
      <c r="J419" s="48"/>
      <c r="K419" s="40">
        <f t="shared" si="177"/>
        <v>0</v>
      </c>
      <c r="L419" s="40">
        <f t="shared" si="179"/>
        <v>0</v>
      </c>
      <c r="M419" s="35" t="str">
        <f t="shared" si="178"/>
        <v/>
      </c>
      <c r="N419" s="1">
        <v>146</v>
      </c>
      <c r="O419" s="1" t="s">
        <v>199</v>
      </c>
    </row>
    <row r="420" spans="2:15">
      <c r="B420" s="1">
        <v>147</v>
      </c>
      <c r="C420" s="60"/>
      <c r="D420" s="35" t="str">
        <f t="shared" si="173"/>
        <v/>
      </c>
      <c r="E420" s="35" t="str">
        <f t="shared" si="174"/>
        <v/>
      </c>
      <c r="F420" s="35" t="str">
        <f t="shared" si="175"/>
        <v/>
      </c>
      <c r="G420" s="37" t="str">
        <f t="shared" si="176"/>
        <v/>
      </c>
      <c r="H420" s="43">
        <v>2</v>
      </c>
      <c r="I420" s="58"/>
      <c r="J420" s="48"/>
      <c r="K420" s="40">
        <f t="shared" si="177"/>
        <v>0</v>
      </c>
      <c r="L420" s="40">
        <f t="shared" si="179"/>
        <v>0</v>
      </c>
      <c r="M420" s="35" t="str">
        <f t="shared" si="178"/>
        <v/>
      </c>
      <c r="N420" s="1">
        <v>147</v>
      </c>
      <c r="O420" s="1" t="s">
        <v>199</v>
      </c>
    </row>
    <row r="421" spans="2:15">
      <c r="B421" s="1">
        <v>148</v>
      </c>
      <c r="C421" s="60"/>
      <c r="D421" s="35" t="str">
        <f t="shared" si="173"/>
        <v/>
      </c>
      <c r="E421" s="35" t="str">
        <f t="shared" si="174"/>
        <v/>
      </c>
      <c r="F421" s="35" t="str">
        <f t="shared" si="175"/>
        <v/>
      </c>
      <c r="G421" s="37" t="str">
        <f t="shared" si="176"/>
        <v/>
      </c>
      <c r="H421" s="43">
        <v>2</v>
      </c>
      <c r="I421" s="58"/>
      <c r="J421" s="48"/>
      <c r="K421" s="40">
        <f t="shared" si="177"/>
        <v>0</v>
      </c>
      <c r="L421" s="40">
        <f t="shared" si="179"/>
        <v>0</v>
      </c>
      <c r="M421" s="35" t="str">
        <f t="shared" si="178"/>
        <v/>
      </c>
      <c r="N421" s="1">
        <v>148</v>
      </c>
      <c r="O421" s="1" t="s">
        <v>199</v>
      </c>
    </row>
    <row r="422" spans="2:15">
      <c r="B422" s="1">
        <v>149</v>
      </c>
      <c r="C422" s="60"/>
      <c r="D422" s="35" t="str">
        <f t="shared" si="173"/>
        <v/>
      </c>
      <c r="E422" s="35" t="str">
        <f t="shared" si="174"/>
        <v/>
      </c>
      <c r="F422" s="35" t="str">
        <f t="shared" si="175"/>
        <v/>
      </c>
      <c r="G422" s="37" t="str">
        <f t="shared" si="176"/>
        <v/>
      </c>
      <c r="H422" s="43">
        <v>2</v>
      </c>
      <c r="I422" s="58"/>
      <c r="J422" s="48"/>
      <c r="K422" s="40">
        <f t="shared" si="177"/>
        <v>0</v>
      </c>
      <c r="L422" s="40">
        <f t="shared" si="179"/>
        <v>0</v>
      </c>
      <c r="M422" s="35" t="str">
        <f t="shared" si="178"/>
        <v/>
      </c>
      <c r="N422" s="1">
        <v>149</v>
      </c>
      <c r="O422" s="1" t="s">
        <v>199</v>
      </c>
    </row>
    <row r="423" spans="2:15">
      <c r="B423" s="1">
        <v>150</v>
      </c>
      <c r="C423" s="60"/>
      <c r="D423" s="35" t="str">
        <f t="shared" si="173"/>
        <v/>
      </c>
      <c r="E423" s="35" t="str">
        <f t="shared" si="174"/>
        <v/>
      </c>
      <c r="F423" s="35" t="str">
        <f t="shared" si="175"/>
        <v/>
      </c>
      <c r="G423" s="37" t="str">
        <f t="shared" si="176"/>
        <v/>
      </c>
      <c r="H423" s="43">
        <v>2</v>
      </c>
      <c r="I423" s="58"/>
      <c r="J423" s="48"/>
      <c r="K423" s="40">
        <f t="shared" si="177"/>
        <v>0</v>
      </c>
      <c r="L423" s="40">
        <f t="shared" si="179"/>
        <v>0</v>
      </c>
      <c r="M423" s="35" t="str">
        <f t="shared" si="178"/>
        <v/>
      </c>
      <c r="N423" s="1">
        <v>150</v>
      </c>
      <c r="O423" s="1" t="s">
        <v>199</v>
      </c>
    </row>
    <row r="424" spans="2:15">
      <c r="B424" s="1">
        <v>151</v>
      </c>
      <c r="C424" s="60"/>
      <c r="D424" s="35" t="str">
        <f t="shared" si="173"/>
        <v/>
      </c>
      <c r="E424" s="35" t="str">
        <f t="shared" si="174"/>
        <v/>
      </c>
      <c r="F424" s="35" t="str">
        <f t="shared" si="175"/>
        <v/>
      </c>
      <c r="G424" s="37" t="str">
        <f t="shared" si="176"/>
        <v/>
      </c>
      <c r="H424" s="43">
        <v>2</v>
      </c>
      <c r="I424" s="58"/>
      <c r="J424" s="48"/>
      <c r="K424" s="40">
        <f t="shared" si="177"/>
        <v>0</v>
      </c>
      <c r="L424" s="40">
        <f t="shared" si="179"/>
        <v>0</v>
      </c>
      <c r="M424" s="35" t="str">
        <f t="shared" si="178"/>
        <v/>
      </c>
      <c r="N424" s="1">
        <v>151</v>
      </c>
      <c r="O424" s="1" t="s">
        <v>199</v>
      </c>
    </row>
    <row r="425" spans="2:15">
      <c r="B425" s="1">
        <v>152</v>
      </c>
      <c r="C425" s="60"/>
      <c r="D425" s="35" t="str">
        <f t="shared" si="173"/>
        <v/>
      </c>
      <c r="E425" s="35" t="str">
        <f t="shared" si="174"/>
        <v/>
      </c>
      <c r="F425" s="35" t="str">
        <f t="shared" si="175"/>
        <v/>
      </c>
      <c r="G425" s="37" t="str">
        <f t="shared" si="176"/>
        <v/>
      </c>
      <c r="H425" s="43">
        <v>2</v>
      </c>
      <c r="I425" s="58"/>
      <c r="J425" s="48"/>
      <c r="K425" s="40">
        <f t="shared" si="177"/>
        <v>0</v>
      </c>
      <c r="L425" s="40">
        <f t="shared" si="179"/>
        <v>0</v>
      </c>
      <c r="M425" s="35" t="str">
        <f t="shared" si="178"/>
        <v/>
      </c>
      <c r="N425" s="1">
        <v>152</v>
      </c>
      <c r="O425" s="1" t="s">
        <v>199</v>
      </c>
    </row>
    <row r="426" spans="2:15">
      <c r="B426" s="1">
        <v>153</v>
      </c>
      <c r="C426" s="60"/>
      <c r="D426" s="35" t="str">
        <f t="shared" si="173"/>
        <v/>
      </c>
      <c r="E426" s="35" t="str">
        <f t="shared" si="174"/>
        <v/>
      </c>
      <c r="F426" s="35" t="str">
        <f t="shared" si="175"/>
        <v/>
      </c>
      <c r="G426" s="37" t="str">
        <f t="shared" si="176"/>
        <v/>
      </c>
      <c r="H426" s="43">
        <v>2</v>
      </c>
      <c r="I426" s="58"/>
      <c r="J426" s="48"/>
      <c r="K426" s="40">
        <f t="shared" si="177"/>
        <v>0</v>
      </c>
      <c r="L426" s="40">
        <f t="shared" si="179"/>
        <v>0</v>
      </c>
      <c r="M426" s="35" t="str">
        <f t="shared" si="178"/>
        <v/>
      </c>
      <c r="N426" s="1">
        <v>153</v>
      </c>
      <c r="O426" s="1" t="s">
        <v>199</v>
      </c>
    </row>
    <row r="427" spans="2:15">
      <c r="B427" s="1">
        <v>154</v>
      </c>
      <c r="C427" s="60"/>
      <c r="D427" s="35" t="str">
        <f t="shared" si="173"/>
        <v/>
      </c>
      <c r="E427" s="35" t="str">
        <f t="shared" si="174"/>
        <v/>
      </c>
      <c r="F427" s="35" t="str">
        <f t="shared" si="175"/>
        <v/>
      </c>
      <c r="G427" s="37" t="str">
        <f t="shared" si="176"/>
        <v/>
      </c>
      <c r="H427" s="43">
        <v>2</v>
      </c>
      <c r="I427" s="58"/>
      <c r="J427" s="48"/>
      <c r="K427" s="40">
        <f t="shared" si="177"/>
        <v>0</v>
      </c>
      <c r="L427" s="40">
        <f t="shared" si="179"/>
        <v>0</v>
      </c>
      <c r="M427" s="35" t="str">
        <f t="shared" si="178"/>
        <v/>
      </c>
      <c r="N427" s="1">
        <v>154</v>
      </c>
      <c r="O427" s="1" t="s">
        <v>199</v>
      </c>
    </row>
    <row r="428" spans="2:15">
      <c r="B428" s="1">
        <v>155</v>
      </c>
      <c r="C428" s="60"/>
      <c r="D428" s="35" t="str">
        <f t="shared" si="173"/>
        <v/>
      </c>
      <c r="E428" s="35" t="str">
        <f t="shared" si="174"/>
        <v/>
      </c>
      <c r="F428" s="35" t="str">
        <f t="shared" si="175"/>
        <v/>
      </c>
      <c r="G428" s="37" t="str">
        <f t="shared" si="176"/>
        <v/>
      </c>
      <c r="H428" s="43">
        <v>2</v>
      </c>
      <c r="I428" s="58"/>
      <c r="J428" s="48"/>
      <c r="K428" s="40">
        <f t="shared" si="177"/>
        <v>0</v>
      </c>
      <c r="L428" s="40">
        <f t="shared" si="179"/>
        <v>0</v>
      </c>
      <c r="M428" s="35" t="str">
        <f t="shared" si="178"/>
        <v/>
      </c>
      <c r="N428" s="1">
        <v>155</v>
      </c>
      <c r="O428" s="1" t="s">
        <v>199</v>
      </c>
    </row>
    <row r="429" spans="2:15">
      <c r="B429" s="1">
        <v>156</v>
      </c>
      <c r="C429" s="60"/>
      <c r="D429" s="35" t="str">
        <f t="shared" si="173"/>
        <v/>
      </c>
      <c r="E429" s="35" t="str">
        <f t="shared" si="174"/>
        <v/>
      </c>
      <c r="F429" s="35" t="str">
        <f t="shared" si="175"/>
        <v/>
      </c>
      <c r="G429" s="37" t="str">
        <f t="shared" si="176"/>
        <v/>
      </c>
      <c r="H429" s="43">
        <v>2</v>
      </c>
      <c r="I429" s="58"/>
      <c r="J429" s="48"/>
      <c r="K429" s="40">
        <f t="shared" si="177"/>
        <v>0</v>
      </c>
      <c r="L429" s="40">
        <f t="shared" si="179"/>
        <v>0</v>
      </c>
      <c r="M429" s="35" t="str">
        <f t="shared" si="178"/>
        <v/>
      </c>
      <c r="N429" s="1">
        <v>156</v>
      </c>
      <c r="O429" s="1" t="s">
        <v>199</v>
      </c>
    </row>
    <row r="430" spans="2:15">
      <c r="B430" s="1">
        <v>157</v>
      </c>
      <c r="C430" s="60"/>
      <c r="D430" s="35" t="str">
        <f t="shared" si="173"/>
        <v/>
      </c>
      <c r="E430" s="35" t="str">
        <f t="shared" si="174"/>
        <v/>
      </c>
      <c r="F430" s="35" t="str">
        <f t="shared" si="175"/>
        <v/>
      </c>
      <c r="G430" s="37" t="str">
        <f t="shared" si="176"/>
        <v/>
      </c>
      <c r="H430" s="43">
        <v>2</v>
      </c>
      <c r="I430" s="58"/>
      <c r="J430" s="48"/>
      <c r="K430" s="40">
        <f t="shared" si="177"/>
        <v>0</v>
      </c>
      <c r="L430" s="40">
        <f t="shared" si="179"/>
        <v>0</v>
      </c>
      <c r="M430" s="35" t="str">
        <f t="shared" si="178"/>
        <v/>
      </c>
      <c r="N430" s="1">
        <v>157</v>
      </c>
      <c r="O430" s="1" t="s">
        <v>199</v>
      </c>
    </row>
    <row r="431" spans="2:15">
      <c r="B431" s="1">
        <v>158</v>
      </c>
      <c r="C431" s="60"/>
      <c r="D431" s="35" t="str">
        <f t="shared" si="173"/>
        <v/>
      </c>
      <c r="E431" s="35" t="str">
        <f t="shared" si="174"/>
        <v/>
      </c>
      <c r="F431" s="35" t="str">
        <f t="shared" si="175"/>
        <v/>
      </c>
      <c r="G431" s="37" t="str">
        <f t="shared" si="176"/>
        <v/>
      </c>
      <c r="H431" s="43">
        <v>2</v>
      </c>
      <c r="I431" s="58"/>
      <c r="J431" s="48"/>
      <c r="K431" s="40">
        <f t="shared" si="177"/>
        <v>0</v>
      </c>
      <c r="L431" s="40">
        <f t="shared" si="179"/>
        <v>0</v>
      </c>
      <c r="M431" s="35" t="str">
        <f t="shared" si="178"/>
        <v/>
      </c>
      <c r="N431" s="1">
        <v>158</v>
      </c>
      <c r="O431" s="1" t="s">
        <v>199</v>
      </c>
    </row>
    <row r="432" spans="2:15">
      <c r="B432" s="1">
        <v>159</v>
      </c>
      <c r="C432" s="60"/>
      <c r="D432" s="35" t="str">
        <f t="shared" si="173"/>
        <v/>
      </c>
      <c r="E432" s="35" t="str">
        <f t="shared" si="174"/>
        <v/>
      </c>
      <c r="F432" s="35" t="str">
        <f t="shared" si="175"/>
        <v/>
      </c>
      <c r="G432" s="37" t="str">
        <f t="shared" si="176"/>
        <v/>
      </c>
      <c r="H432" s="43">
        <v>2</v>
      </c>
      <c r="I432" s="58"/>
      <c r="J432" s="48"/>
      <c r="K432" s="40">
        <f t="shared" si="177"/>
        <v>0</v>
      </c>
      <c r="L432" s="40">
        <f t="shared" si="179"/>
        <v>0</v>
      </c>
      <c r="M432" s="35" t="str">
        <f t="shared" si="178"/>
        <v/>
      </c>
      <c r="N432" s="1">
        <v>159</v>
      </c>
      <c r="O432" s="1" t="s">
        <v>199</v>
      </c>
    </row>
    <row r="433" spans="2:15">
      <c r="B433" s="1">
        <v>160</v>
      </c>
      <c r="C433" s="60"/>
      <c r="D433" s="35" t="str">
        <f t="shared" si="173"/>
        <v/>
      </c>
      <c r="E433" s="35" t="str">
        <f t="shared" si="174"/>
        <v/>
      </c>
      <c r="F433" s="35" t="str">
        <f t="shared" si="175"/>
        <v/>
      </c>
      <c r="G433" s="37" t="str">
        <f t="shared" si="176"/>
        <v/>
      </c>
      <c r="H433" s="43">
        <v>2</v>
      </c>
      <c r="I433" s="58"/>
      <c r="J433" s="48"/>
      <c r="K433" s="40">
        <f t="shared" si="177"/>
        <v>0</v>
      </c>
      <c r="L433" s="40">
        <f t="shared" si="179"/>
        <v>0</v>
      </c>
      <c r="M433" s="35" t="str">
        <f t="shared" si="178"/>
        <v/>
      </c>
      <c r="N433" s="1">
        <v>160</v>
      </c>
      <c r="O433" s="1" t="s">
        <v>199</v>
      </c>
    </row>
    <row r="434" spans="2:15">
      <c r="B434" s="1">
        <v>161</v>
      </c>
      <c r="C434" s="60"/>
      <c r="D434" s="35" t="str">
        <f t="shared" si="173"/>
        <v/>
      </c>
      <c r="E434" s="35" t="str">
        <f t="shared" si="174"/>
        <v/>
      </c>
      <c r="F434" s="35" t="str">
        <f t="shared" si="175"/>
        <v/>
      </c>
      <c r="G434" s="37" t="str">
        <f t="shared" si="176"/>
        <v/>
      </c>
      <c r="H434" s="43">
        <v>2</v>
      </c>
      <c r="I434" s="58"/>
      <c r="J434" s="48"/>
      <c r="K434" s="40">
        <f t="shared" si="177"/>
        <v>0</v>
      </c>
      <c r="L434" s="40">
        <f t="shared" si="179"/>
        <v>0</v>
      </c>
      <c r="M434" s="35" t="str">
        <f t="shared" si="178"/>
        <v/>
      </c>
      <c r="N434" s="1">
        <v>161</v>
      </c>
      <c r="O434" s="1" t="s">
        <v>199</v>
      </c>
    </row>
    <row r="435" spans="2:15">
      <c r="B435" s="1">
        <v>162</v>
      </c>
      <c r="C435" s="60"/>
      <c r="D435" s="35" t="str">
        <f t="shared" si="173"/>
        <v/>
      </c>
      <c r="E435" s="35" t="str">
        <f t="shared" si="174"/>
        <v/>
      </c>
      <c r="F435" s="35" t="str">
        <f t="shared" si="175"/>
        <v/>
      </c>
      <c r="G435" s="37" t="str">
        <f t="shared" si="176"/>
        <v/>
      </c>
      <c r="H435" s="43">
        <v>2</v>
      </c>
      <c r="I435" s="58"/>
      <c r="J435" s="48"/>
      <c r="K435" s="40">
        <f t="shared" si="177"/>
        <v>0</v>
      </c>
      <c r="L435" s="40">
        <f t="shared" si="179"/>
        <v>0</v>
      </c>
      <c r="M435" s="35" t="str">
        <f t="shared" si="178"/>
        <v/>
      </c>
      <c r="N435" s="1">
        <v>162</v>
      </c>
      <c r="O435" s="1" t="s">
        <v>199</v>
      </c>
    </row>
    <row r="436" spans="2:15">
      <c r="B436" s="1">
        <v>163</v>
      </c>
      <c r="C436" s="60"/>
      <c r="D436" s="35" t="str">
        <f t="shared" si="173"/>
        <v/>
      </c>
      <c r="E436" s="35" t="str">
        <f t="shared" si="174"/>
        <v/>
      </c>
      <c r="F436" s="35" t="str">
        <f t="shared" si="175"/>
        <v/>
      </c>
      <c r="G436" s="37" t="str">
        <f t="shared" si="176"/>
        <v/>
      </c>
      <c r="H436" s="43">
        <v>2</v>
      </c>
      <c r="I436" s="58"/>
      <c r="J436" s="48"/>
      <c r="K436" s="40">
        <f t="shared" si="177"/>
        <v>0</v>
      </c>
      <c r="L436" s="40">
        <f t="shared" si="179"/>
        <v>0</v>
      </c>
      <c r="M436" s="35" t="str">
        <f t="shared" si="178"/>
        <v/>
      </c>
      <c r="N436" s="1">
        <v>163</v>
      </c>
      <c r="O436" s="1" t="s">
        <v>199</v>
      </c>
    </row>
    <row r="437" spans="2:15">
      <c r="B437" s="1">
        <v>164</v>
      </c>
      <c r="C437" s="60"/>
      <c r="D437" s="35" t="str">
        <f t="shared" si="173"/>
        <v/>
      </c>
      <c r="E437" s="35" t="str">
        <f t="shared" si="174"/>
        <v/>
      </c>
      <c r="F437" s="35" t="str">
        <f t="shared" si="175"/>
        <v/>
      </c>
      <c r="G437" s="37" t="str">
        <f t="shared" si="176"/>
        <v/>
      </c>
      <c r="H437" s="43">
        <v>2</v>
      </c>
      <c r="I437" s="58"/>
      <c r="J437" s="48"/>
      <c r="K437" s="40">
        <f t="shared" si="177"/>
        <v>0</v>
      </c>
      <c r="L437" s="40">
        <f t="shared" si="179"/>
        <v>0</v>
      </c>
      <c r="M437" s="35" t="str">
        <f t="shared" si="178"/>
        <v/>
      </c>
      <c r="N437" s="1">
        <v>164</v>
      </c>
      <c r="O437" s="1" t="s">
        <v>199</v>
      </c>
    </row>
    <row r="438" spans="2:15">
      <c r="B438" s="1">
        <v>165</v>
      </c>
      <c r="C438" s="60"/>
      <c r="D438" s="35" t="str">
        <f t="shared" si="173"/>
        <v/>
      </c>
      <c r="E438" s="35" t="str">
        <f t="shared" si="174"/>
        <v/>
      </c>
      <c r="F438" s="35" t="str">
        <f t="shared" si="175"/>
        <v/>
      </c>
      <c r="G438" s="37" t="str">
        <f t="shared" si="176"/>
        <v/>
      </c>
      <c r="H438" s="43">
        <v>2</v>
      </c>
      <c r="I438" s="58"/>
      <c r="J438" s="48"/>
      <c r="K438" s="40">
        <f t="shared" si="177"/>
        <v>0</v>
      </c>
      <c r="L438" s="40">
        <f t="shared" si="179"/>
        <v>0</v>
      </c>
      <c r="M438" s="35" t="str">
        <f t="shared" si="178"/>
        <v/>
      </c>
      <c r="N438" s="1">
        <v>165</v>
      </c>
      <c r="O438" s="1" t="s">
        <v>199</v>
      </c>
    </row>
    <row r="439" spans="2:15">
      <c r="B439" s="1">
        <v>166</v>
      </c>
      <c r="C439" s="60"/>
      <c r="D439" s="35" t="str">
        <f t="shared" si="173"/>
        <v/>
      </c>
      <c r="E439" s="35" t="str">
        <f t="shared" si="174"/>
        <v/>
      </c>
      <c r="F439" s="35" t="str">
        <f t="shared" si="175"/>
        <v/>
      </c>
      <c r="G439" s="37" t="str">
        <f t="shared" si="176"/>
        <v/>
      </c>
      <c r="H439" s="43">
        <v>2</v>
      </c>
      <c r="I439" s="58"/>
      <c r="J439" s="48"/>
      <c r="K439" s="40">
        <f t="shared" si="177"/>
        <v>0</v>
      </c>
      <c r="L439" s="40">
        <f t="shared" si="179"/>
        <v>0</v>
      </c>
      <c r="M439" s="35" t="str">
        <f t="shared" si="178"/>
        <v/>
      </c>
      <c r="N439" s="1">
        <v>166</v>
      </c>
      <c r="O439" s="1" t="s">
        <v>199</v>
      </c>
    </row>
    <row r="440" spans="2:15">
      <c r="B440" s="1">
        <v>167</v>
      </c>
      <c r="C440" s="60"/>
      <c r="D440" s="35" t="str">
        <f t="shared" si="173"/>
        <v/>
      </c>
      <c r="E440" s="35" t="str">
        <f t="shared" si="174"/>
        <v/>
      </c>
      <c r="F440" s="35" t="str">
        <f t="shared" si="175"/>
        <v/>
      </c>
      <c r="G440" s="37" t="str">
        <f t="shared" si="176"/>
        <v/>
      </c>
      <c r="H440" s="43">
        <v>2</v>
      </c>
      <c r="I440" s="58"/>
      <c r="J440" s="48"/>
      <c r="K440" s="40">
        <f t="shared" si="177"/>
        <v>0</v>
      </c>
      <c r="L440" s="40">
        <f t="shared" si="179"/>
        <v>0</v>
      </c>
      <c r="M440" s="35" t="str">
        <f t="shared" si="178"/>
        <v/>
      </c>
      <c r="N440" s="1">
        <v>167</v>
      </c>
      <c r="O440" s="1" t="s">
        <v>199</v>
      </c>
    </row>
    <row r="441" spans="2:15">
      <c r="B441" s="1">
        <v>168</v>
      </c>
      <c r="C441" s="60"/>
      <c r="D441" s="35" t="str">
        <f t="shared" si="173"/>
        <v/>
      </c>
      <c r="E441" s="35" t="str">
        <f t="shared" si="174"/>
        <v/>
      </c>
      <c r="F441" s="35" t="str">
        <f t="shared" si="175"/>
        <v/>
      </c>
      <c r="G441" s="37" t="str">
        <f t="shared" si="176"/>
        <v/>
      </c>
      <c r="H441" s="43">
        <v>2</v>
      </c>
      <c r="I441" s="58"/>
      <c r="J441" s="48"/>
      <c r="K441" s="40">
        <f t="shared" si="177"/>
        <v>0</v>
      </c>
      <c r="L441" s="40">
        <f t="shared" si="179"/>
        <v>0</v>
      </c>
      <c r="M441" s="35" t="str">
        <f t="shared" si="178"/>
        <v/>
      </c>
      <c r="N441" s="1">
        <v>168</v>
      </c>
      <c r="O441" s="1" t="s">
        <v>199</v>
      </c>
    </row>
    <row r="442" spans="2:15">
      <c r="B442" s="1">
        <v>169</v>
      </c>
      <c r="C442" s="60"/>
      <c r="D442" s="35" t="str">
        <f t="shared" si="173"/>
        <v/>
      </c>
      <c r="E442" s="35" t="str">
        <f t="shared" si="174"/>
        <v/>
      </c>
      <c r="F442" s="35" t="str">
        <f t="shared" si="175"/>
        <v/>
      </c>
      <c r="G442" s="37" t="str">
        <f t="shared" si="176"/>
        <v/>
      </c>
      <c r="H442" s="43">
        <v>2</v>
      </c>
      <c r="I442" s="58"/>
      <c r="J442" s="48"/>
      <c r="K442" s="40">
        <f t="shared" si="177"/>
        <v>0</v>
      </c>
      <c r="L442" s="40">
        <f t="shared" si="179"/>
        <v>0</v>
      </c>
      <c r="M442" s="35" t="str">
        <f t="shared" si="178"/>
        <v/>
      </c>
      <c r="N442" s="1">
        <v>169</v>
      </c>
      <c r="O442" s="1" t="s">
        <v>199</v>
      </c>
    </row>
    <row r="443" spans="2:15">
      <c r="B443" s="1">
        <v>170</v>
      </c>
      <c r="C443" s="60"/>
      <c r="D443" s="35" t="str">
        <f t="shared" si="173"/>
        <v/>
      </c>
      <c r="E443" s="35" t="str">
        <f t="shared" si="174"/>
        <v/>
      </c>
      <c r="F443" s="35" t="str">
        <f t="shared" si="175"/>
        <v/>
      </c>
      <c r="G443" s="37" t="str">
        <f t="shared" si="176"/>
        <v/>
      </c>
      <c r="H443" s="43">
        <v>2</v>
      </c>
      <c r="I443" s="58"/>
      <c r="J443" s="48"/>
      <c r="K443" s="40">
        <f t="shared" si="177"/>
        <v>0</v>
      </c>
      <c r="L443" s="40">
        <f t="shared" si="179"/>
        <v>0</v>
      </c>
      <c r="M443" s="35" t="str">
        <f t="shared" si="178"/>
        <v/>
      </c>
      <c r="N443" s="1">
        <v>170</v>
      </c>
      <c r="O443" s="1" t="s">
        <v>199</v>
      </c>
    </row>
    <row r="444" spans="2:15">
      <c r="B444" s="1">
        <v>171</v>
      </c>
      <c r="C444" s="60"/>
      <c r="D444" s="35" t="str">
        <f t="shared" si="173"/>
        <v/>
      </c>
      <c r="E444" s="35" t="str">
        <f t="shared" si="174"/>
        <v/>
      </c>
      <c r="F444" s="35" t="str">
        <f t="shared" si="175"/>
        <v/>
      </c>
      <c r="G444" s="37" t="str">
        <f t="shared" si="176"/>
        <v/>
      </c>
      <c r="H444" s="43">
        <v>2</v>
      </c>
      <c r="I444" s="58"/>
      <c r="J444" s="48"/>
      <c r="K444" s="40">
        <f t="shared" si="177"/>
        <v>0</v>
      </c>
      <c r="L444" s="40">
        <f t="shared" si="179"/>
        <v>0</v>
      </c>
      <c r="M444" s="35" t="str">
        <f t="shared" si="178"/>
        <v/>
      </c>
      <c r="N444" s="1">
        <v>171</v>
      </c>
      <c r="O444" s="1" t="s">
        <v>199</v>
      </c>
    </row>
    <row r="445" spans="2:15">
      <c r="B445" s="1">
        <v>172</v>
      </c>
      <c r="C445" s="60"/>
      <c r="D445" s="35" t="str">
        <f t="shared" si="173"/>
        <v/>
      </c>
      <c r="E445" s="35" t="str">
        <f t="shared" si="174"/>
        <v/>
      </c>
      <c r="F445" s="35" t="str">
        <f t="shared" si="175"/>
        <v/>
      </c>
      <c r="G445" s="37" t="str">
        <f t="shared" si="176"/>
        <v/>
      </c>
      <c r="H445" s="43">
        <v>2</v>
      </c>
      <c r="I445" s="58"/>
      <c r="J445" s="48"/>
      <c r="K445" s="40">
        <f t="shared" si="177"/>
        <v>0</v>
      </c>
      <c r="L445" s="40">
        <f t="shared" si="179"/>
        <v>0</v>
      </c>
      <c r="M445" s="35" t="str">
        <f t="shared" si="178"/>
        <v/>
      </c>
      <c r="N445" s="1">
        <v>172</v>
      </c>
      <c r="O445" s="1" t="s">
        <v>199</v>
      </c>
    </row>
    <row r="446" spans="2:15">
      <c r="B446" s="1">
        <v>173</v>
      </c>
      <c r="C446" s="60"/>
      <c r="D446" s="35" t="str">
        <f t="shared" si="173"/>
        <v/>
      </c>
      <c r="E446" s="35" t="str">
        <f t="shared" si="174"/>
        <v/>
      </c>
      <c r="F446" s="35" t="str">
        <f t="shared" si="175"/>
        <v/>
      </c>
      <c r="G446" s="37" t="str">
        <f t="shared" si="176"/>
        <v/>
      </c>
      <c r="H446" s="43">
        <v>2</v>
      </c>
      <c r="I446" s="58"/>
      <c r="J446" s="48"/>
      <c r="K446" s="40">
        <f t="shared" si="177"/>
        <v>0</v>
      </c>
      <c r="L446" s="40">
        <f t="shared" si="179"/>
        <v>0</v>
      </c>
      <c r="M446" s="35" t="str">
        <f t="shared" si="178"/>
        <v/>
      </c>
      <c r="N446" s="1">
        <v>173</v>
      </c>
      <c r="O446" s="1" t="s">
        <v>199</v>
      </c>
    </row>
    <row r="447" spans="2:15">
      <c r="B447" s="1">
        <v>174</v>
      </c>
      <c r="C447" s="60"/>
      <c r="D447" s="35" t="str">
        <f t="shared" si="173"/>
        <v/>
      </c>
      <c r="E447" s="35" t="str">
        <f t="shared" si="174"/>
        <v/>
      </c>
      <c r="F447" s="35" t="str">
        <f t="shared" si="175"/>
        <v/>
      </c>
      <c r="G447" s="37" t="str">
        <f t="shared" si="176"/>
        <v/>
      </c>
      <c r="H447" s="43">
        <v>2</v>
      </c>
      <c r="I447" s="58"/>
      <c r="J447" s="48"/>
      <c r="K447" s="40">
        <f t="shared" si="177"/>
        <v>0</v>
      </c>
      <c r="L447" s="40">
        <f t="shared" si="179"/>
        <v>0</v>
      </c>
      <c r="M447" s="35" t="str">
        <f t="shared" si="178"/>
        <v/>
      </c>
      <c r="N447" s="1">
        <v>174</v>
      </c>
      <c r="O447" s="1" t="s">
        <v>199</v>
      </c>
    </row>
    <row r="448" spans="2:15">
      <c r="B448" s="1">
        <v>175</v>
      </c>
      <c r="C448" s="60"/>
      <c r="D448" s="35" t="str">
        <f t="shared" si="173"/>
        <v/>
      </c>
      <c r="E448" s="35" t="str">
        <f t="shared" si="174"/>
        <v/>
      </c>
      <c r="F448" s="35" t="str">
        <f t="shared" si="175"/>
        <v/>
      </c>
      <c r="G448" s="37" t="str">
        <f t="shared" si="176"/>
        <v/>
      </c>
      <c r="H448" s="43">
        <v>2</v>
      </c>
      <c r="I448" s="58"/>
      <c r="J448" s="48"/>
      <c r="K448" s="40">
        <f t="shared" si="177"/>
        <v>0</v>
      </c>
      <c r="L448" s="40">
        <f t="shared" si="179"/>
        <v>0</v>
      </c>
      <c r="M448" s="35" t="str">
        <f t="shared" si="178"/>
        <v/>
      </c>
      <c r="N448" s="1">
        <v>175</v>
      </c>
      <c r="O448" s="1" t="s">
        <v>199</v>
      </c>
    </row>
    <row r="449" spans="2:15">
      <c r="B449" s="1">
        <v>176</v>
      </c>
      <c r="C449" s="60"/>
      <c r="D449" s="35" t="str">
        <f t="shared" si="173"/>
        <v/>
      </c>
      <c r="E449" s="35" t="str">
        <f t="shared" si="174"/>
        <v/>
      </c>
      <c r="F449" s="35" t="str">
        <f t="shared" si="175"/>
        <v/>
      </c>
      <c r="G449" s="37" t="str">
        <f t="shared" si="176"/>
        <v/>
      </c>
      <c r="H449" s="43">
        <v>2</v>
      </c>
      <c r="I449" s="58"/>
      <c r="J449" s="48"/>
      <c r="K449" s="40">
        <f t="shared" si="177"/>
        <v>0</v>
      </c>
      <c r="L449" s="40">
        <f t="shared" si="179"/>
        <v>0</v>
      </c>
      <c r="M449" s="35" t="str">
        <f t="shared" si="178"/>
        <v/>
      </c>
      <c r="N449" s="1">
        <v>176</v>
      </c>
      <c r="O449" s="1" t="s">
        <v>199</v>
      </c>
    </row>
    <row r="450" spans="2:15">
      <c r="B450" s="1">
        <v>177</v>
      </c>
      <c r="C450" s="60"/>
      <c r="D450" s="35" t="str">
        <f t="shared" si="173"/>
        <v/>
      </c>
      <c r="E450" s="35" t="str">
        <f t="shared" si="174"/>
        <v/>
      </c>
      <c r="F450" s="35" t="str">
        <f t="shared" si="175"/>
        <v/>
      </c>
      <c r="G450" s="37" t="str">
        <f t="shared" si="176"/>
        <v/>
      </c>
      <c r="H450" s="43">
        <v>2</v>
      </c>
      <c r="I450" s="58"/>
      <c r="J450" s="48"/>
      <c r="K450" s="40">
        <f t="shared" si="177"/>
        <v>0</v>
      </c>
      <c r="L450" s="40">
        <f t="shared" si="179"/>
        <v>0</v>
      </c>
      <c r="M450" s="35" t="str">
        <f t="shared" si="178"/>
        <v/>
      </c>
      <c r="N450" s="1">
        <v>177</v>
      </c>
      <c r="O450" s="1" t="s">
        <v>199</v>
      </c>
    </row>
    <row r="451" spans="2:15">
      <c r="B451" s="1">
        <v>178</v>
      </c>
      <c r="C451" s="60"/>
      <c r="D451" s="35" t="str">
        <f t="shared" si="173"/>
        <v/>
      </c>
      <c r="E451" s="35" t="str">
        <f t="shared" si="174"/>
        <v/>
      </c>
      <c r="F451" s="35" t="str">
        <f t="shared" si="175"/>
        <v/>
      </c>
      <c r="G451" s="37" t="str">
        <f t="shared" si="176"/>
        <v/>
      </c>
      <c r="H451" s="43">
        <v>2</v>
      </c>
      <c r="I451" s="58"/>
      <c r="J451" s="48"/>
      <c r="K451" s="40">
        <f t="shared" si="177"/>
        <v>0</v>
      </c>
      <c r="L451" s="40">
        <f t="shared" si="179"/>
        <v>0</v>
      </c>
      <c r="M451" s="35" t="str">
        <f t="shared" si="178"/>
        <v/>
      </c>
      <c r="N451" s="1">
        <v>178</v>
      </c>
      <c r="O451" s="1" t="s">
        <v>199</v>
      </c>
    </row>
    <row r="452" spans="2:15">
      <c r="B452" s="1">
        <v>179</v>
      </c>
      <c r="C452" s="60"/>
      <c r="D452" s="35" t="str">
        <f t="shared" si="173"/>
        <v/>
      </c>
      <c r="E452" s="35" t="str">
        <f t="shared" si="174"/>
        <v/>
      </c>
      <c r="F452" s="35" t="str">
        <f t="shared" si="175"/>
        <v/>
      </c>
      <c r="G452" s="37" t="str">
        <f t="shared" si="176"/>
        <v/>
      </c>
      <c r="H452" s="43">
        <v>2</v>
      </c>
      <c r="I452" s="58"/>
      <c r="J452" s="48"/>
      <c r="K452" s="40">
        <f t="shared" si="177"/>
        <v>0</v>
      </c>
      <c r="L452" s="40">
        <f t="shared" si="179"/>
        <v>0</v>
      </c>
      <c r="M452" s="35" t="str">
        <f t="shared" si="178"/>
        <v/>
      </c>
      <c r="N452" s="1">
        <v>179</v>
      </c>
      <c r="O452" s="1" t="s">
        <v>199</v>
      </c>
    </row>
    <row r="453" spans="2:15">
      <c r="B453" s="1">
        <v>180</v>
      </c>
      <c r="C453" s="60"/>
      <c r="D453" s="35" t="str">
        <f t="shared" ref="D453:D516" si="180">IFERROR(VLOOKUP($C453,Parameter,2,FALSE),"")</f>
        <v/>
      </c>
      <c r="E453" s="35" t="str">
        <f t="shared" ref="E453:E516" si="181">IFERROR(VLOOKUP($C453,Parameter,4,FALSE),"")</f>
        <v/>
      </c>
      <c r="F453" s="35" t="str">
        <f t="shared" ref="F453:F516" si="182">IFERROR(VLOOKUP($C453,Parameter,3,FALSE),"")</f>
        <v/>
      </c>
      <c r="G453" s="37" t="str">
        <f t="shared" ref="G453:G516" si="183">IF($C453=0,"",$D$2)</f>
        <v/>
      </c>
      <c r="H453" s="43">
        <v>2</v>
      </c>
      <c r="I453" s="58"/>
      <c r="J453" s="48"/>
      <c r="K453" s="40">
        <f t="shared" ref="K453:K516" si="184">IFERROR(VLOOKUP($C453,$Q$49:$R$300,2,FALSE),0)</f>
        <v>0</v>
      </c>
      <c r="L453" s="40">
        <f t="shared" si="179"/>
        <v>0</v>
      </c>
      <c r="M453" s="35" t="str">
        <f t="shared" ref="M453:M516" si="185">IF(L453&gt;0,1,"")</f>
        <v/>
      </c>
      <c r="N453" s="1">
        <v>180</v>
      </c>
      <c r="O453" s="1" t="s">
        <v>199</v>
      </c>
    </row>
    <row r="454" spans="2:15">
      <c r="B454" s="1">
        <v>181</v>
      </c>
      <c r="C454" s="60"/>
      <c r="D454" s="35" t="str">
        <f t="shared" si="180"/>
        <v/>
      </c>
      <c r="E454" s="35" t="str">
        <f t="shared" si="181"/>
        <v/>
      </c>
      <c r="F454" s="35" t="str">
        <f t="shared" si="182"/>
        <v/>
      </c>
      <c r="G454" s="37" t="str">
        <f t="shared" si="183"/>
        <v/>
      </c>
      <c r="H454" s="43">
        <v>2</v>
      </c>
      <c r="I454" s="58"/>
      <c r="J454" s="48"/>
      <c r="K454" s="40">
        <f t="shared" si="184"/>
        <v>0</v>
      </c>
      <c r="L454" s="40">
        <f t="shared" si="179"/>
        <v>0</v>
      </c>
      <c r="M454" s="35" t="str">
        <f t="shared" si="185"/>
        <v/>
      </c>
      <c r="N454" s="1">
        <v>181</v>
      </c>
      <c r="O454" s="1" t="s">
        <v>199</v>
      </c>
    </row>
    <row r="455" spans="2:15">
      <c r="B455" s="1">
        <v>182</v>
      </c>
      <c r="C455" s="60"/>
      <c r="D455" s="35" t="str">
        <f t="shared" si="180"/>
        <v/>
      </c>
      <c r="E455" s="35" t="str">
        <f t="shared" si="181"/>
        <v/>
      </c>
      <c r="F455" s="35" t="str">
        <f t="shared" si="182"/>
        <v/>
      </c>
      <c r="G455" s="37" t="str">
        <f t="shared" si="183"/>
        <v/>
      </c>
      <c r="H455" s="43">
        <v>2</v>
      </c>
      <c r="I455" s="58"/>
      <c r="J455" s="48"/>
      <c r="K455" s="40">
        <f t="shared" si="184"/>
        <v>0</v>
      </c>
      <c r="L455" s="40">
        <f t="shared" si="179"/>
        <v>0</v>
      </c>
      <c r="M455" s="35" t="str">
        <f t="shared" si="185"/>
        <v/>
      </c>
      <c r="N455" s="1">
        <v>182</v>
      </c>
      <c r="O455" s="1" t="s">
        <v>199</v>
      </c>
    </row>
    <row r="456" spans="2:15">
      <c r="B456" s="1">
        <v>183</v>
      </c>
      <c r="C456" s="60"/>
      <c r="D456" s="35" t="str">
        <f t="shared" si="180"/>
        <v/>
      </c>
      <c r="E456" s="35" t="str">
        <f t="shared" si="181"/>
        <v/>
      </c>
      <c r="F456" s="35" t="str">
        <f t="shared" si="182"/>
        <v/>
      </c>
      <c r="G456" s="37" t="str">
        <f t="shared" si="183"/>
        <v/>
      </c>
      <c r="H456" s="43">
        <v>2</v>
      </c>
      <c r="I456" s="58"/>
      <c r="J456" s="48"/>
      <c r="K456" s="40">
        <f t="shared" si="184"/>
        <v>0</v>
      </c>
      <c r="L456" s="40">
        <f t="shared" si="179"/>
        <v>0</v>
      </c>
      <c r="M456" s="35" t="str">
        <f t="shared" si="185"/>
        <v/>
      </c>
      <c r="N456" s="1">
        <v>183</v>
      </c>
      <c r="O456" s="1" t="s">
        <v>199</v>
      </c>
    </row>
    <row r="457" spans="2:15">
      <c r="B457" s="1">
        <v>184</v>
      </c>
      <c r="C457" s="60"/>
      <c r="D457" s="35" t="str">
        <f t="shared" si="180"/>
        <v/>
      </c>
      <c r="E457" s="35" t="str">
        <f t="shared" si="181"/>
        <v/>
      </c>
      <c r="F457" s="35" t="str">
        <f t="shared" si="182"/>
        <v/>
      </c>
      <c r="G457" s="37" t="str">
        <f t="shared" si="183"/>
        <v/>
      </c>
      <c r="H457" s="43">
        <v>2</v>
      </c>
      <c r="I457" s="58"/>
      <c r="J457" s="48"/>
      <c r="K457" s="40">
        <f t="shared" si="184"/>
        <v>0</v>
      </c>
      <c r="L457" s="40">
        <f t="shared" si="179"/>
        <v>0</v>
      </c>
      <c r="M457" s="35" t="str">
        <f t="shared" si="185"/>
        <v/>
      </c>
      <c r="N457" s="1">
        <v>184</v>
      </c>
      <c r="O457" s="1" t="s">
        <v>199</v>
      </c>
    </row>
    <row r="458" spans="2:15">
      <c r="B458" s="1">
        <v>185</v>
      </c>
      <c r="C458" s="60"/>
      <c r="D458" s="35" t="str">
        <f t="shared" si="180"/>
        <v/>
      </c>
      <c r="E458" s="35" t="str">
        <f t="shared" si="181"/>
        <v/>
      </c>
      <c r="F458" s="35" t="str">
        <f t="shared" si="182"/>
        <v/>
      </c>
      <c r="G458" s="37" t="str">
        <f t="shared" si="183"/>
        <v/>
      </c>
      <c r="H458" s="43">
        <v>2</v>
      </c>
      <c r="I458" s="58"/>
      <c r="J458" s="48"/>
      <c r="K458" s="40">
        <f t="shared" si="184"/>
        <v>0</v>
      </c>
      <c r="L458" s="40">
        <f t="shared" si="179"/>
        <v>0</v>
      </c>
      <c r="M458" s="35" t="str">
        <f t="shared" si="185"/>
        <v/>
      </c>
      <c r="N458" s="1">
        <v>185</v>
      </c>
      <c r="O458" s="1" t="s">
        <v>199</v>
      </c>
    </row>
    <row r="459" spans="2:15">
      <c r="B459" s="1">
        <v>186</v>
      </c>
      <c r="C459" s="60"/>
      <c r="D459" s="35" t="str">
        <f t="shared" si="180"/>
        <v/>
      </c>
      <c r="E459" s="35" t="str">
        <f t="shared" si="181"/>
        <v/>
      </c>
      <c r="F459" s="35" t="str">
        <f t="shared" si="182"/>
        <v/>
      </c>
      <c r="G459" s="37" t="str">
        <f t="shared" si="183"/>
        <v/>
      </c>
      <c r="H459" s="43">
        <v>2</v>
      </c>
      <c r="I459" s="58"/>
      <c r="J459" s="48"/>
      <c r="K459" s="40">
        <f t="shared" si="184"/>
        <v>0</v>
      </c>
      <c r="L459" s="40">
        <f t="shared" si="179"/>
        <v>0</v>
      </c>
      <c r="M459" s="35" t="str">
        <f t="shared" si="185"/>
        <v/>
      </c>
      <c r="N459" s="1">
        <v>186</v>
      </c>
      <c r="O459" s="1" t="s">
        <v>199</v>
      </c>
    </row>
    <row r="460" spans="2:15">
      <c r="B460" s="1">
        <v>187</v>
      </c>
      <c r="C460" s="60"/>
      <c r="D460" s="35" t="str">
        <f t="shared" si="180"/>
        <v/>
      </c>
      <c r="E460" s="35" t="str">
        <f t="shared" si="181"/>
        <v/>
      </c>
      <c r="F460" s="35" t="str">
        <f t="shared" si="182"/>
        <v/>
      </c>
      <c r="G460" s="37" t="str">
        <f t="shared" si="183"/>
        <v/>
      </c>
      <c r="H460" s="43">
        <v>2</v>
      </c>
      <c r="I460" s="58"/>
      <c r="J460" s="48"/>
      <c r="K460" s="40">
        <f t="shared" si="184"/>
        <v>0</v>
      </c>
      <c r="L460" s="40">
        <f t="shared" si="179"/>
        <v>0</v>
      </c>
      <c r="M460" s="35" t="str">
        <f t="shared" si="185"/>
        <v/>
      </c>
      <c r="N460" s="1">
        <v>187</v>
      </c>
      <c r="O460" s="1" t="s">
        <v>199</v>
      </c>
    </row>
    <row r="461" spans="2:15">
      <c r="B461" s="1">
        <v>188</v>
      </c>
      <c r="C461" s="60"/>
      <c r="D461" s="35" t="str">
        <f t="shared" si="180"/>
        <v/>
      </c>
      <c r="E461" s="35" t="str">
        <f t="shared" si="181"/>
        <v/>
      </c>
      <c r="F461" s="35" t="str">
        <f t="shared" si="182"/>
        <v/>
      </c>
      <c r="G461" s="37" t="str">
        <f t="shared" si="183"/>
        <v/>
      </c>
      <c r="H461" s="43">
        <v>2</v>
      </c>
      <c r="I461" s="58"/>
      <c r="J461" s="48"/>
      <c r="K461" s="40">
        <f t="shared" si="184"/>
        <v>0</v>
      </c>
      <c r="L461" s="40">
        <f t="shared" si="179"/>
        <v>0</v>
      </c>
      <c r="M461" s="35" t="str">
        <f t="shared" si="185"/>
        <v/>
      </c>
      <c r="N461" s="1">
        <v>188</v>
      </c>
      <c r="O461" s="1" t="s">
        <v>199</v>
      </c>
    </row>
    <row r="462" spans="2:15">
      <c r="B462" s="1">
        <v>189</v>
      </c>
      <c r="C462" s="60"/>
      <c r="D462" s="35" t="str">
        <f t="shared" si="180"/>
        <v/>
      </c>
      <c r="E462" s="35" t="str">
        <f t="shared" si="181"/>
        <v/>
      </c>
      <c r="F462" s="35" t="str">
        <f t="shared" si="182"/>
        <v/>
      </c>
      <c r="G462" s="37" t="str">
        <f t="shared" si="183"/>
        <v/>
      </c>
      <c r="H462" s="43">
        <v>2</v>
      </c>
      <c r="I462" s="58"/>
      <c r="J462" s="48"/>
      <c r="K462" s="40">
        <f t="shared" si="184"/>
        <v>0</v>
      </c>
      <c r="L462" s="40">
        <f t="shared" si="179"/>
        <v>0</v>
      </c>
      <c r="M462" s="35" t="str">
        <f t="shared" si="185"/>
        <v/>
      </c>
      <c r="N462" s="1">
        <v>189</v>
      </c>
      <c r="O462" s="1" t="s">
        <v>199</v>
      </c>
    </row>
    <row r="463" spans="2:15">
      <c r="B463" s="1">
        <v>190</v>
      </c>
      <c r="C463" s="60"/>
      <c r="D463" s="35" t="str">
        <f t="shared" si="180"/>
        <v/>
      </c>
      <c r="E463" s="35" t="str">
        <f t="shared" si="181"/>
        <v/>
      </c>
      <c r="F463" s="35" t="str">
        <f t="shared" si="182"/>
        <v/>
      </c>
      <c r="G463" s="37" t="str">
        <f t="shared" si="183"/>
        <v/>
      </c>
      <c r="H463" s="43">
        <v>2</v>
      </c>
      <c r="I463" s="58"/>
      <c r="J463" s="48"/>
      <c r="K463" s="40">
        <f t="shared" si="184"/>
        <v>0</v>
      </c>
      <c r="L463" s="40">
        <f t="shared" ref="L463:L526" si="186">IFERROR(J463-K463,"")</f>
        <v>0</v>
      </c>
      <c r="M463" s="35" t="str">
        <f t="shared" si="185"/>
        <v/>
      </c>
      <c r="N463" s="1">
        <v>190</v>
      </c>
      <c r="O463" s="1" t="s">
        <v>199</v>
      </c>
    </row>
    <row r="464" spans="2:15">
      <c r="B464" s="1">
        <v>191</v>
      </c>
      <c r="C464" s="60"/>
      <c r="D464" s="35" t="str">
        <f t="shared" si="180"/>
        <v/>
      </c>
      <c r="E464" s="35" t="str">
        <f t="shared" si="181"/>
        <v/>
      </c>
      <c r="F464" s="35" t="str">
        <f t="shared" si="182"/>
        <v/>
      </c>
      <c r="G464" s="37" t="str">
        <f t="shared" si="183"/>
        <v/>
      </c>
      <c r="H464" s="43">
        <v>2</v>
      </c>
      <c r="I464" s="58"/>
      <c r="J464" s="48"/>
      <c r="K464" s="40">
        <f t="shared" si="184"/>
        <v>0</v>
      </c>
      <c r="L464" s="40">
        <f t="shared" si="186"/>
        <v>0</v>
      </c>
      <c r="M464" s="35" t="str">
        <f t="shared" si="185"/>
        <v/>
      </c>
      <c r="N464" s="1">
        <v>191</v>
      </c>
      <c r="O464" s="1" t="s">
        <v>199</v>
      </c>
    </row>
    <row r="465" spans="2:15">
      <c r="B465" s="1">
        <v>192</v>
      </c>
      <c r="C465" s="60"/>
      <c r="D465" s="35" t="str">
        <f t="shared" si="180"/>
        <v/>
      </c>
      <c r="E465" s="35" t="str">
        <f t="shared" si="181"/>
        <v/>
      </c>
      <c r="F465" s="35" t="str">
        <f t="shared" si="182"/>
        <v/>
      </c>
      <c r="G465" s="37" t="str">
        <f t="shared" si="183"/>
        <v/>
      </c>
      <c r="H465" s="43">
        <v>2</v>
      </c>
      <c r="I465" s="58"/>
      <c r="J465" s="48"/>
      <c r="K465" s="40">
        <f t="shared" si="184"/>
        <v>0</v>
      </c>
      <c r="L465" s="40">
        <f t="shared" si="186"/>
        <v>0</v>
      </c>
      <c r="M465" s="35" t="str">
        <f t="shared" si="185"/>
        <v/>
      </c>
      <c r="N465" s="1">
        <v>192</v>
      </c>
      <c r="O465" s="1" t="s">
        <v>199</v>
      </c>
    </row>
    <row r="466" spans="2:15">
      <c r="B466" s="1">
        <v>193</v>
      </c>
      <c r="C466" s="60"/>
      <c r="D466" s="35" t="str">
        <f t="shared" si="180"/>
        <v/>
      </c>
      <c r="E466" s="35" t="str">
        <f t="shared" si="181"/>
        <v/>
      </c>
      <c r="F466" s="35" t="str">
        <f t="shared" si="182"/>
        <v/>
      </c>
      <c r="G466" s="37" t="str">
        <f t="shared" si="183"/>
        <v/>
      </c>
      <c r="H466" s="43">
        <v>2</v>
      </c>
      <c r="I466" s="58"/>
      <c r="J466" s="48"/>
      <c r="K466" s="40">
        <f t="shared" si="184"/>
        <v>0</v>
      </c>
      <c r="L466" s="40">
        <f t="shared" si="186"/>
        <v>0</v>
      </c>
      <c r="M466" s="35" t="str">
        <f t="shared" si="185"/>
        <v/>
      </c>
      <c r="N466" s="1">
        <v>193</v>
      </c>
      <c r="O466" s="1" t="s">
        <v>199</v>
      </c>
    </row>
    <row r="467" spans="2:15">
      <c r="B467" s="1">
        <v>194</v>
      </c>
      <c r="C467" s="60"/>
      <c r="D467" s="35" t="str">
        <f t="shared" si="180"/>
        <v/>
      </c>
      <c r="E467" s="35" t="str">
        <f t="shared" si="181"/>
        <v/>
      </c>
      <c r="F467" s="35" t="str">
        <f t="shared" si="182"/>
        <v/>
      </c>
      <c r="G467" s="37" t="str">
        <f t="shared" si="183"/>
        <v/>
      </c>
      <c r="H467" s="43">
        <v>2</v>
      </c>
      <c r="I467" s="58"/>
      <c r="J467" s="48"/>
      <c r="K467" s="40">
        <f t="shared" si="184"/>
        <v>0</v>
      </c>
      <c r="L467" s="40">
        <f t="shared" si="186"/>
        <v>0</v>
      </c>
      <c r="M467" s="35" t="str">
        <f t="shared" si="185"/>
        <v/>
      </c>
      <c r="N467" s="1">
        <v>194</v>
      </c>
      <c r="O467" s="1" t="s">
        <v>199</v>
      </c>
    </row>
    <row r="468" spans="2:15">
      <c r="B468" s="1">
        <v>195</v>
      </c>
      <c r="C468" s="60"/>
      <c r="D468" s="35" t="str">
        <f t="shared" si="180"/>
        <v/>
      </c>
      <c r="E468" s="35" t="str">
        <f t="shared" si="181"/>
        <v/>
      </c>
      <c r="F468" s="35" t="str">
        <f t="shared" si="182"/>
        <v/>
      </c>
      <c r="G468" s="37" t="str">
        <f t="shared" si="183"/>
        <v/>
      </c>
      <c r="H468" s="43">
        <v>2</v>
      </c>
      <c r="I468" s="58"/>
      <c r="J468" s="48"/>
      <c r="K468" s="40">
        <f t="shared" si="184"/>
        <v>0</v>
      </c>
      <c r="L468" s="40">
        <f t="shared" si="186"/>
        <v>0</v>
      </c>
      <c r="M468" s="35" t="str">
        <f t="shared" si="185"/>
        <v/>
      </c>
      <c r="N468" s="1">
        <v>195</v>
      </c>
      <c r="O468" s="1" t="s">
        <v>199</v>
      </c>
    </row>
    <row r="469" spans="2:15">
      <c r="B469" s="1">
        <v>196</v>
      </c>
      <c r="C469" s="60"/>
      <c r="D469" s="35" t="str">
        <f t="shared" si="180"/>
        <v/>
      </c>
      <c r="E469" s="35" t="str">
        <f t="shared" si="181"/>
        <v/>
      </c>
      <c r="F469" s="35" t="str">
        <f t="shared" si="182"/>
        <v/>
      </c>
      <c r="G469" s="37" t="str">
        <f t="shared" si="183"/>
        <v/>
      </c>
      <c r="H469" s="43">
        <v>2</v>
      </c>
      <c r="I469" s="58"/>
      <c r="J469" s="48"/>
      <c r="K469" s="40">
        <f t="shared" si="184"/>
        <v>0</v>
      </c>
      <c r="L469" s="40">
        <f t="shared" si="186"/>
        <v>0</v>
      </c>
      <c r="M469" s="35" t="str">
        <f t="shared" si="185"/>
        <v/>
      </c>
      <c r="N469" s="1">
        <v>196</v>
      </c>
      <c r="O469" s="1" t="s">
        <v>199</v>
      </c>
    </row>
    <row r="470" spans="2:15">
      <c r="B470" s="1">
        <v>197</v>
      </c>
      <c r="C470" s="60"/>
      <c r="D470" s="35" t="str">
        <f t="shared" si="180"/>
        <v/>
      </c>
      <c r="E470" s="35" t="str">
        <f t="shared" si="181"/>
        <v/>
      </c>
      <c r="F470" s="35" t="str">
        <f t="shared" si="182"/>
        <v/>
      </c>
      <c r="G470" s="37" t="str">
        <f t="shared" si="183"/>
        <v/>
      </c>
      <c r="H470" s="43">
        <v>2</v>
      </c>
      <c r="I470" s="58"/>
      <c r="J470" s="48"/>
      <c r="K470" s="40">
        <f t="shared" si="184"/>
        <v>0</v>
      </c>
      <c r="L470" s="40">
        <f t="shared" si="186"/>
        <v>0</v>
      </c>
      <c r="M470" s="35" t="str">
        <f t="shared" si="185"/>
        <v/>
      </c>
      <c r="N470" s="1">
        <v>197</v>
      </c>
      <c r="O470" s="1" t="s">
        <v>199</v>
      </c>
    </row>
    <row r="471" spans="2:15">
      <c r="B471" s="1">
        <v>198</v>
      </c>
      <c r="C471" s="60"/>
      <c r="D471" s="35" t="str">
        <f t="shared" si="180"/>
        <v/>
      </c>
      <c r="E471" s="35" t="str">
        <f t="shared" si="181"/>
        <v/>
      </c>
      <c r="F471" s="35" t="str">
        <f t="shared" si="182"/>
        <v/>
      </c>
      <c r="G471" s="37" t="str">
        <f t="shared" si="183"/>
        <v/>
      </c>
      <c r="H471" s="43">
        <v>2</v>
      </c>
      <c r="I471" s="58"/>
      <c r="J471" s="48"/>
      <c r="K471" s="40">
        <f t="shared" si="184"/>
        <v>0</v>
      </c>
      <c r="L471" s="40">
        <f t="shared" si="186"/>
        <v>0</v>
      </c>
      <c r="M471" s="35" t="str">
        <f t="shared" si="185"/>
        <v/>
      </c>
      <c r="N471" s="1">
        <v>198</v>
      </c>
      <c r="O471" s="1" t="s">
        <v>199</v>
      </c>
    </row>
    <row r="472" spans="2:15">
      <c r="B472" s="1">
        <v>199</v>
      </c>
      <c r="C472" s="60"/>
      <c r="D472" s="35" t="str">
        <f t="shared" si="180"/>
        <v/>
      </c>
      <c r="E472" s="35" t="str">
        <f t="shared" si="181"/>
        <v/>
      </c>
      <c r="F472" s="35" t="str">
        <f t="shared" si="182"/>
        <v/>
      </c>
      <c r="G472" s="37" t="str">
        <f t="shared" si="183"/>
        <v/>
      </c>
      <c r="H472" s="43">
        <v>2</v>
      </c>
      <c r="I472" s="58"/>
      <c r="J472" s="48"/>
      <c r="K472" s="40">
        <f t="shared" si="184"/>
        <v>0</v>
      </c>
      <c r="L472" s="40">
        <f t="shared" si="186"/>
        <v>0</v>
      </c>
      <c r="M472" s="35" t="str">
        <f t="shared" si="185"/>
        <v/>
      </c>
      <c r="N472" s="1">
        <v>199</v>
      </c>
      <c r="O472" s="1" t="s">
        <v>199</v>
      </c>
    </row>
    <row r="473" spans="2:15">
      <c r="B473" s="1">
        <v>200</v>
      </c>
      <c r="C473" s="60"/>
      <c r="D473" s="35" t="str">
        <f t="shared" si="180"/>
        <v/>
      </c>
      <c r="E473" s="35" t="str">
        <f t="shared" si="181"/>
        <v/>
      </c>
      <c r="F473" s="35" t="str">
        <f t="shared" si="182"/>
        <v/>
      </c>
      <c r="G473" s="37" t="str">
        <f t="shared" si="183"/>
        <v/>
      </c>
      <c r="H473" s="43">
        <v>2</v>
      </c>
      <c r="I473" s="58"/>
      <c r="J473" s="48"/>
      <c r="K473" s="40">
        <f t="shared" si="184"/>
        <v>0</v>
      </c>
      <c r="L473" s="40">
        <f t="shared" si="186"/>
        <v>0</v>
      </c>
      <c r="M473" s="35" t="str">
        <f t="shared" si="185"/>
        <v/>
      </c>
      <c r="N473" s="1">
        <v>200</v>
      </c>
      <c r="O473" s="1" t="s">
        <v>199</v>
      </c>
    </row>
    <row r="474" spans="2:15">
      <c r="B474" s="1">
        <v>201</v>
      </c>
      <c r="C474" s="60"/>
      <c r="D474" s="35" t="str">
        <f t="shared" si="180"/>
        <v/>
      </c>
      <c r="E474" s="35" t="str">
        <f t="shared" si="181"/>
        <v/>
      </c>
      <c r="F474" s="35" t="str">
        <f t="shared" si="182"/>
        <v/>
      </c>
      <c r="G474" s="37" t="str">
        <f t="shared" si="183"/>
        <v/>
      </c>
      <c r="H474" s="43">
        <v>2</v>
      </c>
      <c r="I474" s="58"/>
      <c r="J474" s="48"/>
      <c r="K474" s="40">
        <f t="shared" si="184"/>
        <v>0</v>
      </c>
      <c r="L474" s="40">
        <f t="shared" si="186"/>
        <v>0</v>
      </c>
      <c r="M474" s="35" t="str">
        <f t="shared" si="185"/>
        <v/>
      </c>
      <c r="N474" s="1">
        <v>201</v>
      </c>
      <c r="O474" s="1" t="s">
        <v>199</v>
      </c>
    </row>
    <row r="475" spans="2:15">
      <c r="B475" s="1">
        <v>202</v>
      </c>
      <c r="C475" s="60"/>
      <c r="D475" s="35" t="str">
        <f t="shared" si="180"/>
        <v/>
      </c>
      <c r="E475" s="35" t="str">
        <f t="shared" si="181"/>
        <v/>
      </c>
      <c r="F475" s="35" t="str">
        <f t="shared" si="182"/>
        <v/>
      </c>
      <c r="G475" s="37" t="str">
        <f t="shared" si="183"/>
        <v/>
      </c>
      <c r="H475" s="43">
        <v>2</v>
      </c>
      <c r="I475" s="58"/>
      <c r="J475" s="48"/>
      <c r="K475" s="40">
        <f t="shared" si="184"/>
        <v>0</v>
      </c>
      <c r="L475" s="40">
        <f t="shared" si="186"/>
        <v>0</v>
      </c>
      <c r="M475" s="35" t="str">
        <f t="shared" si="185"/>
        <v/>
      </c>
      <c r="N475" s="1">
        <v>202</v>
      </c>
      <c r="O475" s="1" t="s">
        <v>199</v>
      </c>
    </row>
    <row r="476" spans="2:15">
      <c r="B476" s="1">
        <v>203</v>
      </c>
      <c r="C476" s="60"/>
      <c r="D476" s="35" t="str">
        <f t="shared" si="180"/>
        <v/>
      </c>
      <c r="E476" s="35" t="str">
        <f t="shared" si="181"/>
        <v/>
      </c>
      <c r="F476" s="35" t="str">
        <f t="shared" si="182"/>
        <v/>
      </c>
      <c r="G476" s="37" t="str">
        <f t="shared" si="183"/>
        <v/>
      </c>
      <c r="H476" s="43">
        <v>2</v>
      </c>
      <c r="I476" s="58"/>
      <c r="J476" s="48"/>
      <c r="K476" s="40">
        <f t="shared" si="184"/>
        <v>0</v>
      </c>
      <c r="L476" s="40">
        <f t="shared" si="186"/>
        <v>0</v>
      </c>
      <c r="M476" s="35" t="str">
        <f t="shared" si="185"/>
        <v/>
      </c>
      <c r="N476" s="1">
        <v>203</v>
      </c>
      <c r="O476" s="1" t="s">
        <v>199</v>
      </c>
    </row>
    <row r="477" spans="2:15">
      <c r="B477" s="1">
        <v>204</v>
      </c>
      <c r="C477" s="60"/>
      <c r="D477" s="35" t="str">
        <f t="shared" si="180"/>
        <v/>
      </c>
      <c r="E477" s="35" t="str">
        <f t="shared" si="181"/>
        <v/>
      </c>
      <c r="F477" s="35" t="str">
        <f t="shared" si="182"/>
        <v/>
      </c>
      <c r="G477" s="37" t="str">
        <f t="shared" si="183"/>
        <v/>
      </c>
      <c r="H477" s="43">
        <v>2</v>
      </c>
      <c r="I477" s="58"/>
      <c r="J477" s="48"/>
      <c r="K477" s="40">
        <f t="shared" si="184"/>
        <v>0</v>
      </c>
      <c r="L477" s="40">
        <f t="shared" si="186"/>
        <v>0</v>
      </c>
      <c r="M477" s="35" t="str">
        <f t="shared" si="185"/>
        <v/>
      </c>
      <c r="N477" s="1">
        <v>204</v>
      </c>
      <c r="O477" s="1" t="s">
        <v>199</v>
      </c>
    </row>
    <row r="478" spans="2:15">
      <c r="B478" s="1">
        <v>205</v>
      </c>
      <c r="C478" s="60"/>
      <c r="D478" s="35" t="str">
        <f t="shared" si="180"/>
        <v/>
      </c>
      <c r="E478" s="35" t="str">
        <f t="shared" si="181"/>
        <v/>
      </c>
      <c r="F478" s="35" t="str">
        <f t="shared" si="182"/>
        <v/>
      </c>
      <c r="G478" s="37" t="str">
        <f t="shared" si="183"/>
        <v/>
      </c>
      <c r="H478" s="43">
        <v>2</v>
      </c>
      <c r="I478" s="58"/>
      <c r="J478" s="48"/>
      <c r="K478" s="40">
        <f t="shared" si="184"/>
        <v>0</v>
      </c>
      <c r="L478" s="40">
        <f t="shared" si="186"/>
        <v>0</v>
      </c>
      <c r="M478" s="35" t="str">
        <f t="shared" si="185"/>
        <v/>
      </c>
      <c r="N478" s="1">
        <v>205</v>
      </c>
      <c r="O478" s="1" t="s">
        <v>199</v>
      </c>
    </row>
    <row r="479" spans="2:15">
      <c r="B479" s="1">
        <v>206</v>
      </c>
      <c r="C479" s="60"/>
      <c r="D479" s="35" t="str">
        <f t="shared" si="180"/>
        <v/>
      </c>
      <c r="E479" s="35" t="str">
        <f t="shared" si="181"/>
        <v/>
      </c>
      <c r="F479" s="35" t="str">
        <f t="shared" si="182"/>
        <v/>
      </c>
      <c r="G479" s="37" t="str">
        <f t="shared" si="183"/>
        <v/>
      </c>
      <c r="H479" s="43">
        <v>2</v>
      </c>
      <c r="I479" s="58"/>
      <c r="J479" s="48"/>
      <c r="K479" s="40">
        <f t="shared" si="184"/>
        <v>0</v>
      </c>
      <c r="L479" s="40">
        <f t="shared" si="186"/>
        <v>0</v>
      </c>
      <c r="M479" s="35" t="str">
        <f t="shared" si="185"/>
        <v/>
      </c>
      <c r="N479" s="1">
        <v>206</v>
      </c>
      <c r="O479" s="1" t="s">
        <v>199</v>
      </c>
    </row>
    <row r="480" spans="2:15">
      <c r="B480" s="1">
        <v>207</v>
      </c>
      <c r="C480" s="60"/>
      <c r="D480" s="35" t="str">
        <f t="shared" si="180"/>
        <v/>
      </c>
      <c r="E480" s="35" t="str">
        <f t="shared" si="181"/>
        <v/>
      </c>
      <c r="F480" s="35" t="str">
        <f t="shared" si="182"/>
        <v/>
      </c>
      <c r="G480" s="37" t="str">
        <f t="shared" si="183"/>
        <v/>
      </c>
      <c r="H480" s="43">
        <v>2</v>
      </c>
      <c r="I480" s="58"/>
      <c r="J480" s="48"/>
      <c r="K480" s="40">
        <f t="shared" si="184"/>
        <v>0</v>
      </c>
      <c r="L480" s="40">
        <f t="shared" si="186"/>
        <v>0</v>
      </c>
      <c r="M480" s="35" t="str">
        <f t="shared" si="185"/>
        <v/>
      </c>
      <c r="N480" s="1">
        <v>207</v>
      </c>
      <c r="O480" s="1" t="s">
        <v>199</v>
      </c>
    </row>
    <row r="481" spans="2:15">
      <c r="B481" s="1">
        <v>208</v>
      </c>
      <c r="C481" s="60"/>
      <c r="D481" s="35" t="str">
        <f t="shared" si="180"/>
        <v/>
      </c>
      <c r="E481" s="35" t="str">
        <f t="shared" si="181"/>
        <v/>
      </c>
      <c r="F481" s="35" t="str">
        <f t="shared" si="182"/>
        <v/>
      </c>
      <c r="G481" s="37" t="str">
        <f t="shared" si="183"/>
        <v/>
      </c>
      <c r="H481" s="43">
        <v>2</v>
      </c>
      <c r="I481" s="58"/>
      <c r="J481" s="48"/>
      <c r="K481" s="40">
        <f t="shared" si="184"/>
        <v>0</v>
      </c>
      <c r="L481" s="40">
        <f t="shared" si="186"/>
        <v>0</v>
      </c>
      <c r="M481" s="35" t="str">
        <f t="shared" si="185"/>
        <v/>
      </c>
      <c r="N481" s="1">
        <v>208</v>
      </c>
      <c r="O481" s="1" t="s">
        <v>199</v>
      </c>
    </row>
    <row r="482" spans="2:15">
      <c r="B482" s="1">
        <v>209</v>
      </c>
      <c r="C482" s="60"/>
      <c r="D482" s="35" t="str">
        <f t="shared" si="180"/>
        <v/>
      </c>
      <c r="E482" s="35" t="str">
        <f t="shared" si="181"/>
        <v/>
      </c>
      <c r="F482" s="35" t="str">
        <f t="shared" si="182"/>
        <v/>
      </c>
      <c r="G482" s="37" t="str">
        <f t="shared" si="183"/>
        <v/>
      </c>
      <c r="H482" s="43">
        <v>2</v>
      </c>
      <c r="I482" s="58"/>
      <c r="J482" s="48"/>
      <c r="K482" s="40">
        <f t="shared" si="184"/>
        <v>0</v>
      </c>
      <c r="L482" s="40">
        <f t="shared" si="186"/>
        <v>0</v>
      </c>
      <c r="M482" s="35" t="str">
        <f t="shared" si="185"/>
        <v/>
      </c>
      <c r="N482" s="1">
        <v>209</v>
      </c>
      <c r="O482" s="1" t="s">
        <v>199</v>
      </c>
    </row>
    <row r="483" spans="2:15">
      <c r="B483" s="1">
        <v>210</v>
      </c>
      <c r="C483" s="60"/>
      <c r="D483" s="35" t="str">
        <f t="shared" si="180"/>
        <v/>
      </c>
      <c r="E483" s="35" t="str">
        <f t="shared" si="181"/>
        <v/>
      </c>
      <c r="F483" s="35" t="str">
        <f t="shared" si="182"/>
        <v/>
      </c>
      <c r="G483" s="37" t="str">
        <f t="shared" si="183"/>
        <v/>
      </c>
      <c r="H483" s="43">
        <v>2</v>
      </c>
      <c r="I483" s="58"/>
      <c r="J483" s="48"/>
      <c r="K483" s="40">
        <f t="shared" si="184"/>
        <v>0</v>
      </c>
      <c r="L483" s="40">
        <f t="shared" si="186"/>
        <v>0</v>
      </c>
      <c r="M483" s="35" t="str">
        <f t="shared" si="185"/>
        <v/>
      </c>
      <c r="N483" s="1">
        <v>210</v>
      </c>
      <c r="O483" s="1" t="s">
        <v>199</v>
      </c>
    </row>
    <row r="484" spans="2:15">
      <c r="B484" s="1">
        <v>211</v>
      </c>
      <c r="C484" s="60"/>
      <c r="D484" s="35" t="str">
        <f t="shared" si="180"/>
        <v/>
      </c>
      <c r="E484" s="35" t="str">
        <f t="shared" si="181"/>
        <v/>
      </c>
      <c r="F484" s="35" t="str">
        <f t="shared" si="182"/>
        <v/>
      </c>
      <c r="G484" s="37" t="str">
        <f t="shared" si="183"/>
        <v/>
      </c>
      <c r="H484" s="43">
        <v>2</v>
      </c>
      <c r="I484" s="58"/>
      <c r="J484" s="48"/>
      <c r="K484" s="40">
        <f t="shared" si="184"/>
        <v>0</v>
      </c>
      <c r="L484" s="40">
        <f t="shared" si="186"/>
        <v>0</v>
      </c>
      <c r="M484" s="35" t="str">
        <f t="shared" si="185"/>
        <v/>
      </c>
      <c r="N484" s="1">
        <v>211</v>
      </c>
      <c r="O484" s="1" t="s">
        <v>199</v>
      </c>
    </row>
    <row r="485" spans="2:15">
      <c r="B485" s="1">
        <v>212</v>
      </c>
      <c r="C485" s="60"/>
      <c r="D485" s="35" t="str">
        <f t="shared" si="180"/>
        <v/>
      </c>
      <c r="E485" s="35" t="str">
        <f t="shared" si="181"/>
        <v/>
      </c>
      <c r="F485" s="35" t="str">
        <f t="shared" si="182"/>
        <v/>
      </c>
      <c r="G485" s="37" t="str">
        <f t="shared" si="183"/>
        <v/>
      </c>
      <c r="H485" s="43">
        <v>2</v>
      </c>
      <c r="I485" s="58"/>
      <c r="J485" s="48"/>
      <c r="K485" s="40">
        <f t="shared" si="184"/>
        <v>0</v>
      </c>
      <c r="L485" s="40">
        <f t="shared" si="186"/>
        <v>0</v>
      </c>
      <c r="M485" s="35" t="str">
        <f t="shared" si="185"/>
        <v/>
      </c>
      <c r="N485" s="1">
        <v>212</v>
      </c>
      <c r="O485" s="1" t="s">
        <v>199</v>
      </c>
    </row>
    <row r="486" spans="2:15">
      <c r="B486" s="1">
        <v>213</v>
      </c>
      <c r="C486" s="60"/>
      <c r="D486" s="35" t="str">
        <f t="shared" si="180"/>
        <v/>
      </c>
      <c r="E486" s="35" t="str">
        <f t="shared" si="181"/>
        <v/>
      </c>
      <c r="F486" s="35" t="str">
        <f t="shared" si="182"/>
        <v/>
      </c>
      <c r="G486" s="37" t="str">
        <f t="shared" si="183"/>
        <v/>
      </c>
      <c r="H486" s="43">
        <v>2</v>
      </c>
      <c r="I486" s="58"/>
      <c r="J486" s="48"/>
      <c r="K486" s="40">
        <f t="shared" si="184"/>
        <v>0</v>
      </c>
      <c r="L486" s="40">
        <f t="shared" si="186"/>
        <v>0</v>
      </c>
      <c r="M486" s="35" t="str">
        <f t="shared" si="185"/>
        <v/>
      </c>
      <c r="N486" s="1">
        <v>213</v>
      </c>
      <c r="O486" s="1" t="s">
        <v>199</v>
      </c>
    </row>
    <row r="487" spans="2:15">
      <c r="B487" s="1">
        <v>214</v>
      </c>
      <c r="C487" s="60"/>
      <c r="D487" s="35" t="str">
        <f t="shared" si="180"/>
        <v/>
      </c>
      <c r="E487" s="35" t="str">
        <f t="shared" si="181"/>
        <v/>
      </c>
      <c r="F487" s="35" t="str">
        <f t="shared" si="182"/>
        <v/>
      </c>
      <c r="G487" s="37" t="str">
        <f t="shared" si="183"/>
        <v/>
      </c>
      <c r="H487" s="43">
        <v>2</v>
      </c>
      <c r="I487" s="58"/>
      <c r="J487" s="48"/>
      <c r="K487" s="40">
        <f t="shared" si="184"/>
        <v>0</v>
      </c>
      <c r="L487" s="40">
        <f t="shared" si="186"/>
        <v>0</v>
      </c>
      <c r="M487" s="35" t="str">
        <f t="shared" si="185"/>
        <v/>
      </c>
      <c r="N487" s="1">
        <v>214</v>
      </c>
      <c r="O487" s="1" t="s">
        <v>199</v>
      </c>
    </row>
    <row r="488" spans="2:15">
      <c r="B488" s="1">
        <v>215</v>
      </c>
      <c r="C488" s="60"/>
      <c r="D488" s="35" t="str">
        <f t="shared" si="180"/>
        <v/>
      </c>
      <c r="E488" s="35" t="str">
        <f t="shared" si="181"/>
        <v/>
      </c>
      <c r="F488" s="35" t="str">
        <f t="shared" si="182"/>
        <v/>
      </c>
      <c r="G488" s="37" t="str">
        <f t="shared" si="183"/>
        <v/>
      </c>
      <c r="H488" s="43">
        <v>2</v>
      </c>
      <c r="I488" s="58"/>
      <c r="J488" s="48"/>
      <c r="K488" s="40">
        <f t="shared" si="184"/>
        <v>0</v>
      </c>
      <c r="L488" s="40">
        <f t="shared" si="186"/>
        <v>0</v>
      </c>
      <c r="M488" s="35" t="str">
        <f t="shared" si="185"/>
        <v/>
      </c>
      <c r="N488" s="1">
        <v>215</v>
      </c>
      <c r="O488" s="1" t="s">
        <v>199</v>
      </c>
    </row>
    <row r="489" spans="2:15">
      <c r="B489" s="1">
        <v>216</v>
      </c>
      <c r="C489" s="60"/>
      <c r="D489" s="35" t="str">
        <f t="shared" si="180"/>
        <v/>
      </c>
      <c r="E489" s="35" t="str">
        <f t="shared" si="181"/>
        <v/>
      </c>
      <c r="F489" s="35" t="str">
        <f t="shared" si="182"/>
        <v/>
      </c>
      <c r="G489" s="37" t="str">
        <f t="shared" si="183"/>
        <v/>
      </c>
      <c r="H489" s="43">
        <v>2</v>
      </c>
      <c r="I489" s="58"/>
      <c r="J489" s="48"/>
      <c r="K489" s="40">
        <f t="shared" si="184"/>
        <v>0</v>
      </c>
      <c r="L489" s="40">
        <f t="shared" si="186"/>
        <v>0</v>
      </c>
      <c r="M489" s="35" t="str">
        <f t="shared" si="185"/>
        <v/>
      </c>
      <c r="N489" s="1">
        <v>216</v>
      </c>
      <c r="O489" s="1" t="s">
        <v>199</v>
      </c>
    </row>
    <row r="490" spans="2:15">
      <c r="B490" s="1">
        <v>217</v>
      </c>
      <c r="C490" s="60"/>
      <c r="D490" s="35" t="str">
        <f t="shared" si="180"/>
        <v/>
      </c>
      <c r="E490" s="35" t="str">
        <f t="shared" si="181"/>
        <v/>
      </c>
      <c r="F490" s="35" t="str">
        <f t="shared" si="182"/>
        <v/>
      </c>
      <c r="G490" s="37" t="str">
        <f t="shared" si="183"/>
        <v/>
      </c>
      <c r="H490" s="43">
        <v>2</v>
      </c>
      <c r="I490" s="58"/>
      <c r="J490" s="48"/>
      <c r="K490" s="40">
        <f t="shared" si="184"/>
        <v>0</v>
      </c>
      <c r="L490" s="40">
        <f t="shared" si="186"/>
        <v>0</v>
      </c>
      <c r="M490" s="35" t="str">
        <f t="shared" si="185"/>
        <v/>
      </c>
      <c r="N490" s="1">
        <v>217</v>
      </c>
      <c r="O490" s="1" t="s">
        <v>199</v>
      </c>
    </row>
    <row r="491" spans="2:15">
      <c r="B491" s="1">
        <v>218</v>
      </c>
      <c r="C491" s="60"/>
      <c r="D491" s="35" t="str">
        <f t="shared" si="180"/>
        <v/>
      </c>
      <c r="E491" s="35" t="str">
        <f t="shared" si="181"/>
        <v/>
      </c>
      <c r="F491" s="35" t="str">
        <f t="shared" si="182"/>
        <v/>
      </c>
      <c r="G491" s="37" t="str">
        <f t="shared" si="183"/>
        <v/>
      </c>
      <c r="H491" s="43">
        <v>2</v>
      </c>
      <c r="I491" s="58"/>
      <c r="J491" s="48"/>
      <c r="K491" s="40">
        <f t="shared" si="184"/>
        <v>0</v>
      </c>
      <c r="L491" s="40">
        <f t="shared" si="186"/>
        <v>0</v>
      </c>
      <c r="M491" s="35" t="str">
        <f t="shared" si="185"/>
        <v/>
      </c>
      <c r="N491" s="1">
        <v>218</v>
      </c>
      <c r="O491" s="1" t="s">
        <v>199</v>
      </c>
    </row>
    <row r="492" spans="2:15">
      <c r="B492" s="1">
        <v>219</v>
      </c>
      <c r="C492" s="60"/>
      <c r="D492" s="35" t="str">
        <f t="shared" si="180"/>
        <v/>
      </c>
      <c r="E492" s="35" t="str">
        <f t="shared" si="181"/>
        <v/>
      </c>
      <c r="F492" s="35" t="str">
        <f t="shared" si="182"/>
        <v/>
      </c>
      <c r="G492" s="37" t="str">
        <f t="shared" si="183"/>
        <v/>
      </c>
      <c r="H492" s="43">
        <v>2</v>
      </c>
      <c r="I492" s="58"/>
      <c r="J492" s="48"/>
      <c r="K492" s="40">
        <f t="shared" si="184"/>
        <v>0</v>
      </c>
      <c r="L492" s="40">
        <f t="shared" si="186"/>
        <v>0</v>
      </c>
      <c r="M492" s="35" t="str">
        <f t="shared" si="185"/>
        <v/>
      </c>
      <c r="N492" s="1">
        <v>219</v>
      </c>
      <c r="O492" s="1" t="s">
        <v>199</v>
      </c>
    </row>
    <row r="493" spans="2:15">
      <c r="B493" s="1">
        <v>220</v>
      </c>
      <c r="C493" s="60"/>
      <c r="D493" s="35" t="str">
        <f t="shared" si="180"/>
        <v/>
      </c>
      <c r="E493" s="35" t="str">
        <f t="shared" si="181"/>
        <v/>
      </c>
      <c r="F493" s="35" t="str">
        <f t="shared" si="182"/>
        <v/>
      </c>
      <c r="G493" s="37" t="str">
        <f t="shared" si="183"/>
        <v/>
      </c>
      <c r="H493" s="43">
        <v>2</v>
      </c>
      <c r="I493" s="58"/>
      <c r="J493" s="48"/>
      <c r="K493" s="40">
        <f t="shared" si="184"/>
        <v>0</v>
      </c>
      <c r="L493" s="40">
        <f t="shared" si="186"/>
        <v>0</v>
      </c>
      <c r="M493" s="35" t="str">
        <f t="shared" si="185"/>
        <v/>
      </c>
      <c r="N493" s="1">
        <v>220</v>
      </c>
      <c r="O493" s="1" t="s">
        <v>199</v>
      </c>
    </row>
    <row r="494" spans="2:15">
      <c r="B494" s="1">
        <v>221</v>
      </c>
      <c r="C494" s="60"/>
      <c r="D494" s="35" t="str">
        <f t="shared" si="180"/>
        <v/>
      </c>
      <c r="E494" s="35" t="str">
        <f t="shared" si="181"/>
        <v/>
      </c>
      <c r="F494" s="35" t="str">
        <f t="shared" si="182"/>
        <v/>
      </c>
      <c r="G494" s="37" t="str">
        <f t="shared" si="183"/>
        <v/>
      </c>
      <c r="H494" s="43">
        <v>2</v>
      </c>
      <c r="I494" s="58"/>
      <c r="J494" s="48"/>
      <c r="K494" s="40">
        <f t="shared" si="184"/>
        <v>0</v>
      </c>
      <c r="L494" s="40">
        <f t="shared" si="186"/>
        <v>0</v>
      </c>
      <c r="M494" s="35" t="str">
        <f t="shared" si="185"/>
        <v/>
      </c>
      <c r="N494" s="1">
        <v>221</v>
      </c>
      <c r="O494" s="1" t="s">
        <v>199</v>
      </c>
    </row>
    <row r="495" spans="2:15">
      <c r="B495" s="1">
        <v>222</v>
      </c>
      <c r="C495" s="60"/>
      <c r="D495" s="35" t="str">
        <f t="shared" si="180"/>
        <v/>
      </c>
      <c r="E495" s="35" t="str">
        <f t="shared" si="181"/>
        <v/>
      </c>
      <c r="F495" s="35" t="str">
        <f t="shared" si="182"/>
        <v/>
      </c>
      <c r="G495" s="37" t="str">
        <f t="shared" si="183"/>
        <v/>
      </c>
      <c r="H495" s="43">
        <v>2</v>
      </c>
      <c r="I495" s="58"/>
      <c r="J495" s="48"/>
      <c r="K495" s="40">
        <f t="shared" si="184"/>
        <v>0</v>
      </c>
      <c r="L495" s="40">
        <f t="shared" si="186"/>
        <v>0</v>
      </c>
      <c r="M495" s="35" t="str">
        <f t="shared" si="185"/>
        <v/>
      </c>
      <c r="N495" s="1">
        <v>222</v>
      </c>
      <c r="O495" s="1" t="s">
        <v>199</v>
      </c>
    </row>
    <row r="496" spans="2:15">
      <c r="B496" s="1">
        <v>223</v>
      </c>
      <c r="C496" s="60"/>
      <c r="D496" s="35" t="str">
        <f t="shared" si="180"/>
        <v/>
      </c>
      <c r="E496" s="35" t="str">
        <f t="shared" si="181"/>
        <v/>
      </c>
      <c r="F496" s="35" t="str">
        <f t="shared" si="182"/>
        <v/>
      </c>
      <c r="G496" s="37" t="str">
        <f t="shared" si="183"/>
        <v/>
      </c>
      <c r="H496" s="43">
        <v>2</v>
      </c>
      <c r="I496" s="58"/>
      <c r="J496" s="48"/>
      <c r="K496" s="40">
        <f t="shared" si="184"/>
        <v>0</v>
      </c>
      <c r="L496" s="40">
        <f t="shared" si="186"/>
        <v>0</v>
      </c>
      <c r="M496" s="35" t="str">
        <f t="shared" si="185"/>
        <v/>
      </c>
      <c r="N496" s="1">
        <v>223</v>
      </c>
      <c r="O496" s="1" t="s">
        <v>199</v>
      </c>
    </row>
    <row r="497" spans="2:20">
      <c r="B497" s="1">
        <v>224</v>
      </c>
      <c r="C497" s="60"/>
      <c r="D497" s="35" t="str">
        <f t="shared" si="180"/>
        <v/>
      </c>
      <c r="E497" s="35" t="str">
        <f t="shared" si="181"/>
        <v/>
      </c>
      <c r="F497" s="35" t="str">
        <f t="shared" si="182"/>
        <v/>
      </c>
      <c r="G497" s="37" t="str">
        <f t="shared" si="183"/>
        <v/>
      </c>
      <c r="H497" s="43">
        <v>2</v>
      </c>
      <c r="I497" s="58"/>
      <c r="J497" s="48"/>
      <c r="K497" s="40">
        <f t="shared" si="184"/>
        <v>0</v>
      </c>
      <c r="L497" s="40">
        <f t="shared" si="186"/>
        <v>0</v>
      </c>
      <c r="M497" s="35" t="str">
        <f t="shared" si="185"/>
        <v/>
      </c>
      <c r="N497" s="1">
        <v>224</v>
      </c>
      <c r="O497" s="1" t="s">
        <v>199</v>
      </c>
    </row>
    <row r="498" spans="2:20">
      <c r="B498" s="1">
        <v>225</v>
      </c>
      <c r="C498" s="60"/>
      <c r="D498" s="35" t="str">
        <f t="shared" si="180"/>
        <v/>
      </c>
      <c r="E498" s="35" t="str">
        <f t="shared" si="181"/>
        <v/>
      </c>
      <c r="F498" s="35" t="str">
        <f t="shared" si="182"/>
        <v/>
      </c>
      <c r="G498" s="37" t="str">
        <f t="shared" si="183"/>
        <v/>
      </c>
      <c r="H498" s="43">
        <v>2</v>
      </c>
      <c r="I498" s="58"/>
      <c r="J498" s="48"/>
      <c r="K498" s="40">
        <f t="shared" si="184"/>
        <v>0</v>
      </c>
      <c r="L498" s="40">
        <f t="shared" si="186"/>
        <v>0</v>
      </c>
      <c r="M498" s="35" t="str">
        <f t="shared" si="185"/>
        <v/>
      </c>
      <c r="N498" s="1">
        <v>225</v>
      </c>
      <c r="O498" s="1" t="s">
        <v>199</v>
      </c>
      <c r="T498" s="59"/>
    </row>
    <row r="499" spans="2:20">
      <c r="B499" s="1">
        <v>226</v>
      </c>
      <c r="C499" s="60"/>
      <c r="D499" s="35" t="str">
        <f t="shared" si="180"/>
        <v/>
      </c>
      <c r="E499" s="35" t="str">
        <f t="shared" si="181"/>
        <v/>
      </c>
      <c r="F499" s="35" t="str">
        <f t="shared" si="182"/>
        <v/>
      </c>
      <c r="G499" s="37" t="str">
        <f t="shared" si="183"/>
        <v/>
      </c>
      <c r="H499" s="43">
        <v>2</v>
      </c>
      <c r="I499" s="58"/>
      <c r="J499" s="48"/>
      <c r="K499" s="40">
        <f t="shared" si="184"/>
        <v>0</v>
      </c>
      <c r="L499" s="40">
        <f t="shared" si="186"/>
        <v>0</v>
      </c>
      <c r="M499" s="35" t="str">
        <f t="shared" si="185"/>
        <v/>
      </c>
      <c r="N499" s="1">
        <v>226</v>
      </c>
      <c r="O499" s="1" t="s">
        <v>199</v>
      </c>
    </row>
    <row r="500" spans="2:20">
      <c r="B500" s="1">
        <v>227</v>
      </c>
      <c r="C500" s="60"/>
      <c r="D500" s="35" t="str">
        <f t="shared" si="180"/>
        <v/>
      </c>
      <c r="E500" s="35" t="str">
        <f t="shared" si="181"/>
        <v/>
      </c>
      <c r="F500" s="35" t="str">
        <f t="shared" si="182"/>
        <v/>
      </c>
      <c r="G500" s="37" t="str">
        <f t="shared" si="183"/>
        <v/>
      </c>
      <c r="H500" s="43">
        <v>2</v>
      </c>
      <c r="I500" s="58"/>
      <c r="J500" s="48"/>
      <c r="K500" s="40">
        <f t="shared" si="184"/>
        <v>0</v>
      </c>
      <c r="L500" s="40">
        <f t="shared" si="186"/>
        <v>0</v>
      </c>
      <c r="M500" s="35" t="str">
        <f t="shared" si="185"/>
        <v/>
      </c>
      <c r="N500" s="1">
        <v>227</v>
      </c>
      <c r="O500" s="1" t="s">
        <v>199</v>
      </c>
    </row>
    <row r="501" spans="2:20">
      <c r="B501" s="1">
        <v>228</v>
      </c>
      <c r="C501" s="60"/>
      <c r="D501" s="35" t="str">
        <f t="shared" si="180"/>
        <v/>
      </c>
      <c r="E501" s="35" t="str">
        <f t="shared" si="181"/>
        <v/>
      </c>
      <c r="F501" s="35" t="str">
        <f t="shared" si="182"/>
        <v/>
      </c>
      <c r="G501" s="37" t="str">
        <f t="shared" si="183"/>
        <v/>
      </c>
      <c r="H501" s="43">
        <v>2</v>
      </c>
      <c r="I501" s="58"/>
      <c r="J501" s="48"/>
      <c r="K501" s="40">
        <f t="shared" si="184"/>
        <v>0</v>
      </c>
      <c r="L501" s="40">
        <f t="shared" si="186"/>
        <v>0</v>
      </c>
      <c r="M501" s="35" t="str">
        <f t="shared" si="185"/>
        <v/>
      </c>
      <c r="N501" s="1">
        <v>228</v>
      </c>
      <c r="O501" s="1" t="s">
        <v>199</v>
      </c>
    </row>
    <row r="502" spans="2:20">
      <c r="B502" s="1">
        <v>229</v>
      </c>
      <c r="C502" s="60"/>
      <c r="D502" s="35" t="str">
        <f t="shared" si="180"/>
        <v/>
      </c>
      <c r="E502" s="35" t="str">
        <f t="shared" si="181"/>
        <v/>
      </c>
      <c r="F502" s="35" t="str">
        <f t="shared" si="182"/>
        <v/>
      </c>
      <c r="G502" s="37" t="str">
        <f t="shared" si="183"/>
        <v/>
      </c>
      <c r="H502" s="43">
        <v>2</v>
      </c>
      <c r="I502" s="58"/>
      <c r="J502" s="48"/>
      <c r="K502" s="40">
        <f t="shared" si="184"/>
        <v>0</v>
      </c>
      <c r="L502" s="40">
        <f t="shared" si="186"/>
        <v>0</v>
      </c>
      <c r="M502" s="35" t="str">
        <f t="shared" si="185"/>
        <v/>
      </c>
      <c r="N502" s="1">
        <v>229</v>
      </c>
      <c r="O502" s="1" t="s">
        <v>199</v>
      </c>
    </row>
    <row r="503" spans="2:20">
      <c r="B503" s="1">
        <v>230</v>
      </c>
      <c r="C503" s="60"/>
      <c r="D503" s="35" t="str">
        <f t="shared" si="180"/>
        <v/>
      </c>
      <c r="E503" s="35" t="str">
        <f t="shared" si="181"/>
        <v/>
      </c>
      <c r="F503" s="35" t="str">
        <f t="shared" si="182"/>
        <v/>
      </c>
      <c r="G503" s="37" t="str">
        <f t="shared" si="183"/>
        <v/>
      </c>
      <c r="H503" s="43">
        <v>2</v>
      </c>
      <c r="I503" s="58"/>
      <c r="J503" s="48"/>
      <c r="K503" s="40">
        <f t="shared" si="184"/>
        <v>0</v>
      </c>
      <c r="L503" s="40">
        <f t="shared" si="186"/>
        <v>0</v>
      </c>
      <c r="M503" s="35" t="str">
        <f t="shared" si="185"/>
        <v/>
      </c>
      <c r="N503" s="1">
        <v>230</v>
      </c>
      <c r="O503" s="1" t="s">
        <v>199</v>
      </c>
    </row>
    <row r="504" spans="2:20">
      <c r="B504" s="1">
        <v>231</v>
      </c>
      <c r="C504" s="60"/>
      <c r="D504" s="35" t="str">
        <f t="shared" si="180"/>
        <v/>
      </c>
      <c r="E504" s="35" t="str">
        <f t="shared" si="181"/>
        <v/>
      </c>
      <c r="F504" s="35" t="str">
        <f t="shared" si="182"/>
        <v/>
      </c>
      <c r="G504" s="37" t="str">
        <f t="shared" si="183"/>
        <v/>
      </c>
      <c r="H504" s="43">
        <v>2</v>
      </c>
      <c r="I504" s="58"/>
      <c r="J504" s="48"/>
      <c r="K504" s="40">
        <f t="shared" si="184"/>
        <v>0</v>
      </c>
      <c r="L504" s="40">
        <f t="shared" si="186"/>
        <v>0</v>
      </c>
      <c r="M504" s="35" t="str">
        <f t="shared" si="185"/>
        <v/>
      </c>
      <c r="N504" s="1">
        <v>231</v>
      </c>
      <c r="O504" s="1" t="s">
        <v>199</v>
      </c>
    </row>
    <row r="505" spans="2:20">
      <c r="B505" s="1">
        <v>232</v>
      </c>
      <c r="C505" s="60"/>
      <c r="D505" s="35" t="str">
        <f t="shared" si="180"/>
        <v/>
      </c>
      <c r="E505" s="35" t="str">
        <f t="shared" si="181"/>
        <v/>
      </c>
      <c r="F505" s="35" t="str">
        <f t="shared" si="182"/>
        <v/>
      </c>
      <c r="G505" s="37" t="str">
        <f t="shared" si="183"/>
        <v/>
      </c>
      <c r="H505" s="43">
        <v>2</v>
      </c>
      <c r="I505" s="58"/>
      <c r="J505" s="48"/>
      <c r="K505" s="40">
        <f t="shared" si="184"/>
        <v>0</v>
      </c>
      <c r="L505" s="40">
        <f t="shared" si="186"/>
        <v>0</v>
      </c>
      <c r="M505" s="35" t="str">
        <f t="shared" si="185"/>
        <v/>
      </c>
      <c r="N505" s="1">
        <v>232</v>
      </c>
      <c r="O505" s="1" t="s">
        <v>199</v>
      </c>
    </row>
    <row r="506" spans="2:20">
      <c r="B506" s="1">
        <v>233</v>
      </c>
      <c r="C506" s="60"/>
      <c r="D506" s="35" t="str">
        <f t="shared" si="180"/>
        <v/>
      </c>
      <c r="E506" s="35" t="str">
        <f t="shared" si="181"/>
        <v/>
      </c>
      <c r="F506" s="35" t="str">
        <f t="shared" si="182"/>
        <v/>
      </c>
      <c r="G506" s="37" t="str">
        <f t="shared" si="183"/>
        <v/>
      </c>
      <c r="H506" s="43">
        <v>2</v>
      </c>
      <c r="I506" s="58"/>
      <c r="J506" s="48"/>
      <c r="K506" s="40">
        <f t="shared" si="184"/>
        <v>0</v>
      </c>
      <c r="L506" s="40">
        <f t="shared" si="186"/>
        <v>0</v>
      </c>
      <c r="M506" s="35" t="str">
        <f t="shared" si="185"/>
        <v/>
      </c>
      <c r="N506" s="1">
        <v>233</v>
      </c>
      <c r="O506" s="1" t="s">
        <v>199</v>
      </c>
    </row>
    <row r="507" spans="2:20">
      <c r="B507" s="1">
        <v>234</v>
      </c>
      <c r="C507" s="60"/>
      <c r="D507" s="35" t="str">
        <f t="shared" si="180"/>
        <v/>
      </c>
      <c r="E507" s="35" t="str">
        <f t="shared" si="181"/>
        <v/>
      </c>
      <c r="F507" s="35" t="str">
        <f t="shared" si="182"/>
        <v/>
      </c>
      <c r="G507" s="37" t="str">
        <f t="shared" si="183"/>
        <v/>
      </c>
      <c r="H507" s="43">
        <v>2</v>
      </c>
      <c r="I507" s="58"/>
      <c r="J507" s="48"/>
      <c r="K507" s="40">
        <f t="shared" si="184"/>
        <v>0</v>
      </c>
      <c r="L507" s="40">
        <f t="shared" si="186"/>
        <v>0</v>
      </c>
      <c r="M507" s="35" t="str">
        <f t="shared" si="185"/>
        <v/>
      </c>
      <c r="N507" s="1">
        <v>234</v>
      </c>
      <c r="O507" s="1" t="s">
        <v>199</v>
      </c>
    </row>
    <row r="508" spans="2:20">
      <c r="B508" s="1">
        <v>235</v>
      </c>
      <c r="C508" s="60"/>
      <c r="D508" s="35" t="str">
        <f t="shared" si="180"/>
        <v/>
      </c>
      <c r="E508" s="35" t="str">
        <f t="shared" si="181"/>
        <v/>
      </c>
      <c r="F508" s="35" t="str">
        <f t="shared" si="182"/>
        <v/>
      </c>
      <c r="G508" s="37" t="str">
        <f t="shared" si="183"/>
        <v/>
      </c>
      <c r="H508" s="43">
        <v>2</v>
      </c>
      <c r="I508" s="58"/>
      <c r="J508" s="48"/>
      <c r="K508" s="40">
        <f t="shared" si="184"/>
        <v>0</v>
      </c>
      <c r="L508" s="40">
        <f t="shared" si="186"/>
        <v>0</v>
      </c>
      <c r="M508" s="35" t="str">
        <f t="shared" si="185"/>
        <v/>
      </c>
      <c r="N508" s="1">
        <v>235</v>
      </c>
      <c r="O508" s="1" t="s">
        <v>199</v>
      </c>
    </row>
    <row r="509" spans="2:20">
      <c r="B509" s="1">
        <v>236</v>
      </c>
      <c r="C509" s="60"/>
      <c r="D509" s="35" t="str">
        <f t="shared" si="180"/>
        <v/>
      </c>
      <c r="E509" s="35" t="str">
        <f t="shared" si="181"/>
        <v/>
      </c>
      <c r="F509" s="35" t="str">
        <f t="shared" si="182"/>
        <v/>
      </c>
      <c r="G509" s="37" t="str">
        <f t="shared" si="183"/>
        <v/>
      </c>
      <c r="H509" s="43">
        <v>2</v>
      </c>
      <c r="I509" s="58"/>
      <c r="J509" s="48"/>
      <c r="K509" s="40">
        <f t="shared" si="184"/>
        <v>0</v>
      </c>
      <c r="L509" s="40">
        <f t="shared" si="186"/>
        <v>0</v>
      </c>
      <c r="M509" s="35" t="str">
        <f t="shared" si="185"/>
        <v/>
      </c>
      <c r="N509" s="1">
        <v>236</v>
      </c>
      <c r="O509" s="1" t="s">
        <v>199</v>
      </c>
    </row>
    <row r="510" spans="2:20">
      <c r="B510" s="1">
        <v>237</v>
      </c>
      <c r="C510" s="60"/>
      <c r="D510" s="35" t="str">
        <f t="shared" si="180"/>
        <v/>
      </c>
      <c r="E510" s="35" t="str">
        <f t="shared" si="181"/>
        <v/>
      </c>
      <c r="F510" s="35" t="str">
        <f t="shared" si="182"/>
        <v/>
      </c>
      <c r="G510" s="37" t="str">
        <f t="shared" si="183"/>
        <v/>
      </c>
      <c r="H510" s="43">
        <v>2</v>
      </c>
      <c r="I510" s="58"/>
      <c r="J510" s="48"/>
      <c r="K510" s="40">
        <f t="shared" si="184"/>
        <v>0</v>
      </c>
      <c r="L510" s="40">
        <f t="shared" si="186"/>
        <v>0</v>
      </c>
      <c r="M510" s="35" t="str">
        <f t="shared" si="185"/>
        <v/>
      </c>
      <c r="N510" s="1">
        <v>237</v>
      </c>
      <c r="O510" s="1" t="s">
        <v>199</v>
      </c>
    </row>
    <row r="511" spans="2:20">
      <c r="B511" s="1">
        <v>238</v>
      </c>
      <c r="C511" s="60"/>
      <c r="D511" s="35" t="str">
        <f t="shared" si="180"/>
        <v/>
      </c>
      <c r="E511" s="35" t="str">
        <f t="shared" si="181"/>
        <v/>
      </c>
      <c r="F511" s="35" t="str">
        <f t="shared" si="182"/>
        <v/>
      </c>
      <c r="G511" s="37" t="str">
        <f t="shared" si="183"/>
        <v/>
      </c>
      <c r="H511" s="43">
        <v>2</v>
      </c>
      <c r="I511" s="58"/>
      <c r="J511" s="48"/>
      <c r="K511" s="40">
        <f t="shared" si="184"/>
        <v>0</v>
      </c>
      <c r="L511" s="40">
        <f t="shared" si="186"/>
        <v>0</v>
      </c>
      <c r="M511" s="35" t="str">
        <f t="shared" si="185"/>
        <v/>
      </c>
      <c r="N511" s="1">
        <v>238</v>
      </c>
      <c r="O511" s="1" t="s">
        <v>199</v>
      </c>
    </row>
    <row r="512" spans="2:20">
      <c r="B512" s="1">
        <v>239</v>
      </c>
      <c r="C512" s="60"/>
      <c r="D512" s="35" t="str">
        <f t="shared" si="180"/>
        <v/>
      </c>
      <c r="E512" s="35" t="str">
        <f t="shared" si="181"/>
        <v/>
      </c>
      <c r="F512" s="35" t="str">
        <f t="shared" si="182"/>
        <v/>
      </c>
      <c r="G512" s="37" t="str">
        <f t="shared" si="183"/>
        <v/>
      </c>
      <c r="H512" s="43">
        <v>2</v>
      </c>
      <c r="I512" s="58"/>
      <c r="J512" s="48"/>
      <c r="K512" s="40">
        <f t="shared" si="184"/>
        <v>0</v>
      </c>
      <c r="L512" s="40">
        <f t="shared" si="186"/>
        <v>0</v>
      </c>
      <c r="M512" s="35" t="str">
        <f t="shared" si="185"/>
        <v/>
      </c>
      <c r="N512" s="1">
        <v>239</v>
      </c>
      <c r="O512" s="1" t="s">
        <v>199</v>
      </c>
    </row>
    <row r="513" spans="2:15">
      <c r="B513" s="1">
        <v>240</v>
      </c>
      <c r="C513" s="60"/>
      <c r="D513" s="35" t="str">
        <f t="shared" si="180"/>
        <v/>
      </c>
      <c r="E513" s="35" t="str">
        <f t="shared" si="181"/>
        <v/>
      </c>
      <c r="F513" s="35" t="str">
        <f t="shared" si="182"/>
        <v/>
      </c>
      <c r="G513" s="37" t="str">
        <f t="shared" si="183"/>
        <v/>
      </c>
      <c r="H513" s="43">
        <v>2</v>
      </c>
      <c r="I513" s="58"/>
      <c r="J513" s="48"/>
      <c r="K513" s="40">
        <f t="shared" si="184"/>
        <v>0</v>
      </c>
      <c r="L513" s="40">
        <f t="shared" si="186"/>
        <v>0</v>
      </c>
      <c r="M513" s="35" t="str">
        <f t="shared" si="185"/>
        <v/>
      </c>
      <c r="N513" s="1">
        <v>240</v>
      </c>
      <c r="O513" s="1" t="s">
        <v>199</v>
      </c>
    </row>
    <row r="514" spans="2:15">
      <c r="B514" s="1">
        <v>241</v>
      </c>
      <c r="C514" s="60"/>
      <c r="D514" s="35" t="str">
        <f t="shared" si="180"/>
        <v/>
      </c>
      <c r="E514" s="35" t="str">
        <f t="shared" si="181"/>
        <v/>
      </c>
      <c r="F514" s="35" t="str">
        <f t="shared" si="182"/>
        <v/>
      </c>
      <c r="G514" s="37" t="str">
        <f t="shared" si="183"/>
        <v/>
      </c>
      <c r="H514" s="43">
        <v>2</v>
      </c>
      <c r="I514" s="58"/>
      <c r="J514" s="48"/>
      <c r="K514" s="40">
        <f t="shared" si="184"/>
        <v>0</v>
      </c>
      <c r="L514" s="40">
        <f t="shared" si="186"/>
        <v>0</v>
      </c>
      <c r="M514" s="35" t="str">
        <f t="shared" si="185"/>
        <v/>
      </c>
      <c r="N514" s="1">
        <v>241</v>
      </c>
      <c r="O514" s="1" t="s">
        <v>199</v>
      </c>
    </row>
    <row r="515" spans="2:15">
      <c r="B515" s="1">
        <v>242</v>
      </c>
      <c r="C515" s="60"/>
      <c r="D515" s="35" t="str">
        <f t="shared" si="180"/>
        <v/>
      </c>
      <c r="E515" s="35" t="str">
        <f t="shared" si="181"/>
        <v/>
      </c>
      <c r="F515" s="35" t="str">
        <f t="shared" si="182"/>
        <v/>
      </c>
      <c r="G515" s="37" t="str">
        <f t="shared" si="183"/>
        <v/>
      </c>
      <c r="H515" s="43">
        <v>2</v>
      </c>
      <c r="I515" s="58"/>
      <c r="J515" s="48"/>
      <c r="K515" s="40">
        <f t="shared" si="184"/>
        <v>0</v>
      </c>
      <c r="L515" s="40">
        <f t="shared" si="186"/>
        <v>0</v>
      </c>
      <c r="M515" s="35" t="str">
        <f t="shared" si="185"/>
        <v/>
      </c>
      <c r="N515" s="1">
        <v>242</v>
      </c>
      <c r="O515" s="1" t="s">
        <v>199</v>
      </c>
    </row>
    <row r="516" spans="2:15">
      <c r="B516" s="1">
        <v>243</v>
      </c>
      <c r="C516" s="60"/>
      <c r="D516" s="35" t="str">
        <f t="shared" si="180"/>
        <v/>
      </c>
      <c r="E516" s="35" t="str">
        <f t="shared" si="181"/>
        <v/>
      </c>
      <c r="F516" s="35" t="str">
        <f t="shared" si="182"/>
        <v/>
      </c>
      <c r="G516" s="37" t="str">
        <f t="shared" si="183"/>
        <v/>
      </c>
      <c r="H516" s="43">
        <v>2</v>
      </c>
      <c r="I516" s="58"/>
      <c r="J516" s="48"/>
      <c r="K516" s="40">
        <f t="shared" si="184"/>
        <v>0</v>
      </c>
      <c r="L516" s="40">
        <f t="shared" si="186"/>
        <v>0</v>
      </c>
      <c r="M516" s="35" t="str">
        <f t="shared" si="185"/>
        <v/>
      </c>
      <c r="N516" s="1">
        <v>243</v>
      </c>
      <c r="O516" s="1" t="s">
        <v>199</v>
      </c>
    </row>
    <row r="517" spans="2:15">
      <c r="B517" s="1">
        <v>244</v>
      </c>
      <c r="C517" s="60"/>
      <c r="D517" s="35" t="str">
        <f t="shared" ref="D517:D558" si="187">IFERROR(VLOOKUP($C517,Parameter,2,FALSE),"")</f>
        <v/>
      </c>
      <c r="E517" s="35" t="str">
        <f t="shared" ref="E517:E558" si="188">IFERROR(VLOOKUP($C517,Parameter,4,FALSE),"")</f>
        <v/>
      </c>
      <c r="F517" s="35" t="str">
        <f t="shared" ref="F517:F558" si="189">IFERROR(VLOOKUP($C517,Parameter,3,FALSE),"")</f>
        <v/>
      </c>
      <c r="G517" s="37" t="str">
        <f t="shared" ref="G517:G558" si="190">IF($C517=0,"",$D$2)</f>
        <v/>
      </c>
      <c r="H517" s="43">
        <v>2</v>
      </c>
      <c r="I517" s="58"/>
      <c r="J517" s="48"/>
      <c r="K517" s="40">
        <f t="shared" ref="K517:K558" si="191">IFERROR(VLOOKUP($C517,$Q$49:$R$300,2,FALSE),0)</f>
        <v>0</v>
      </c>
      <c r="L517" s="40">
        <f t="shared" si="186"/>
        <v>0</v>
      </c>
      <c r="M517" s="35" t="str">
        <f t="shared" ref="M517:M558" si="192">IF(L517&gt;0,1,"")</f>
        <v/>
      </c>
      <c r="N517" s="1">
        <v>244</v>
      </c>
      <c r="O517" s="1" t="s">
        <v>199</v>
      </c>
    </row>
    <row r="518" spans="2:15">
      <c r="B518" s="1">
        <v>245</v>
      </c>
      <c r="C518" s="60"/>
      <c r="D518" s="35" t="str">
        <f t="shared" si="187"/>
        <v/>
      </c>
      <c r="E518" s="35" t="str">
        <f t="shared" si="188"/>
        <v/>
      </c>
      <c r="F518" s="35" t="str">
        <f t="shared" si="189"/>
        <v/>
      </c>
      <c r="G518" s="37" t="str">
        <f t="shared" si="190"/>
        <v/>
      </c>
      <c r="H518" s="43">
        <v>2</v>
      </c>
      <c r="I518" s="58"/>
      <c r="J518" s="48"/>
      <c r="K518" s="40">
        <f t="shared" si="191"/>
        <v>0</v>
      </c>
      <c r="L518" s="40">
        <f t="shared" si="186"/>
        <v>0</v>
      </c>
      <c r="M518" s="35" t="str">
        <f t="shared" si="192"/>
        <v/>
      </c>
      <c r="N518" s="1">
        <v>245</v>
      </c>
      <c r="O518" s="1" t="s">
        <v>199</v>
      </c>
    </row>
    <row r="519" spans="2:15">
      <c r="B519" s="1">
        <v>246</v>
      </c>
      <c r="C519" s="60"/>
      <c r="D519" s="35" t="str">
        <f t="shared" si="187"/>
        <v/>
      </c>
      <c r="E519" s="35" t="str">
        <f t="shared" si="188"/>
        <v/>
      </c>
      <c r="F519" s="35" t="str">
        <f t="shared" si="189"/>
        <v/>
      </c>
      <c r="G519" s="37" t="str">
        <f t="shared" si="190"/>
        <v/>
      </c>
      <c r="H519" s="43">
        <v>2</v>
      </c>
      <c r="I519" s="58"/>
      <c r="J519" s="48"/>
      <c r="K519" s="40">
        <f t="shared" si="191"/>
        <v>0</v>
      </c>
      <c r="L519" s="40">
        <f t="shared" si="186"/>
        <v>0</v>
      </c>
      <c r="M519" s="35" t="str">
        <f t="shared" si="192"/>
        <v/>
      </c>
      <c r="N519" s="1">
        <v>246</v>
      </c>
      <c r="O519" s="1" t="s">
        <v>199</v>
      </c>
    </row>
    <row r="520" spans="2:15">
      <c r="B520" s="1">
        <v>247</v>
      </c>
      <c r="C520" s="60"/>
      <c r="D520" s="35" t="str">
        <f t="shared" si="187"/>
        <v/>
      </c>
      <c r="E520" s="35" t="str">
        <f t="shared" si="188"/>
        <v/>
      </c>
      <c r="F520" s="35" t="str">
        <f t="shared" si="189"/>
        <v/>
      </c>
      <c r="G520" s="37" t="str">
        <f t="shared" si="190"/>
        <v/>
      </c>
      <c r="H520" s="43">
        <v>2</v>
      </c>
      <c r="I520" s="58"/>
      <c r="J520" s="48"/>
      <c r="K520" s="40">
        <f t="shared" si="191"/>
        <v>0</v>
      </c>
      <c r="L520" s="40">
        <f t="shared" si="186"/>
        <v>0</v>
      </c>
      <c r="M520" s="35" t="str">
        <f t="shared" si="192"/>
        <v/>
      </c>
      <c r="N520" s="1">
        <v>247</v>
      </c>
      <c r="O520" s="1" t="s">
        <v>199</v>
      </c>
    </row>
    <row r="521" spans="2:15">
      <c r="B521" s="1">
        <v>248</v>
      </c>
      <c r="C521" s="60"/>
      <c r="D521" s="35" t="str">
        <f t="shared" si="187"/>
        <v/>
      </c>
      <c r="E521" s="35" t="str">
        <f t="shared" si="188"/>
        <v/>
      </c>
      <c r="F521" s="35" t="str">
        <f t="shared" si="189"/>
        <v/>
      </c>
      <c r="G521" s="37" t="str">
        <f t="shared" si="190"/>
        <v/>
      </c>
      <c r="H521" s="43">
        <v>2</v>
      </c>
      <c r="I521" s="58"/>
      <c r="J521" s="48"/>
      <c r="K521" s="40">
        <f t="shared" si="191"/>
        <v>0</v>
      </c>
      <c r="L521" s="40">
        <f t="shared" si="186"/>
        <v>0</v>
      </c>
      <c r="M521" s="35" t="str">
        <f t="shared" si="192"/>
        <v/>
      </c>
      <c r="N521" s="1">
        <v>248</v>
      </c>
      <c r="O521" s="1" t="s">
        <v>199</v>
      </c>
    </row>
    <row r="522" spans="2:15">
      <c r="B522" s="1">
        <v>249</v>
      </c>
      <c r="C522" s="60"/>
      <c r="D522" s="35" t="str">
        <f t="shared" si="187"/>
        <v/>
      </c>
      <c r="E522" s="35" t="str">
        <f t="shared" si="188"/>
        <v/>
      </c>
      <c r="F522" s="35" t="str">
        <f t="shared" si="189"/>
        <v/>
      </c>
      <c r="G522" s="37" t="str">
        <f t="shared" si="190"/>
        <v/>
      </c>
      <c r="H522" s="43">
        <v>2</v>
      </c>
      <c r="I522" s="58"/>
      <c r="J522" s="48"/>
      <c r="K522" s="40">
        <f t="shared" si="191"/>
        <v>0</v>
      </c>
      <c r="L522" s="40">
        <f t="shared" si="186"/>
        <v>0</v>
      </c>
      <c r="M522" s="35" t="str">
        <f t="shared" si="192"/>
        <v/>
      </c>
      <c r="N522" s="1">
        <v>249</v>
      </c>
      <c r="O522" s="1" t="s">
        <v>199</v>
      </c>
    </row>
    <row r="523" spans="2:15">
      <c r="B523" s="1">
        <v>250</v>
      </c>
      <c r="C523" s="60"/>
      <c r="D523" s="35" t="str">
        <f t="shared" si="187"/>
        <v/>
      </c>
      <c r="E523" s="35" t="str">
        <f t="shared" si="188"/>
        <v/>
      </c>
      <c r="F523" s="35" t="str">
        <f t="shared" si="189"/>
        <v/>
      </c>
      <c r="G523" s="37" t="str">
        <f t="shared" si="190"/>
        <v/>
      </c>
      <c r="H523" s="43">
        <v>2</v>
      </c>
      <c r="I523" s="58"/>
      <c r="J523" s="48"/>
      <c r="K523" s="40">
        <f t="shared" si="191"/>
        <v>0</v>
      </c>
      <c r="L523" s="40">
        <f t="shared" si="186"/>
        <v>0</v>
      </c>
      <c r="M523" s="35" t="str">
        <f t="shared" si="192"/>
        <v/>
      </c>
      <c r="N523" s="1">
        <v>250</v>
      </c>
      <c r="O523" s="1" t="s">
        <v>199</v>
      </c>
    </row>
    <row r="524" spans="2:15">
      <c r="B524" s="1">
        <v>251</v>
      </c>
      <c r="C524" s="60"/>
      <c r="D524" s="35" t="str">
        <f t="shared" si="187"/>
        <v/>
      </c>
      <c r="E524" s="35" t="str">
        <f t="shared" si="188"/>
        <v/>
      </c>
      <c r="F524" s="35" t="str">
        <f t="shared" si="189"/>
        <v/>
      </c>
      <c r="G524" s="37" t="str">
        <f t="shared" si="190"/>
        <v/>
      </c>
      <c r="H524" s="43">
        <v>2</v>
      </c>
      <c r="I524" s="58"/>
      <c r="J524" s="48"/>
      <c r="K524" s="40">
        <f t="shared" si="191"/>
        <v>0</v>
      </c>
      <c r="L524" s="40">
        <f t="shared" si="186"/>
        <v>0</v>
      </c>
      <c r="M524" s="35" t="str">
        <f t="shared" si="192"/>
        <v/>
      </c>
      <c r="N524" s="1">
        <v>251</v>
      </c>
      <c r="O524" s="1" t="s">
        <v>199</v>
      </c>
    </row>
    <row r="525" spans="2:15">
      <c r="B525" s="1">
        <v>252</v>
      </c>
      <c r="C525" s="60"/>
      <c r="D525" s="35" t="str">
        <f t="shared" si="187"/>
        <v/>
      </c>
      <c r="E525" s="35" t="str">
        <f t="shared" si="188"/>
        <v/>
      </c>
      <c r="F525" s="35" t="str">
        <f t="shared" si="189"/>
        <v/>
      </c>
      <c r="G525" s="37" t="str">
        <f t="shared" si="190"/>
        <v/>
      </c>
      <c r="H525" s="43">
        <v>2</v>
      </c>
      <c r="I525" s="58"/>
      <c r="J525" s="48"/>
      <c r="K525" s="40">
        <f t="shared" si="191"/>
        <v>0</v>
      </c>
      <c r="L525" s="40">
        <f t="shared" si="186"/>
        <v>0</v>
      </c>
      <c r="M525" s="35" t="str">
        <f t="shared" si="192"/>
        <v/>
      </c>
      <c r="N525" s="1">
        <v>252</v>
      </c>
      <c r="O525" s="1" t="s">
        <v>199</v>
      </c>
    </row>
    <row r="526" spans="2:15">
      <c r="B526" s="1">
        <v>253</v>
      </c>
      <c r="C526" s="60"/>
      <c r="D526" s="35" t="str">
        <f t="shared" si="187"/>
        <v/>
      </c>
      <c r="E526" s="35" t="str">
        <f t="shared" si="188"/>
        <v/>
      </c>
      <c r="F526" s="35" t="str">
        <f t="shared" si="189"/>
        <v/>
      </c>
      <c r="G526" s="37" t="str">
        <f t="shared" si="190"/>
        <v/>
      </c>
      <c r="H526" s="43">
        <v>2</v>
      </c>
      <c r="I526" s="58"/>
      <c r="J526" s="48"/>
      <c r="K526" s="40">
        <f t="shared" si="191"/>
        <v>0</v>
      </c>
      <c r="L526" s="40">
        <f t="shared" si="186"/>
        <v>0</v>
      </c>
      <c r="M526" s="35" t="str">
        <f t="shared" si="192"/>
        <v/>
      </c>
      <c r="N526" s="1">
        <v>253</v>
      </c>
      <c r="O526" s="1" t="s">
        <v>199</v>
      </c>
    </row>
    <row r="527" spans="2:15">
      <c r="B527" s="1">
        <v>254</v>
      </c>
      <c r="C527" s="60"/>
      <c r="D527" s="35" t="str">
        <f t="shared" si="187"/>
        <v/>
      </c>
      <c r="E527" s="35" t="str">
        <f t="shared" si="188"/>
        <v/>
      </c>
      <c r="F527" s="35" t="str">
        <f t="shared" si="189"/>
        <v/>
      </c>
      <c r="G527" s="37" t="str">
        <f t="shared" si="190"/>
        <v/>
      </c>
      <c r="H527" s="43">
        <v>2</v>
      </c>
      <c r="I527" s="58"/>
      <c r="J527" s="48"/>
      <c r="K527" s="40">
        <f t="shared" si="191"/>
        <v>0</v>
      </c>
      <c r="L527" s="40">
        <f t="shared" ref="L527:L558" si="193">IFERROR(J527-K527,"")</f>
        <v>0</v>
      </c>
      <c r="M527" s="35" t="str">
        <f t="shared" si="192"/>
        <v/>
      </c>
      <c r="N527" s="1">
        <v>254</v>
      </c>
      <c r="O527" s="1" t="s">
        <v>199</v>
      </c>
    </row>
    <row r="528" spans="2:15">
      <c r="B528" s="1">
        <v>255</v>
      </c>
      <c r="C528" s="60"/>
      <c r="D528" s="35" t="str">
        <f t="shared" si="187"/>
        <v/>
      </c>
      <c r="E528" s="35" t="str">
        <f t="shared" si="188"/>
        <v/>
      </c>
      <c r="F528" s="35" t="str">
        <f t="shared" si="189"/>
        <v/>
      </c>
      <c r="G528" s="37" t="str">
        <f t="shared" si="190"/>
        <v/>
      </c>
      <c r="H528" s="43">
        <v>2</v>
      </c>
      <c r="I528" s="58"/>
      <c r="J528" s="48"/>
      <c r="K528" s="40">
        <f t="shared" si="191"/>
        <v>0</v>
      </c>
      <c r="L528" s="40">
        <f t="shared" si="193"/>
        <v>0</v>
      </c>
      <c r="M528" s="35" t="str">
        <f t="shared" si="192"/>
        <v/>
      </c>
      <c r="N528" s="1">
        <v>255</v>
      </c>
      <c r="O528" s="1" t="s">
        <v>199</v>
      </c>
    </row>
    <row r="529" spans="2:15">
      <c r="B529" s="1">
        <v>256</v>
      </c>
      <c r="C529" s="60"/>
      <c r="D529" s="35" t="str">
        <f t="shared" si="187"/>
        <v/>
      </c>
      <c r="E529" s="35" t="str">
        <f t="shared" si="188"/>
        <v/>
      </c>
      <c r="F529" s="35" t="str">
        <f t="shared" si="189"/>
        <v/>
      </c>
      <c r="G529" s="37" t="str">
        <f t="shared" si="190"/>
        <v/>
      </c>
      <c r="H529" s="43">
        <v>2</v>
      </c>
      <c r="I529" s="58"/>
      <c r="J529" s="48"/>
      <c r="K529" s="40">
        <f t="shared" si="191"/>
        <v>0</v>
      </c>
      <c r="L529" s="40">
        <f t="shared" si="193"/>
        <v>0</v>
      </c>
      <c r="M529" s="35" t="str">
        <f t="shared" si="192"/>
        <v/>
      </c>
      <c r="N529" s="1">
        <v>256</v>
      </c>
      <c r="O529" s="1" t="s">
        <v>199</v>
      </c>
    </row>
    <row r="530" spans="2:15">
      <c r="B530" s="1">
        <v>257</v>
      </c>
      <c r="C530" s="60"/>
      <c r="D530" s="35" t="str">
        <f t="shared" si="187"/>
        <v/>
      </c>
      <c r="E530" s="35" t="str">
        <f t="shared" si="188"/>
        <v/>
      </c>
      <c r="F530" s="35" t="str">
        <f t="shared" si="189"/>
        <v/>
      </c>
      <c r="G530" s="37" t="str">
        <f t="shared" si="190"/>
        <v/>
      </c>
      <c r="H530" s="43">
        <v>2</v>
      </c>
      <c r="I530" s="58"/>
      <c r="J530" s="48"/>
      <c r="K530" s="40">
        <f t="shared" si="191"/>
        <v>0</v>
      </c>
      <c r="L530" s="40">
        <f t="shared" si="193"/>
        <v>0</v>
      </c>
      <c r="M530" s="35" t="str">
        <f t="shared" si="192"/>
        <v/>
      </c>
      <c r="N530" s="1">
        <v>257</v>
      </c>
      <c r="O530" s="1" t="s">
        <v>199</v>
      </c>
    </row>
    <row r="531" spans="2:15">
      <c r="B531" s="1">
        <v>258</v>
      </c>
      <c r="C531" s="60"/>
      <c r="D531" s="35" t="str">
        <f t="shared" si="187"/>
        <v/>
      </c>
      <c r="E531" s="35" t="str">
        <f t="shared" si="188"/>
        <v/>
      </c>
      <c r="F531" s="35" t="str">
        <f t="shared" si="189"/>
        <v/>
      </c>
      <c r="G531" s="37" t="str">
        <f t="shared" si="190"/>
        <v/>
      </c>
      <c r="H531" s="43">
        <v>2</v>
      </c>
      <c r="I531" s="58"/>
      <c r="J531" s="48"/>
      <c r="K531" s="40">
        <f t="shared" si="191"/>
        <v>0</v>
      </c>
      <c r="L531" s="40">
        <f t="shared" si="193"/>
        <v>0</v>
      </c>
      <c r="M531" s="35" t="str">
        <f t="shared" si="192"/>
        <v/>
      </c>
      <c r="N531" s="1">
        <v>258</v>
      </c>
      <c r="O531" s="1" t="s">
        <v>199</v>
      </c>
    </row>
    <row r="532" spans="2:15">
      <c r="B532" s="1">
        <v>259</v>
      </c>
      <c r="C532" s="60"/>
      <c r="D532" s="35" t="str">
        <f t="shared" si="187"/>
        <v/>
      </c>
      <c r="E532" s="35" t="str">
        <f t="shared" si="188"/>
        <v/>
      </c>
      <c r="F532" s="35" t="str">
        <f t="shared" si="189"/>
        <v/>
      </c>
      <c r="G532" s="37" t="str">
        <f t="shared" si="190"/>
        <v/>
      </c>
      <c r="H532" s="43">
        <v>2</v>
      </c>
      <c r="I532" s="58"/>
      <c r="J532" s="48"/>
      <c r="K532" s="40">
        <f t="shared" si="191"/>
        <v>0</v>
      </c>
      <c r="L532" s="40">
        <f t="shared" si="193"/>
        <v>0</v>
      </c>
      <c r="M532" s="35" t="str">
        <f t="shared" si="192"/>
        <v/>
      </c>
      <c r="N532" s="1">
        <v>259</v>
      </c>
      <c r="O532" s="1" t="s">
        <v>199</v>
      </c>
    </row>
    <row r="533" spans="2:15">
      <c r="B533" s="1">
        <v>260</v>
      </c>
      <c r="C533" s="60"/>
      <c r="D533" s="35" t="str">
        <f t="shared" si="187"/>
        <v/>
      </c>
      <c r="E533" s="35" t="str">
        <f t="shared" si="188"/>
        <v/>
      </c>
      <c r="F533" s="35" t="str">
        <f t="shared" si="189"/>
        <v/>
      </c>
      <c r="G533" s="37" t="str">
        <f t="shared" si="190"/>
        <v/>
      </c>
      <c r="H533" s="43">
        <v>2</v>
      </c>
      <c r="I533" s="58"/>
      <c r="J533" s="48"/>
      <c r="K533" s="40">
        <f t="shared" si="191"/>
        <v>0</v>
      </c>
      <c r="L533" s="40">
        <f t="shared" si="193"/>
        <v>0</v>
      </c>
      <c r="M533" s="35" t="str">
        <f t="shared" si="192"/>
        <v/>
      </c>
      <c r="N533" s="1">
        <v>260</v>
      </c>
      <c r="O533" s="1" t="s">
        <v>199</v>
      </c>
    </row>
    <row r="534" spans="2:15">
      <c r="B534" s="1">
        <v>261</v>
      </c>
      <c r="C534" s="60"/>
      <c r="D534" s="35" t="str">
        <f t="shared" si="187"/>
        <v/>
      </c>
      <c r="E534" s="35" t="str">
        <f t="shared" si="188"/>
        <v/>
      </c>
      <c r="F534" s="35" t="str">
        <f t="shared" si="189"/>
        <v/>
      </c>
      <c r="G534" s="37" t="str">
        <f t="shared" si="190"/>
        <v/>
      </c>
      <c r="H534" s="43">
        <v>2</v>
      </c>
      <c r="I534" s="58"/>
      <c r="J534" s="48"/>
      <c r="K534" s="40">
        <f t="shared" si="191"/>
        <v>0</v>
      </c>
      <c r="L534" s="40">
        <f t="shared" si="193"/>
        <v>0</v>
      </c>
      <c r="M534" s="35" t="str">
        <f t="shared" si="192"/>
        <v/>
      </c>
      <c r="N534" s="1">
        <v>261</v>
      </c>
      <c r="O534" s="1" t="s">
        <v>199</v>
      </c>
    </row>
    <row r="535" spans="2:15">
      <c r="B535" s="1">
        <v>262</v>
      </c>
      <c r="C535" s="60"/>
      <c r="D535" s="35" t="str">
        <f t="shared" si="187"/>
        <v/>
      </c>
      <c r="E535" s="35" t="str">
        <f t="shared" si="188"/>
        <v/>
      </c>
      <c r="F535" s="35" t="str">
        <f t="shared" si="189"/>
        <v/>
      </c>
      <c r="G535" s="37" t="str">
        <f t="shared" si="190"/>
        <v/>
      </c>
      <c r="H535" s="43">
        <v>2</v>
      </c>
      <c r="I535" s="58"/>
      <c r="J535" s="48"/>
      <c r="K535" s="40">
        <f t="shared" si="191"/>
        <v>0</v>
      </c>
      <c r="L535" s="40">
        <f t="shared" si="193"/>
        <v>0</v>
      </c>
      <c r="M535" s="35" t="str">
        <f t="shared" si="192"/>
        <v/>
      </c>
      <c r="N535" s="1">
        <v>262</v>
      </c>
      <c r="O535" s="1" t="s">
        <v>199</v>
      </c>
    </row>
    <row r="536" spans="2:15">
      <c r="B536" s="1">
        <v>263</v>
      </c>
      <c r="C536" s="60"/>
      <c r="D536" s="35" t="str">
        <f t="shared" si="187"/>
        <v/>
      </c>
      <c r="E536" s="35" t="str">
        <f t="shared" si="188"/>
        <v/>
      </c>
      <c r="F536" s="35" t="str">
        <f t="shared" si="189"/>
        <v/>
      </c>
      <c r="G536" s="37" t="str">
        <f t="shared" si="190"/>
        <v/>
      </c>
      <c r="H536" s="43">
        <v>2</v>
      </c>
      <c r="I536" s="58"/>
      <c r="J536" s="48"/>
      <c r="K536" s="40">
        <f t="shared" si="191"/>
        <v>0</v>
      </c>
      <c r="L536" s="40">
        <f t="shared" si="193"/>
        <v>0</v>
      </c>
      <c r="M536" s="35" t="str">
        <f t="shared" si="192"/>
        <v/>
      </c>
      <c r="N536" s="1">
        <v>263</v>
      </c>
      <c r="O536" s="1" t="s">
        <v>199</v>
      </c>
    </row>
    <row r="537" spans="2:15">
      <c r="B537" s="1">
        <v>264</v>
      </c>
      <c r="C537" s="60"/>
      <c r="D537" s="35" t="str">
        <f t="shared" si="187"/>
        <v/>
      </c>
      <c r="E537" s="35" t="str">
        <f t="shared" si="188"/>
        <v/>
      </c>
      <c r="F537" s="35" t="str">
        <f t="shared" si="189"/>
        <v/>
      </c>
      <c r="G537" s="37" t="str">
        <f t="shared" si="190"/>
        <v/>
      </c>
      <c r="H537" s="43">
        <v>2</v>
      </c>
      <c r="I537" s="58"/>
      <c r="J537" s="48"/>
      <c r="K537" s="40">
        <f t="shared" si="191"/>
        <v>0</v>
      </c>
      <c r="L537" s="40">
        <f t="shared" si="193"/>
        <v>0</v>
      </c>
      <c r="M537" s="35" t="str">
        <f t="shared" si="192"/>
        <v/>
      </c>
      <c r="N537" s="1">
        <v>264</v>
      </c>
      <c r="O537" s="1" t="s">
        <v>199</v>
      </c>
    </row>
    <row r="538" spans="2:15">
      <c r="B538" s="1">
        <v>265</v>
      </c>
      <c r="C538" s="60"/>
      <c r="D538" s="35" t="str">
        <f t="shared" si="187"/>
        <v/>
      </c>
      <c r="E538" s="35" t="str">
        <f t="shared" si="188"/>
        <v/>
      </c>
      <c r="F538" s="35" t="str">
        <f t="shared" si="189"/>
        <v/>
      </c>
      <c r="G538" s="37" t="str">
        <f t="shared" si="190"/>
        <v/>
      </c>
      <c r="H538" s="43">
        <v>2</v>
      </c>
      <c r="I538" s="58"/>
      <c r="J538" s="48"/>
      <c r="K538" s="40">
        <f t="shared" si="191"/>
        <v>0</v>
      </c>
      <c r="L538" s="40">
        <f t="shared" si="193"/>
        <v>0</v>
      </c>
      <c r="M538" s="35" t="str">
        <f t="shared" si="192"/>
        <v/>
      </c>
      <c r="N538" s="1">
        <v>265</v>
      </c>
      <c r="O538" s="1" t="s">
        <v>199</v>
      </c>
    </row>
    <row r="539" spans="2:15">
      <c r="B539" s="1">
        <v>266</v>
      </c>
      <c r="C539" s="60"/>
      <c r="D539" s="35" t="str">
        <f t="shared" si="187"/>
        <v/>
      </c>
      <c r="E539" s="35" t="str">
        <f t="shared" si="188"/>
        <v/>
      </c>
      <c r="F539" s="35" t="str">
        <f t="shared" si="189"/>
        <v/>
      </c>
      <c r="G539" s="37" t="str">
        <f t="shared" si="190"/>
        <v/>
      </c>
      <c r="H539" s="43">
        <v>2</v>
      </c>
      <c r="I539" s="58"/>
      <c r="J539" s="48"/>
      <c r="K539" s="40">
        <f t="shared" si="191"/>
        <v>0</v>
      </c>
      <c r="L539" s="40">
        <f t="shared" si="193"/>
        <v>0</v>
      </c>
      <c r="M539" s="35" t="str">
        <f t="shared" si="192"/>
        <v/>
      </c>
      <c r="N539" s="1">
        <v>266</v>
      </c>
      <c r="O539" s="1" t="s">
        <v>199</v>
      </c>
    </row>
    <row r="540" spans="2:15">
      <c r="B540" s="1">
        <v>267</v>
      </c>
      <c r="C540" s="60"/>
      <c r="D540" s="35" t="str">
        <f t="shared" si="187"/>
        <v/>
      </c>
      <c r="E540" s="35" t="str">
        <f t="shared" si="188"/>
        <v/>
      </c>
      <c r="F540" s="35" t="str">
        <f t="shared" si="189"/>
        <v/>
      </c>
      <c r="G540" s="37" t="str">
        <f t="shared" si="190"/>
        <v/>
      </c>
      <c r="H540" s="43">
        <v>2</v>
      </c>
      <c r="I540" s="58"/>
      <c r="J540" s="48"/>
      <c r="K540" s="40">
        <f t="shared" si="191"/>
        <v>0</v>
      </c>
      <c r="L540" s="40">
        <f t="shared" si="193"/>
        <v>0</v>
      </c>
      <c r="M540" s="35" t="str">
        <f t="shared" si="192"/>
        <v/>
      </c>
      <c r="N540" s="1">
        <v>267</v>
      </c>
      <c r="O540" s="1" t="s">
        <v>199</v>
      </c>
    </row>
    <row r="541" spans="2:15">
      <c r="B541" s="1">
        <v>268</v>
      </c>
      <c r="C541" s="60"/>
      <c r="D541" s="35" t="str">
        <f t="shared" si="187"/>
        <v/>
      </c>
      <c r="E541" s="35" t="str">
        <f t="shared" si="188"/>
        <v/>
      </c>
      <c r="F541" s="35" t="str">
        <f t="shared" si="189"/>
        <v/>
      </c>
      <c r="G541" s="37" t="str">
        <f t="shared" si="190"/>
        <v/>
      </c>
      <c r="H541" s="43">
        <v>2</v>
      </c>
      <c r="I541" s="58"/>
      <c r="J541" s="48"/>
      <c r="K541" s="40">
        <f t="shared" si="191"/>
        <v>0</v>
      </c>
      <c r="L541" s="40">
        <f t="shared" si="193"/>
        <v>0</v>
      </c>
      <c r="M541" s="35" t="str">
        <f t="shared" si="192"/>
        <v/>
      </c>
      <c r="N541" s="1">
        <v>268</v>
      </c>
      <c r="O541" s="1" t="s">
        <v>199</v>
      </c>
    </row>
    <row r="542" spans="2:15">
      <c r="B542" s="1">
        <v>269</v>
      </c>
      <c r="C542" s="60"/>
      <c r="D542" s="35" t="str">
        <f t="shared" si="187"/>
        <v/>
      </c>
      <c r="E542" s="35" t="str">
        <f t="shared" si="188"/>
        <v/>
      </c>
      <c r="F542" s="35" t="str">
        <f t="shared" si="189"/>
        <v/>
      </c>
      <c r="G542" s="37" t="str">
        <f t="shared" si="190"/>
        <v/>
      </c>
      <c r="H542" s="43">
        <v>2</v>
      </c>
      <c r="I542" s="58"/>
      <c r="J542" s="48"/>
      <c r="K542" s="40">
        <f t="shared" si="191"/>
        <v>0</v>
      </c>
      <c r="L542" s="40">
        <f t="shared" si="193"/>
        <v>0</v>
      </c>
      <c r="M542" s="35" t="str">
        <f t="shared" si="192"/>
        <v/>
      </c>
      <c r="N542" s="1">
        <v>269</v>
      </c>
      <c r="O542" s="1" t="s">
        <v>199</v>
      </c>
    </row>
    <row r="543" spans="2:15">
      <c r="B543" s="1">
        <v>270</v>
      </c>
      <c r="C543" s="60"/>
      <c r="D543" s="35" t="str">
        <f t="shared" si="187"/>
        <v/>
      </c>
      <c r="E543" s="35" t="str">
        <f t="shared" si="188"/>
        <v/>
      </c>
      <c r="F543" s="35" t="str">
        <f t="shared" si="189"/>
        <v/>
      </c>
      <c r="G543" s="37" t="str">
        <f t="shared" si="190"/>
        <v/>
      </c>
      <c r="H543" s="43">
        <v>2</v>
      </c>
      <c r="I543" s="58"/>
      <c r="J543" s="48"/>
      <c r="K543" s="40">
        <f t="shared" si="191"/>
        <v>0</v>
      </c>
      <c r="L543" s="40">
        <f t="shared" si="193"/>
        <v>0</v>
      </c>
      <c r="M543" s="35" t="str">
        <f t="shared" si="192"/>
        <v/>
      </c>
      <c r="N543" s="1">
        <v>270</v>
      </c>
      <c r="O543" s="1" t="s">
        <v>199</v>
      </c>
    </row>
    <row r="544" spans="2:15">
      <c r="B544" s="1"/>
      <c r="C544" s="60"/>
      <c r="D544" s="35" t="str">
        <f t="shared" si="187"/>
        <v/>
      </c>
      <c r="E544" s="35" t="str">
        <f t="shared" si="188"/>
        <v/>
      </c>
      <c r="F544" s="35" t="str">
        <f t="shared" si="189"/>
        <v/>
      </c>
      <c r="G544" s="37" t="str">
        <f t="shared" si="190"/>
        <v/>
      </c>
      <c r="H544" s="43"/>
      <c r="I544" s="58"/>
      <c r="J544" s="48"/>
      <c r="K544" s="40">
        <f t="shared" si="191"/>
        <v>0</v>
      </c>
      <c r="L544" s="40">
        <f t="shared" si="193"/>
        <v>0</v>
      </c>
      <c r="M544" s="35" t="str">
        <f t="shared" si="192"/>
        <v/>
      </c>
    </row>
    <row r="545" spans="2:13">
      <c r="B545" s="1"/>
      <c r="C545" s="60"/>
      <c r="D545" s="35" t="str">
        <f t="shared" si="187"/>
        <v/>
      </c>
      <c r="E545" s="35" t="str">
        <f t="shared" si="188"/>
        <v/>
      </c>
      <c r="F545" s="35" t="str">
        <f t="shared" si="189"/>
        <v/>
      </c>
      <c r="G545" s="37" t="str">
        <f t="shared" si="190"/>
        <v/>
      </c>
      <c r="H545" s="43"/>
      <c r="I545" s="58"/>
      <c r="J545" s="48"/>
      <c r="K545" s="40">
        <f t="shared" si="191"/>
        <v>0</v>
      </c>
      <c r="L545" s="40">
        <f t="shared" si="193"/>
        <v>0</v>
      </c>
      <c r="M545" s="35" t="str">
        <f t="shared" si="192"/>
        <v/>
      </c>
    </row>
    <row r="546" spans="2:13">
      <c r="B546" s="1"/>
      <c r="C546" s="60"/>
      <c r="D546" s="35" t="str">
        <f t="shared" si="187"/>
        <v/>
      </c>
      <c r="E546" s="35" t="str">
        <f t="shared" si="188"/>
        <v/>
      </c>
      <c r="F546" s="35" t="str">
        <f t="shared" si="189"/>
        <v/>
      </c>
      <c r="G546" s="37" t="str">
        <f t="shared" si="190"/>
        <v/>
      </c>
      <c r="H546" s="43"/>
      <c r="I546" s="58"/>
      <c r="J546" s="48"/>
      <c r="K546" s="40">
        <f t="shared" si="191"/>
        <v>0</v>
      </c>
      <c r="L546" s="40">
        <f t="shared" si="193"/>
        <v>0</v>
      </c>
      <c r="M546" s="35" t="str">
        <f t="shared" si="192"/>
        <v/>
      </c>
    </row>
    <row r="547" spans="2:13">
      <c r="B547" s="1"/>
      <c r="C547" s="60"/>
      <c r="D547" s="35" t="str">
        <f t="shared" si="187"/>
        <v/>
      </c>
      <c r="E547" s="35" t="str">
        <f t="shared" si="188"/>
        <v/>
      </c>
      <c r="F547" s="35" t="str">
        <f t="shared" si="189"/>
        <v/>
      </c>
      <c r="G547" s="37" t="str">
        <f t="shared" si="190"/>
        <v/>
      </c>
      <c r="H547" s="43"/>
      <c r="I547" s="58"/>
      <c r="J547" s="48"/>
      <c r="K547" s="40">
        <f t="shared" si="191"/>
        <v>0</v>
      </c>
      <c r="L547" s="40">
        <f t="shared" si="193"/>
        <v>0</v>
      </c>
      <c r="M547" s="35" t="str">
        <f t="shared" si="192"/>
        <v/>
      </c>
    </row>
    <row r="548" spans="2:13">
      <c r="B548" s="1"/>
      <c r="C548" s="60"/>
      <c r="D548" s="35" t="str">
        <f t="shared" si="187"/>
        <v/>
      </c>
      <c r="E548" s="35" t="str">
        <f t="shared" si="188"/>
        <v/>
      </c>
      <c r="F548" s="35" t="str">
        <f t="shared" si="189"/>
        <v/>
      </c>
      <c r="G548" s="37" t="str">
        <f t="shared" si="190"/>
        <v/>
      </c>
      <c r="H548" s="43"/>
      <c r="I548" s="58"/>
      <c r="J548" s="48"/>
      <c r="K548" s="40">
        <f t="shared" si="191"/>
        <v>0</v>
      </c>
      <c r="L548" s="40">
        <f t="shared" si="193"/>
        <v>0</v>
      </c>
      <c r="M548" s="35" t="str">
        <f t="shared" si="192"/>
        <v/>
      </c>
    </row>
    <row r="549" spans="2:13">
      <c r="B549" s="1"/>
      <c r="C549" s="60"/>
      <c r="D549" s="35" t="str">
        <f t="shared" si="187"/>
        <v/>
      </c>
      <c r="E549" s="35" t="str">
        <f t="shared" si="188"/>
        <v/>
      </c>
      <c r="F549" s="35" t="str">
        <f t="shared" si="189"/>
        <v/>
      </c>
      <c r="G549" s="37" t="str">
        <f t="shared" si="190"/>
        <v/>
      </c>
      <c r="H549" s="43"/>
      <c r="I549" s="58"/>
      <c r="J549" s="48"/>
      <c r="K549" s="40">
        <f t="shared" si="191"/>
        <v>0</v>
      </c>
      <c r="L549" s="40">
        <f t="shared" si="193"/>
        <v>0</v>
      </c>
      <c r="M549" s="35" t="str">
        <f t="shared" si="192"/>
        <v/>
      </c>
    </row>
    <row r="550" spans="2:13">
      <c r="B550" s="1"/>
      <c r="C550" s="60"/>
      <c r="D550" s="35" t="str">
        <f t="shared" si="187"/>
        <v/>
      </c>
      <c r="E550" s="35" t="str">
        <f t="shared" si="188"/>
        <v/>
      </c>
      <c r="F550" s="35" t="str">
        <f t="shared" si="189"/>
        <v/>
      </c>
      <c r="G550" s="37" t="str">
        <f t="shared" si="190"/>
        <v/>
      </c>
      <c r="H550" s="43"/>
      <c r="I550" s="58"/>
      <c r="J550" s="48"/>
      <c r="K550" s="40">
        <f t="shared" si="191"/>
        <v>0</v>
      </c>
      <c r="L550" s="40">
        <f t="shared" si="193"/>
        <v>0</v>
      </c>
      <c r="M550" s="35" t="str">
        <f t="shared" si="192"/>
        <v/>
      </c>
    </row>
    <row r="551" spans="2:13">
      <c r="B551" s="1"/>
      <c r="C551" s="60"/>
      <c r="D551" s="35" t="str">
        <f t="shared" si="187"/>
        <v/>
      </c>
      <c r="E551" s="35" t="str">
        <f t="shared" si="188"/>
        <v/>
      </c>
      <c r="F551" s="35" t="str">
        <f t="shared" si="189"/>
        <v/>
      </c>
      <c r="G551" s="37" t="str">
        <f t="shared" si="190"/>
        <v/>
      </c>
      <c r="H551" s="43"/>
      <c r="I551" s="58"/>
      <c r="J551" s="48"/>
      <c r="K551" s="40">
        <f t="shared" si="191"/>
        <v>0</v>
      </c>
      <c r="L551" s="40">
        <f t="shared" si="193"/>
        <v>0</v>
      </c>
      <c r="M551" s="35" t="str">
        <f t="shared" si="192"/>
        <v/>
      </c>
    </row>
    <row r="552" spans="2:13">
      <c r="B552" s="1"/>
      <c r="C552" s="60"/>
      <c r="D552" s="35" t="str">
        <f t="shared" si="187"/>
        <v/>
      </c>
      <c r="E552" s="35" t="str">
        <f t="shared" si="188"/>
        <v/>
      </c>
      <c r="F552" s="35" t="str">
        <f t="shared" si="189"/>
        <v/>
      </c>
      <c r="G552" s="37" t="str">
        <f t="shared" si="190"/>
        <v/>
      </c>
      <c r="H552" s="43"/>
      <c r="I552" s="58"/>
      <c r="J552" s="48"/>
      <c r="K552" s="40">
        <f t="shared" si="191"/>
        <v>0</v>
      </c>
      <c r="L552" s="40">
        <f t="shared" si="193"/>
        <v>0</v>
      </c>
      <c r="M552" s="35" t="str">
        <f t="shared" si="192"/>
        <v/>
      </c>
    </row>
    <row r="553" spans="2:13">
      <c r="B553" s="1"/>
      <c r="C553" s="60"/>
      <c r="D553" s="35" t="str">
        <f t="shared" si="187"/>
        <v/>
      </c>
      <c r="E553" s="35" t="str">
        <f t="shared" si="188"/>
        <v/>
      </c>
      <c r="F553" s="35" t="str">
        <f t="shared" si="189"/>
        <v/>
      </c>
      <c r="G553" s="37" t="str">
        <f t="shared" si="190"/>
        <v/>
      </c>
      <c r="H553" s="43"/>
      <c r="I553" s="58"/>
      <c r="J553" s="48"/>
      <c r="K553" s="40">
        <f t="shared" si="191"/>
        <v>0</v>
      </c>
      <c r="L553" s="40">
        <f t="shared" si="193"/>
        <v>0</v>
      </c>
      <c r="M553" s="35" t="str">
        <f t="shared" si="192"/>
        <v/>
      </c>
    </row>
    <row r="554" spans="2:13">
      <c r="B554" s="1"/>
      <c r="C554" s="60"/>
      <c r="D554" s="35" t="str">
        <f t="shared" si="187"/>
        <v/>
      </c>
      <c r="E554" s="35" t="str">
        <f t="shared" si="188"/>
        <v/>
      </c>
      <c r="F554" s="35" t="str">
        <f t="shared" si="189"/>
        <v/>
      </c>
      <c r="G554" s="37" t="str">
        <f t="shared" si="190"/>
        <v/>
      </c>
      <c r="H554" s="43"/>
      <c r="I554" s="58"/>
      <c r="J554" s="48"/>
      <c r="K554" s="40">
        <f t="shared" si="191"/>
        <v>0</v>
      </c>
      <c r="L554" s="40">
        <f t="shared" si="193"/>
        <v>0</v>
      </c>
      <c r="M554" s="35" t="str">
        <f t="shared" si="192"/>
        <v/>
      </c>
    </row>
    <row r="555" spans="2:13">
      <c r="B555" s="1"/>
      <c r="C555" s="60"/>
      <c r="D555" s="35" t="str">
        <f t="shared" si="187"/>
        <v/>
      </c>
      <c r="E555" s="35" t="str">
        <f t="shared" si="188"/>
        <v/>
      </c>
      <c r="F555" s="35" t="str">
        <f t="shared" si="189"/>
        <v/>
      </c>
      <c r="G555" s="37" t="str">
        <f t="shared" si="190"/>
        <v/>
      </c>
      <c r="H555" s="43"/>
      <c r="I555" s="58"/>
      <c r="J555" s="48"/>
      <c r="K555" s="40">
        <f t="shared" si="191"/>
        <v>0</v>
      </c>
      <c r="L555" s="40">
        <f t="shared" si="193"/>
        <v>0</v>
      </c>
      <c r="M555" s="35" t="str">
        <f t="shared" si="192"/>
        <v/>
      </c>
    </row>
    <row r="556" spans="2:13">
      <c r="B556" s="1"/>
      <c r="C556" s="60"/>
      <c r="D556" s="35" t="str">
        <f t="shared" si="187"/>
        <v/>
      </c>
      <c r="E556" s="35" t="str">
        <f t="shared" si="188"/>
        <v/>
      </c>
      <c r="F556" s="35" t="str">
        <f t="shared" si="189"/>
        <v/>
      </c>
      <c r="G556" s="37" t="str">
        <f t="shared" si="190"/>
        <v/>
      </c>
      <c r="H556" s="43"/>
      <c r="I556" s="58"/>
      <c r="J556" s="48"/>
      <c r="K556" s="40">
        <f t="shared" si="191"/>
        <v>0</v>
      </c>
      <c r="L556" s="40">
        <f t="shared" si="193"/>
        <v>0</v>
      </c>
      <c r="M556" s="35" t="str">
        <f t="shared" si="192"/>
        <v/>
      </c>
    </row>
    <row r="557" spans="2:13">
      <c r="B557" s="1"/>
      <c r="C557" s="60"/>
      <c r="D557" s="35" t="str">
        <f t="shared" si="187"/>
        <v/>
      </c>
      <c r="E557" s="35" t="str">
        <f t="shared" si="188"/>
        <v/>
      </c>
      <c r="F557" s="35" t="str">
        <f t="shared" si="189"/>
        <v/>
      </c>
      <c r="G557" s="37" t="str">
        <f t="shared" si="190"/>
        <v/>
      </c>
      <c r="H557" s="43"/>
      <c r="I557" s="58"/>
      <c r="J557" s="48"/>
      <c r="K557" s="40">
        <f t="shared" si="191"/>
        <v>0</v>
      </c>
      <c r="L557" s="40">
        <f t="shared" si="193"/>
        <v>0</v>
      </c>
      <c r="M557" s="35" t="str">
        <f t="shared" si="192"/>
        <v/>
      </c>
    </row>
    <row r="558" spans="2:13">
      <c r="B558" s="1"/>
      <c r="C558" s="60"/>
      <c r="D558" s="35" t="str">
        <f t="shared" si="187"/>
        <v/>
      </c>
      <c r="E558" s="35" t="str">
        <f t="shared" si="188"/>
        <v/>
      </c>
      <c r="F558" s="35" t="str">
        <f t="shared" si="189"/>
        <v/>
      </c>
      <c r="G558" s="37" t="str">
        <f t="shared" si="190"/>
        <v/>
      </c>
      <c r="H558" s="43"/>
      <c r="I558" s="58"/>
      <c r="J558" s="48"/>
      <c r="K558" s="40">
        <f t="shared" si="191"/>
        <v>0</v>
      </c>
      <c r="L558" s="40">
        <f t="shared" si="193"/>
        <v>0</v>
      </c>
      <c r="M558" s="35" t="str">
        <f t="shared" si="192"/>
        <v/>
      </c>
    </row>
    <row r="559" spans="2:13">
      <c r="D559" s="35" t="str">
        <f t="shared" ref="D559:D580" si="194">IFERROR(VLOOKUP($C559,Parameter,2,FALSE),"")</f>
        <v/>
      </c>
      <c r="E559" s="35" t="str">
        <f t="shared" ref="E559:E580" si="195">IFERROR(VLOOKUP($C559,Parameter,4,FALSE),"")</f>
        <v/>
      </c>
      <c r="F559" s="35" t="str">
        <f t="shared" ref="F559:F580" si="196">IFERROR(VLOOKUP($C559,Parameter,3,FALSE),"")</f>
        <v/>
      </c>
      <c r="G559" s="37" t="str">
        <f t="shared" ref="G559:G580" si="197">IF($C559=0,"",$D$2)</f>
        <v/>
      </c>
      <c r="K559" s="40"/>
      <c r="L559" s="40"/>
      <c r="M559" s="35"/>
    </row>
    <row r="560" spans="2:13">
      <c r="D560" s="35" t="str">
        <f t="shared" si="194"/>
        <v/>
      </c>
      <c r="E560" s="35" t="str">
        <f t="shared" si="195"/>
        <v/>
      </c>
      <c r="F560" s="35" t="str">
        <f t="shared" si="196"/>
        <v/>
      </c>
      <c r="G560" s="37" t="str">
        <f t="shared" si="197"/>
        <v/>
      </c>
      <c r="K560" s="40"/>
      <c r="L560" s="40"/>
      <c r="M560" s="35"/>
    </row>
    <row r="561" spans="4:13">
      <c r="D561" s="35" t="str">
        <f t="shared" si="194"/>
        <v/>
      </c>
      <c r="E561" s="35" t="str">
        <f t="shared" si="195"/>
        <v/>
      </c>
      <c r="F561" s="35" t="str">
        <f t="shared" si="196"/>
        <v/>
      </c>
      <c r="G561" s="37" t="str">
        <f t="shared" si="197"/>
        <v/>
      </c>
      <c r="K561" s="40"/>
      <c r="L561" s="40"/>
      <c r="M561" s="35"/>
    </row>
    <row r="562" spans="4:13">
      <c r="D562" s="35" t="str">
        <f t="shared" si="194"/>
        <v/>
      </c>
      <c r="E562" s="35" t="str">
        <f t="shared" si="195"/>
        <v/>
      </c>
      <c r="F562" s="35" t="str">
        <f t="shared" si="196"/>
        <v/>
      </c>
      <c r="G562" s="37" t="str">
        <f t="shared" si="197"/>
        <v/>
      </c>
      <c r="K562" s="40"/>
      <c r="L562" s="40"/>
      <c r="M562" s="35"/>
    </row>
    <row r="563" spans="4:13">
      <c r="D563" s="35" t="str">
        <f t="shared" si="194"/>
        <v/>
      </c>
      <c r="E563" s="35" t="str">
        <f t="shared" si="195"/>
        <v/>
      </c>
      <c r="F563" s="35" t="str">
        <f t="shared" si="196"/>
        <v/>
      </c>
      <c r="G563" s="37" t="str">
        <f t="shared" si="197"/>
        <v/>
      </c>
      <c r="K563" s="40"/>
      <c r="L563" s="40"/>
      <c r="M563" s="35"/>
    </row>
    <row r="564" spans="4:13">
      <c r="D564" s="35" t="str">
        <f t="shared" si="194"/>
        <v/>
      </c>
      <c r="E564" s="35" t="str">
        <f t="shared" si="195"/>
        <v/>
      </c>
      <c r="F564" s="35" t="str">
        <f t="shared" si="196"/>
        <v/>
      </c>
      <c r="G564" s="37" t="str">
        <f t="shared" si="197"/>
        <v/>
      </c>
      <c r="K564" s="40"/>
      <c r="L564" s="40"/>
      <c r="M564" s="35"/>
    </row>
    <row r="565" spans="4:13">
      <c r="D565" s="35" t="str">
        <f t="shared" si="194"/>
        <v/>
      </c>
      <c r="E565" s="35" t="str">
        <f t="shared" si="195"/>
        <v/>
      </c>
      <c r="F565" s="35" t="str">
        <f t="shared" si="196"/>
        <v/>
      </c>
      <c r="G565" s="37" t="str">
        <f t="shared" si="197"/>
        <v/>
      </c>
      <c r="K565" s="40"/>
      <c r="L565" s="40"/>
      <c r="M565" s="35"/>
    </row>
    <row r="566" spans="4:13">
      <c r="D566" s="35" t="str">
        <f t="shared" si="194"/>
        <v/>
      </c>
      <c r="E566" s="35" t="str">
        <f t="shared" si="195"/>
        <v/>
      </c>
      <c r="F566" s="35" t="str">
        <f t="shared" si="196"/>
        <v/>
      </c>
      <c r="G566" s="37" t="str">
        <f t="shared" si="197"/>
        <v/>
      </c>
      <c r="K566" s="40"/>
      <c r="L566" s="40"/>
      <c r="M566" s="35"/>
    </row>
    <row r="567" spans="4:13">
      <c r="D567" s="35" t="str">
        <f t="shared" si="194"/>
        <v/>
      </c>
      <c r="E567" s="35" t="str">
        <f t="shared" si="195"/>
        <v/>
      </c>
      <c r="F567" s="35" t="str">
        <f t="shared" si="196"/>
        <v/>
      </c>
      <c r="G567" s="37" t="str">
        <f t="shared" si="197"/>
        <v/>
      </c>
      <c r="K567" s="40"/>
      <c r="L567" s="40"/>
      <c r="M567" s="35"/>
    </row>
    <row r="568" spans="4:13">
      <c r="D568" s="35" t="str">
        <f t="shared" si="194"/>
        <v/>
      </c>
      <c r="E568" s="35" t="str">
        <f t="shared" si="195"/>
        <v/>
      </c>
      <c r="F568" s="35" t="str">
        <f t="shared" si="196"/>
        <v/>
      </c>
      <c r="G568" s="37" t="str">
        <f t="shared" si="197"/>
        <v/>
      </c>
      <c r="K568" s="40"/>
      <c r="L568" s="40"/>
      <c r="M568" s="35"/>
    </row>
    <row r="569" spans="4:13">
      <c r="D569" s="35" t="str">
        <f t="shared" si="194"/>
        <v/>
      </c>
      <c r="E569" s="35" t="str">
        <f t="shared" si="195"/>
        <v/>
      </c>
      <c r="F569" s="35" t="str">
        <f t="shared" si="196"/>
        <v/>
      </c>
      <c r="G569" s="37" t="str">
        <f t="shared" si="197"/>
        <v/>
      </c>
      <c r="K569" s="40"/>
      <c r="L569" s="40"/>
      <c r="M569" s="35"/>
    </row>
    <row r="570" spans="4:13">
      <c r="D570" s="35" t="str">
        <f t="shared" si="194"/>
        <v/>
      </c>
      <c r="E570" s="35" t="str">
        <f t="shared" si="195"/>
        <v/>
      </c>
      <c r="F570" s="35" t="str">
        <f t="shared" si="196"/>
        <v/>
      </c>
      <c r="G570" s="37" t="str">
        <f t="shared" si="197"/>
        <v/>
      </c>
      <c r="K570" s="40"/>
      <c r="L570" s="40"/>
      <c r="M570" s="35"/>
    </row>
    <row r="571" spans="4:13">
      <c r="D571" s="35" t="str">
        <f t="shared" si="194"/>
        <v/>
      </c>
      <c r="E571" s="35" t="str">
        <f t="shared" si="195"/>
        <v/>
      </c>
      <c r="F571" s="35" t="str">
        <f t="shared" si="196"/>
        <v/>
      </c>
      <c r="G571" s="37" t="str">
        <f t="shared" si="197"/>
        <v/>
      </c>
      <c r="K571" s="40"/>
      <c r="L571" s="40"/>
      <c r="M571" s="35"/>
    </row>
    <row r="572" spans="4:13">
      <c r="D572" s="35" t="str">
        <f t="shared" si="194"/>
        <v/>
      </c>
      <c r="E572" s="35" t="str">
        <f t="shared" si="195"/>
        <v/>
      </c>
      <c r="F572" s="35" t="str">
        <f t="shared" si="196"/>
        <v/>
      </c>
      <c r="G572" s="37" t="str">
        <f t="shared" si="197"/>
        <v/>
      </c>
      <c r="K572" s="40"/>
      <c r="L572" s="40"/>
      <c r="M572" s="35"/>
    </row>
    <row r="573" spans="4:13">
      <c r="D573" s="35" t="str">
        <f t="shared" si="194"/>
        <v/>
      </c>
      <c r="E573" s="35" t="str">
        <f t="shared" si="195"/>
        <v/>
      </c>
      <c r="F573" s="35" t="str">
        <f t="shared" si="196"/>
        <v/>
      </c>
      <c r="G573" s="37" t="str">
        <f t="shared" si="197"/>
        <v/>
      </c>
      <c r="K573" s="40"/>
      <c r="L573" s="40"/>
      <c r="M573" s="35"/>
    </row>
    <row r="574" spans="4:13">
      <c r="D574" s="35" t="str">
        <f t="shared" si="194"/>
        <v/>
      </c>
      <c r="E574" s="35" t="str">
        <f t="shared" si="195"/>
        <v/>
      </c>
      <c r="F574" s="35" t="str">
        <f t="shared" si="196"/>
        <v/>
      </c>
      <c r="G574" s="37" t="str">
        <f t="shared" si="197"/>
        <v/>
      </c>
      <c r="K574" s="40"/>
      <c r="L574" s="40"/>
      <c r="M574" s="35"/>
    </row>
    <row r="575" spans="4:13">
      <c r="D575" s="35" t="str">
        <f t="shared" si="194"/>
        <v/>
      </c>
      <c r="E575" s="35" t="str">
        <f t="shared" si="195"/>
        <v/>
      </c>
      <c r="F575" s="35" t="str">
        <f t="shared" si="196"/>
        <v/>
      </c>
      <c r="G575" s="37" t="str">
        <f t="shared" si="197"/>
        <v/>
      </c>
      <c r="K575" s="40"/>
      <c r="L575" s="40"/>
      <c r="M575" s="35"/>
    </row>
    <row r="576" spans="4:13">
      <c r="D576" s="35" t="str">
        <f t="shared" si="194"/>
        <v/>
      </c>
      <c r="E576" s="35" t="str">
        <f t="shared" si="195"/>
        <v/>
      </c>
      <c r="F576" s="35" t="str">
        <f t="shared" si="196"/>
        <v/>
      </c>
      <c r="G576" s="37" t="str">
        <f t="shared" si="197"/>
        <v/>
      </c>
      <c r="K576" s="40"/>
      <c r="L576" s="40"/>
      <c r="M576" s="35"/>
    </row>
    <row r="577" spans="4:13">
      <c r="D577" s="35" t="str">
        <f t="shared" si="194"/>
        <v/>
      </c>
      <c r="E577" s="35" t="str">
        <f t="shared" si="195"/>
        <v/>
      </c>
      <c r="F577" s="35" t="str">
        <f t="shared" si="196"/>
        <v/>
      </c>
      <c r="G577" s="37" t="str">
        <f t="shared" si="197"/>
        <v/>
      </c>
      <c r="K577" s="40"/>
      <c r="L577" s="40"/>
      <c r="M577" s="35"/>
    </row>
    <row r="578" spans="4:13">
      <c r="D578" s="35" t="str">
        <f t="shared" si="194"/>
        <v/>
      </c>
      <c r="E578" s="35" t="str">
        <f t="shared" si="195"/>
        <v/>
      </c>
      <c r="F578" s="35" t="str">
        <f t="shared" si="196"/>
        <v/>
      </c>
      <c r="G578" s="37" t="str">
        <f t="shared" si="197"/>
        <v/>
      </c>
      <c r="K578" s="40"/>
      <c r="L578" s="40"/>
      <c r="M578" s="35"/>
    </row>
    <row r="579" spans="4:13">
      <c r="D579" s="35" t="str">
        <f t="shared" si="194"/>
        <v/>
      </c>
      <c r="E579" s="35" t="str">
        <f t="shared" si="195"/>
        <v/>
      </c>
      <c r="F579" s="35" t="str">
        <f t="shared" si="196"/>
        <v/>
      </c>
      <c r="G579" s="37" t="str">
        <f t="shared" si="197"/>
        <v/>
      </c>
      <c r="K579" s="40"/>
      <c r="L579" s="40"/>
      <c r="M579" s="35"/>
    </row>
    <row r="580" spans="4:13">
      <c r="D580" s="35" t="str">
        <f t="shared" si="194"/>
        <v/>
      </c>
      <c r="E580" s="35" t="str">
        <f t="shared" si="195"/>
        <v/>
      </c>
      <c r="F580" s="35" t="str">
        <f t="shared" si="196"/>
        <v/>
      </c>
      <c r="G580" s="37" t="str">
        <f t="shared" si="197"/>
        <v/>
      </c>
      <c r="K580" s="40"/>
      <c r="L580" s="40"/>
      <c r="M580" s="35"/>
    </row>
    <row r="581" spans="4:13">
      <c r="D581" s="35" t="str">
        <f t="shared" ref="D581:D644" si="198">IFERROR(VLOOKUP($C581,Parameter,2,FALSE),"")</f>
        <v/>
      </c>
      <c r="E581" s="35" t="str">
        <f t="shared" ref="E581:E644" si="199">IFERROR(VLOOKUP($C581,Parameter,4,FALSE),"")</f>
        <v/>
      </c>
      <c r="F581" s="35" t="str">
        <f t="shared" ref="F581:F644" si="200">IFERROR(VLOOKUP($C581,Parameter,3,FALSE),"")</f>
        <v/>
      </c>
      <c r="G581" s="37" t="str">
        <f t="shared" ref="G581:G644" si="201">IF($C581=0,"",$D$2)</f>
        <v/>
      </c>
      <c r="K581" s="40"/>
      <c r="L581" s="40"/>
      <c r="M581" s="35"/>
    </row>
    <row r="582" spans="4:13">
      <c r="D582" s="35" t="str">
        <f t="shared" si="198"/>
        <v/>
      </c>
      <c r="E582" s="35" t="str">
        <f t="shared" si="199"/>
        <v/>
      </c>
      <c r="F582" s="35" t="str">
        <f t="shared" si="200"/>
        <v/>
      </c>
      <c r="G582" s="37" t="str">
        <f t="shared" si="201"/>
        <v/>
      </c>
      <c r="K582" s="40"/>
      <c r="L582" s="40"/>
      <c r="M582" s="35"/>
    </row>
    <row r="583" spans="4:13">
      <c r="D583" s="35" t="str">
        <f t="shared" si="198"/>
        <v/>
      </c>
      <c r="E583" s="35" t="str">
        <f t="shared" si="199"/>
        <v/>
      </c>
      <c r="F583" s="35" t="str">
        <f t="shared" si="200"/>
        <v/>
      </c>
      <c r="G583" s="37" t="str">
        <f t="shared" si="201"/>
        <v/>
      </c>
      <c r="K583" s="40"/>
      <c r="L583" s="40"/>
      <c r="M583" s="35"/>
    </row>
    <row r="584" spans="4:13">
      <c r="D584" s="35" t="str">
        <f t="shared" si="198"/>
        <v/>
      </c>
      <c r="E584" s="35" t="str">
        <f t="shared" si="199"/>
        <v/>
      </c>
      <c r="F584" s="35" t="str">
        <f t="shared" si="200"/>
        <v/>
      </c>
      <c r="G584" s="37" t="str">
        <f t="shared" si="201"/>
        <v/>
      </c>
      <c r="K584" s="40"/>
      <c r="L584" s="40"/>
      <c r="M584" s="35"/>
    </row>
    <row r="585" spans="4:13">
      <c r="D585" s="35" t="str">
        <f t="shared" si="198"/>
        <v/>
      </c>
      <c r="E585" s="35" t="str">
        <f t="shared" si="199"/>
        <v/>
      </c>
      <c r="F585" s="35" t="str">
        <f t="shared" si="200"/>
        <v/>
      </c>
      <c r="G585" s="37" t="str">
        <f t="shared" si="201"/>
        <v/>
      </c>
      <c r="K585" s="40"/>
      <c r="L585" s="40"/>
      <c r="M585" s="35"/>
    </row>
    <row r="586" spans="4:13">
      <c r="D586" s="35" t="str">
        <f t="shared" si="198"/>
        <v/>
      </c>
      <c r="E586" s="35" t="str">
        <f t="shared" si="199"/>
        <v/>
      </c>
      <c r="F586" s="35" t="str">
        <f t="shared" si="200"/>
        <v/>
      </c>
      <c r="G586" s="37" t="str">
        <f t="shared" si="201"/>
        <v/>
      </c>
      <c r="K586" s="40"/>
      <c r="L586" s="40"/>
      <c r="M586" s="35"/>
    </row>
    <row r="587" spans="4:13">
      <c r="D587" s="35" t="str">
        <f t="shared" si="198"/>
        <v/>
      </c>
      <c r="E587" s="35" t="str">
        <f t="shared" si="199"/>
        <v/>
      </c>
      <c r="F587" s="35" t="str">
        <f t="shared" si="200"/>
        <v/>
      </c>
      <c r="G587" s="37" t="str">
        <f t="shared" si="201"/>
        <v/>
      </c>
      <c r="K587" s="40"/>
      <c r="L587" s="40"/>
      <c r="M587" s="35"/>
    </row>
    <row r="588" spans="4:13">
      <c r="D588" s="35" t="str">
        <f t="shared" si="198"/>
        <v/>
      </c>
      <c r="E588" s="35" t="str">
        <f t="shared" si="199"/>
        <v/>
      </c>
      <c r="F588" s="35" t="str">
        <f t="shared" si="200"/>
        <v/>
      </c>
      <c r="G588" s="37" t="str">
        <f t="shared" si="201"/>
        <v/>
      </c>
      <c r="K588" s="40"/>
      <c r="L588" s="40"/>
      <c r="M588" s="35"/>
    </row>
    <row r="589" spans="4:13">
      <c r="D589" s="35" t="str">
        <f t="shared" si="198"/>
        <v/>
      </c>
      <c r="E589" s="35" t="str">
        <f t="shared" si="199"/>
        <v/>
      </c>
      <c r="F589" s="35" t="str">
        <f t="shared" si="200"/>
        <v/>
      </c>
      <c r="G589" s="37" t="str">
        <f t="shared" si="201"/>
        <v/>
      </c>
      <c r="K589" s="40"/>
      <c r="L589" s="40"/>
      <c r="M589" s="35"/>
    </row>
    <row r="590" spans="4:13">
      <c r="D590" s="35" t="str">
        <f t="shared" si="198"/>
        <v/>
      </c>
      <c r="E590" s="35" t="str">
        <f t="shared" si="199"/>
        <v/>
      </c>
      <c r="F590" s="35" t="str">
        <f t="shared" si="200"/>
        <v/>
      </c>
      <c r="G590" s="37" t="str">
        <f t="shared" si="201"/>
        <v/>
      </c>
      <c r="K590" s="40"/>
      <c r="L590" s="40"/>
      <c r="M590" s="35"/>
    </row>
    <row r="591" spans="4:13">
      <c r="D591" s="35" t="str">
        <f t="shared" si="198"/>
        <v/>
      </c>
      <c r="E591" s="35" t="str">
        <f t="shared" si="199"/>
        <v/>
      </c>
      <c r="F591" s="35" t="str">
        <f t="shared" si="200"/>
        <v/>
      </c>
      <c r="G591" s="37" t="str">
        <f t="shared" si="201"/>
        <v/>
      </c>
      <c r="K591" s="40"/>
      <c r="L591" s="40"/>
      <c r="M591" s="35"/>
    </row>
    <row r="592" spans="4:13">
      <c r="D592" s="35" t="str">
        <f t="shared" si="198"/>
        <v/>
      </c>
      <c r="E592" s="35" t="str">
        <f t="shared" si="199"/>
        <v/>
      </c>
      <c r="F592" s="35" t="str">
        <f t="shared" si="200"/>
        <v/>
      </c>
      <c r="G592" s="37" t="str">
        <f t="shared" si="201"/>
        <v/>
      </c>
      <c r="K592" s="40"/>
      <c r="L592" s="40"/>
      <c r="M592" s="35"/>
    </row>
    <row r="593" spans="4:13">
      <c r="D593" s="35" t="str">
        <f t="shared" si="198"/>
        <v/>
      </c>
      <c r="E593" s="35" t="str">
        <f t="shared" si="199"/>
        <v/>
      </c>
      <c r="F593" s="35" t="str">
        <f t="shared" si="200"/>
        <v/>
      </c>
      <c r="G593" s="37" t="str">
        <f t="shared" si="201"/>
        <v/>
      </c>
      <c r="K593" s="40"/>
      <c r="L593" s="40"/>
      <c r="M593" s="35"/>
    </row>
    <row r="594" spans="4:13">
      <c r="D594" s="35" t="str">
        <f t="shared" si="198"/>
        <v/>
      </c>
      <c r="E594" s="35" t="str">
        <f t="shared" si="199"/>
        <v/>
      </c>
      <c r="F594" s="35" t="str">
        <f t="shared" si="200"/>
        <v/>
      </c>
      <c r="G594" s="37" t="str">
        <f t="shared" si="201"/>
        <v/>
      </c>
      <c r="K594" s="40"/>
      <c r="L594" s="40"/>
      <c r="M594" s="35"/>
    </row>
    <row r="595" spans="4:13">
      <c r="D595" s="35" t="str">
        <f t="shared" si="198"/>
        <v/>
      </c>
      <c r="E595" s="35" t="str">
        <f t="shared" si="199"/>
        <v/>
      </c>
      <c r="F595" s="35" t="str">
        <f t="shared" si="200"/>
        <v/>
      </c>
      <c r="G595" s="37" t="str">
        <f t="shared" si="201"/>
        <v/>
      </c>
      <c r="K595" s="40"/>
      <c r="L595" s="40"/>
      <c r="M595" s="35"/>
    </row>
    <row r="596" spans="4:13">
      <c r="D596" s="35" t="str">
        <f t="shared" si="198"/>
        <v/>
      </c>
      <c r="E596" s="35" t="str">
        <f t="shared" si="199"/>
        <v/>
      </c>
      <c r="F596" s="35" t="str">
        <f t="shared" si="200"/>
        <v/>
      </c>
      <c r="G596" s="37" t="str">
        <f t="shared" si="201"/>
        <v/>
      </c>
      <c r="K596" s="40"/>
      <c r="L596" s="40"/>
      <c r="M596" s="35"/>
    </row>
    <row r="597" spans="4:13">
      <c r="D597" s="35" t="str">
        <f t="shared" si="198"/>
        <v/>
      </c>
      <c r="E597" s="35" t="str">
        <f t="shared" si="199"/>
        <v/>
      </c>
      <c r="F597" s="35" t="str">
        <f t="shared" si="200"/>
        <v/>
      </c>
      <c r="G597" s="37" t="str">
        <f t="shared" si="201"/>
        <v/>
      </c>
      <c r="K597" s="40"/>
      <c r="L597" s="40"/>
      <c r="M597" s="35"/>
    </row>
    <row r="598" spans="4:13">
      <c r="D598" s="35" t="str">
        <f t="shared" si="198"/>
        <v/>
      </c>
      <c r="E598" s="35" t="str">
        <f t="shared" si="199"/>
        <v/>
      </c>
      <c r="F598" s="35" t="str">
        <f t="shared" si="200"/>
        <v/>
      </c>
      <c r="G598" s="37" t="str">
        <f t="shared" si="201"/>
        <v/>
      </c>
      <c r="K598" s="40"/>
      <c r="L598" s="40"/>
      <c r="M598" s="35"/>
    </row>
    <row r="599" spans="4:13">
      <c r="D599" s="35" t="str">
        <f t="shared" si="198"/>
        <v/>
      </c>
      <c r="E599" s="35" t="str">
        <f t="shared" si="199"/>
        <v/>
      </c>
      <c r="F599" s="35" t="str">
        <f t="shared" si="200"/>
        <v/>
      </c>
      <c r="G599" s="37" t="str">
        <f t="shared" si="201"/>
        <v/>
      </c>
      <c r="K599" s="40"/>
      <c r="L599" s="40"/>
      <c r="M599" s="35"/>
    </row>
    <row r="600" spans="4:13">
      <c r="D600" s="35" t="str">
        <f t="shared" si="198"/>
        <v/>
      </c>
      <c r="E600" s="35" t="str">
        <f t="shared" si="199"/>
        <v/>
      </c>
      <c r="F600" s="35" t="str">
        <f t="shared" si="200"/>
        <v/>
      </c>
      <c r="G600" s="37" t="str">
        <f t="shared" si="201"/>
        <v/>
      </c>
      <c r="K600" s="40"/>
      <c r="L600" s="40"/>
      <c r="M600" s="35"/>
    </row>
    <row r="601" spans="4:13">
      <c r="D601" s="35" t="str">
        <f t="shared" si="198"/>
        <v/>
      </c>
      <c r="E601" s="35" t="str">
        <f t="shared" si="199"/>
        <v/>
      </c>
      <c r="F601" s="35" t="str">
        <f t="shared" si="200"/>
        <v/>
      </c>
      <c r="G601" s="37" t="str">
        <f t="shared" si="201"/>
        <v/>
      </c>
      <c r="K601" s="40"/>
      <c r="L601" s="40"/>
      <c r="M601" s="35"/>
    </row>
    <row r="602" spans="4:13">
      <c r="D602" s="35" t="str">
        <f t="shared" si="198"/>
        <v/>
      </c>
      <c r="E602" s="35" t="str">
        <f t="shared" si="199"/>
        <v/>
      </c>
      <c r="F602" s="35" t="str">
        <f t="shared" si="200"/>
        <v/>
      </c>
      <c r="G602" s="37" t="str">
        <f t="shared" si="201"/>
        <v/>
      </c>
      <c r="K602" s="40"/>
      <c r="L602" s="40"/>
      <c r="M602" s="35"/>
    </row>
    <row r="603" spans="4:13">
      <c r="D603" s="35" t="str">
        <f t="shared" si="198"/>
        <v/>
      </c>
      <c r="E603" s="35" t="str">
        <f t="shared" si="199"/>
        <v/>
      </c>
      <c r="F603" s="35" t="str">
        <f t="shared" si="200"/>
        <v/>
      </c>
      <c r="G603" s="37" t="str">
        <f t="shared" si="201"/>
        <v/>
      </c>
      <c r="K603" s="40"/>
      <c r="L603" s="40"/>
      <c r="M603" s="35"/>
    </row>
    <row r="604" spans="4:13">
      <c r="D604" s="35" t="str">
        <f t="shared" si="198"/>
        <v/>
      </c>
      <c r="E604" s="35" t="str">
        <f t="shared" si="199"/>
        <v/>
      </c>
      <c r="F604" s="35" t="str">
        <f t="shared" si="200"/>
        <v/>
      </c>
      <c r="G604" s="37" t="str">
        <f t="shared" si="201"/>
        <v/>
      </c>
      <c r="K604" s="40"/>
      <c r="L604" s="40"/>
      <c r="M604" s="35"/>
    </row>
    <row r="605" spans="4:13">
      <c r="D605" s="35" t="str">
        <f t="shared" si="198"/>
        <v/>
      </c>
      <c r="E605" s="35" t="str">
        <f t="shared" si="199"/>
        <v/>
      </c>
      <c r="F605" s="35" t="str">
        <f t="shared" si="200"/>
        <v/>
      </c>
      <c r="G605" s="37" t="str">
        <f t="shared" si="201"/>
        <v/>
      </c>
      <c r="K605" s="40"/>
      <c r="L605" s="40"/>
      <c r="M605" s="35"/>
    </row>
    <row r="606" spans="4:13">
      <c r="D606" s="35" t="str">
        <f t="shared" si="198"/>
        <v/>
      </c>
      <c r="E606" s="35" t="str">
        <f t="shared" si="199"/>
        <v/>
      </c>
      <c r="F606" s="35" t="str">
        <f t="shared" si="200"/>
        <v/>
      </c>
      <c r="G606" s="37" t="str">
        <f t="shared" si="201"/>
        <v/>
      </c>
      <c r="K606" s="40"/>
      <c r="L606" s="40"/>
      <c r="M606" s="35"/>
    </row>
    <row r="607" spans="4:13">
      <c r="D607" s="35" t="str">
        <f t="shared" si="198"/>
        <v/>
      </c>
      <c r="E607" s="35" t="str">
        <f t="shared" si="199"/>
        <v/>
      </c>
      <c r="F607" s="35" t="str">
        <f t="shared" si="200"/>
        <v/>
      </c>
      <c r="G607" s="37" t="str">
        <f t="shared" si="201"/>
        <v/>
      </c>
      <c r="K607" s="40"/>
      <c r="L607" s="40"/>
      <c r="M607" s="35"/>
    </row>
    <row r="608" spans="4:13">
      <c r="D608" s="35" t="str">
        <f t="shared" si="198"/>
        <v/>
      </c>
      <c r="E608" s="35" t="str">
        <f t="shared" si="199"/>
        <v/>
      </c>
      <c r="F608" s="35" t="str">
        <f t="shared" si="200"/>
        <v/>
      </c>
      <c r="G608" s="37" t="str">
        <f t="shared" si="201"/>
        <v/>
      </c>
      <c r="K608" s="40"/>
      <c r="L608" s="40"/>
      <c r="M608" s="35"/>
    </row>
    <row r="609" spans="4:13">
      <c r="D609" s="35" t="str">
        <f t="shared" si="198"/>
        <v/>
      </c>
      <c r="E609" s="35" t="str">
        <f t="shared" si="199"/>
        <v/>
      </c>
      <c r="F609" s="35" t="str">
        <f t="shared" si="200"/>
        <v/>
      </c>
      <c r="G609" s="37" t="str">
        <f t="shared" si="201"/>
        <v/>
      </c>
      <c r="K609" s="40"/>
      <c r="L609" s="40"/>
      <c r="M609" s="35"/>
    </row>
    <row r="610" spans="4:13">
      <c r="D610" s="35" t="str">
        <f t="shared" si="198"/>
        <v/>
      </c>
      <c r="E610" s="35" t="str">
        <f t="shared" si="199"/>
        <v/>
      </c>
      <c r="F610" s="35" t="str">
        <f t="shared" si="200"/>
        <v/>
      </c>
      <c r="G610" s="37" t="str">
        <f t="shared" si="201"/>
        <v/>
      </c>
      <c r="K610" s="40"/>
      <c r="L610" s="40"/>
      <c r="M610" s="35"/>
    </row>
    <row r="611" spans="4:13">
      <c r="D611" s="35" t="str">
        <f t="shared" si="198"/>
        <v/>
      </c>
      <c r="E611" s="35" t="str">
        <f t="shared" si="199"/>
        <v/>
      </c>
      <c r="F611" s="35" t="str">
        <f t="shared" si="200"/>
        <v/>
      </c>
      <c r="G611" s="37" t="str">
        <f t="shared" si="201"/>
        <v/>
      </c>
      <c r="K611" s="40"/>
      <c r="L611" s="40"/>
      <c r="M611" s="35"/>
    </row>
    <row r="612" spans="4:13">
      <c r="D612" s="35" t="str">
        <f t="shared" si="198"/>
        <v/>
      </c>
      <c r="E612" s="35" t="str">
        <f t="shared" si="199"/>
        <v/>
      </c>
      <c r="F612" s="35" t="str">
        <f t="shared" si="200"/>
        <v/>
      </c>
      <c r="G612" s="37" t="str">
        <f t="shared" si="201"/>
        <v/>
      </c>
      <c r="K612" s="40"/>
      <c r="L612" s="40"/>
      <c r="M612" s="35"/>
    </row>
    <row r="613" spans="4:13">
      <c r="D613" s="35" t="str">
        <f t="shared" si="198"/>
        <v/>
      </c>
      <c r="E613" s="35" t="str">
        <f t="shared" si="199"/>
        <v/>
      </c>
      <c r="F613" s="35" t="str">
        <f t="shared" si="200"/>
        <v/>
      </c>
      <c r="G613" s="37" t="str">
        <f t="shared" si="201"/>
        <v/>
      </c>
      <c r="K613" s="40"/>
      <c r="L613" s="40"/>
      <c r="M613" s="35"/>
    </row>
    <row r="614" spans="4:13">
      <c r="D614" s="35" t="str">
        <f t="shared" si="198"/>
        <v/>
      </c>
      <c r="E614" s="35" t="str">
        <f t="shared" si="199"/>
        <v/>
      </c>
      <c r="F614" s="35" t="str">
        <f t="shared" si="200"/>
        <v/>
      </c>
      <c r="G614" s="37" t="str">
        <f t="shared" si="201"/>
        <v/>
      </c>
      <c r="K614" s="40"/>
      <c r="L614" s="40"/>
      <c r="M614" s="35"/>
    </row>
    <row r="615" spans="4:13">
      <c r="D615" s="35" t="str">
        <f t="shared" si="198"/>
        <v/>
      </c>
      <c r="E615" s="35" t="str">
        <f t="shared" si="199"/>
        <v/>
      </c>
      <c r="F615" s="35" t="str">
        <f t="shared" si="200"/>
        <v/>
      </c>
      <c r="G615" s="37" t="str">
        <f t="shared" si="201"/>
        <v/>
      </c>
      <c r="K615" s="40"/>
      <c r="L615" s="40"/>
      <c r="M615" s="35"/>
    </row>
    <row r="616" spans="4:13">
      <c r="D616" s="35" t="str">
        <f t="shared" si="198"/>
        <v/>
      </c>
      <c r="E616" s="35" t="str">
        <f t="shared" si="199"/>
        <v/>
      </c>
      <c r="F616" s="35" t="str">
        <f t="shared" si="200"/>
        <v/>
      </c>
      <c r="G616" s="37" t="str">
        <f t="shared" si="201"/>
        <v/>
      </c>
      <c r="K616" s="40"/>
      <c r="L616" s="40"/>
      <c r="M616" s="35"/>
    </row>
    <row r="617" spans="4:13">
      <c r="D617" s="35" t="str">
        <f t="shared" si="198"/>
        <v/>
      </c>
      <c r="E617" s="35" t="str">
        <f t="shared" si="199"/>
        <v/>
      </c>
      <c r="F617" s="35" t="str">
        <f t="shared" si="200"/>
        <v/>
      </c>
      <c r="G617" s="37" t="str">
        <f t="shared" si="201"/>
        <v/>
      </c>
      <c r="K617" s="40"/>
      <c r="L617" s="40"/>
      <c r="M617" s="35"/>
    </row>
    <row r="618" spans="4:13">
      <c r="D618" s="35" t="str">
        <f t="shared" si="198"/>
        <v/>
      </c>
      <c r="E618" s="35" t="str">
        <f t="shared" si="199"/>
        <v/>
      </c>
      <c r="F618" s="35" t="str">
        <f t="shared" si="200"/>
        <v/>
      </c>
      <c r="G618" s="37" t="str">
        <f t="shared" si="201"/>
        <v/>
      </c>
      <c r="K618" s="40"/>
      <c r="L618" s="40"/>
      <c r="M618" s="35"/>
    </row>
    <row r="619" spans="4:13">
      <c r="D619" s="35" t="str">
        <f t="shared" si="198"/>
        <v/>
      </c>
      <c r="E619" s="35" t="str">
        <f t="shared" si="199"/>
        <v/>
      </c>
      <c r="F619" s="35" t="str">
        <f t="shared" si="200"/>
        <v/>
      </c>
      <c r="G619" s="37" t="str">
        <f t="shared" si="201"/>
        <v/>
      </c>
      <c r="K619" s="40"/>
      <c r="L619" s="40"/>
      <c r="M619" s="35"/>
    </row>
    <row r="620" spans="4:13">
      <c r="D620" s="35" t="str">
        <f t="shared" si="198"/>
        <v/>
      </c>
      <c r="E620" s="35" t="str">
        <f t="shared" si="199"/>
        <v/>
      </c>
      <c r="F620" s="35" t="str">
        <f t="shared" si="200"/>
        <v/>
      </c>
      <c r="G620" s="37" t="str">
        <f t="shared" si="201"/>
        <v/>
      </c>
      <c r="K620" s="40"/>
      <c r="L620" s="40"/>
      <c r="M620" s="35"/>
    </row>
    <row r="621" spans="4:13">
      <c r="D621" s="35" t="str">
        <f t="shared" si="198"/>
        <v/>
      </c>
      <c r="E621" s="35" t="str">
        <f t="shared" si="199"/>
        <v/>
      </c>
      <c r="F621" s="35" t="str">
        <f t="shared" si="200"/>
        <v/>
      </c>
      <c r="G621" s="37" t="str">
        <f t="shared" si="201"/>
        <v/>
      </c>
      <c r="K621" s="40"/>
      <c r="L621" s="40"/>
      <c r="M621" s="35"/>
    </row>
    <row r="622" spans="4:13">
      <c r="D622" s="35" t="str">
        <f t="shared" si="198"/>
        <v/>
      </c>
      <c r="E622" s="35" t="str">
        <f t="shared" si="199"/>
        <v/>
      </c>
      <c r="F622" s="35" t="str">
        <f t="shared" si="200"/>
        <v/>
      </c>
      <c r="G622" s="37" t="str">
        <f t="shared" si="201"/>
        <v/>
      </c>
      <c r="K622" s="40"/>
      <c r="L622" s="40"/>
      <c r="M622" s="35"/>
    </row>
    <row r="623" spans="4:13">
      <c r="D623" s="35" t="str">
        <f t="shared" si="198"/>
        <v/>
      </c>
      <c r="E623" s="35" t="str">
        <f t="shared" si="199"/>
        <v/>
      </c>
      <c r="F623" s="35" t="str">
        <f t="shared" si="200"/>
        <v/>
      </c>
      <c r="G623" s="37" t="str">
        <f t="shared" si="201"/>
        <v/>
      </c>
      <c r="K623" s="40"/>
      <c r="L623" s="40"/>
      <c r="M623" s="35"/>
    </row>
    <row r="624" spans="4:13">
      <c r="D624" s="35" t="str">
        <f t="shared" si="198"/>
        <v/>
      </c>
      <c r="E624" s="35" t="str">
        <f t="shared" si="199"/>
        <v/>
      </c>
      <c r="F624" s="35" t="str">
        <f t="shared" si="200"/>
        <v/>
      </c>
      <c r="G624" s="37" t="str">
        <f t="shared" si="201"/>
        <v/>
      </c>
      <c r="K624" s="40"/>
      <c r="L624" s="40"/>
      <c r="M624" s="35"/>
    </row>
    <row r="625" spans="4:13">
      <c r="D625" s="35" t="str">
        <f t="shared" si="198"/>
        <v/>
      </c>
      <c r="E625" s="35" t="str">
        <f t="shared" si="199"/>
        <v/>
      </c>
      <c r="F625" s="35" t="str">
        <f t="shared" si="200"/>
        <v/>
      </c>
      <c r="G625" s="37" t="str">
        <f t="shared" si="201"/>
        <v/>
      </c>
      <c r="K625" s="40"/>
      <c r="L625" s="40"/>
      <c r="M625" s="35"/>
    </row>
    <row r="626" spans="4:13">
      <c r="D626" s="35" t="str">
        <f t="shared" si="198"/>
        <v/>
      </c>
      <c r="E626" s="35" t="str">
        <f t="shared" si="199"/>
        <v/>
      </c>
      <c r="F626" s="35" t="str">
        <f t="shared" si="200"/>
        <v/>
      </c>
      <c r="G626" s="37" t="str">
        <f t="shared" si="201"/>
        <v/>
      </c>
      <c r="K626" s="40"/>
      <c r="L626" s="40"/>
      <c r="M626" s="35"/>
    </row>
    <row r="627" spans="4:13">
      <c r="D627" s="35" t="str">
        <f t="shared" si="198"/>
        <v/>
      </c>
      <c r="E627" s="35" t="str">
        <f t="shared" si="199"/>
        <v/>
      </c>
      <c r="F627" s="35" t="str">
        <f t="shared" si="200"/>
        <v/>
      </c>
      <c r="G627" s="37" t="str">
        <f t="shared" si="201"/>
        <v/>
      </c>
      <c r="K627" s="40"/>
      <c r="L627" s="40"/>
      <c r="M627" s="35"/>
    </row>
    <row r="628" spans="4:13">
      <c r="D628" s="35" t="str">
        <f t="shared" si="198"/>
        <v/>
      </c>
      <c r="E628" s="35" t="str">
        <f t="shared" si="199"/>
        <v/>
      </c>
      <c r="F628" s="35" t="str">
        <f t="shared" si="200"/>
        <v/>
      </c>
      <c r="G628" s="37" t="str">
        <f t="shared" si="201"/>
        <v/>
      </c>
      <c r="K628" s="40"/>
      <c r="L628" s="40"/>
      <c r="M628" s="35"/>
    </row>
    <row r="629" spans="4:13">
      <c r="D629" s="35" t="str">
        <f t="shared" si="198"/>
        <v/>
      </c>
      <c r="E629" s="35" t="str">
        <f t="shared" si="199"/>
        <v/>
      </c>
      <c r="F629" s="35" t="str">
        <f t="shared" si="200"/>
        <v/>
      </c>
      <c r="G629" s="37" t="str">
        <f t="shared" si="201"/>
        <v/>
      </c>
      <c r="K629" s="40"/>
      <c r="L629" s="40"/>
      <c r="M629" s="35"/>
    </row>
    <row r="630" spans="4:13">
      <c r="D630" s="35" t="str">
        <f t="shared" si="198"/>
        <v/>
      </c>
      <c r="E630" s="35" t="str">
        <f t="shared" si="199"/>
        <v/>
      </c>
      <c r="F630" s="35" t="str">
        <f t="shared" si="200"/>
        <v/>
      </c>
      <c r="G630" s="37" t="str">
        <f t="shared" si="201"/>
        <v/>
      </c>
      <c r="K630" s="40"/>
      <c r="L630" s="40"/>
      <c r="M630" s="35"/>
    </row>
    <row r="631" spans="4:13">
      <c r="D631" s="35" t="str">
        <f t="shared" si="198"/>
        <v/>
      </c>
      <c r="E631" s="35" t="str">
        <f t="shared" si="199"/>
        <v/>
      </c>
      <c r="F631" s="35" t="str">
        <f t="shared" si="200"/>
        <v/>
      </c>
      <c r="G631" s="37" t="str">
        <f t="shared" si="201"/>
        <v/>
      </c>
      <c r="K631" s="40"/>
      <c r="L631" s="40"/>
      <c r="M631" s="35"/>
    </row>
    <row r="632" spans="4:13">
      <c r="D632" s="35" t="str">
        <f t="shared" si="198"/>
        <v/>
      </c>
      <c r="E632" s="35" t="str">
        <f t="shared" si="199"/>
        <v/>
      </c>
      <c r="F632" s="35" t="str">
        <f t="shared" si="200"/>
        <v/>
      </c>
      <c r="G632" s="37" t="str">
        <f t="shared" si="201"/>
        <v/>
      </c>
      <c r="K632" s="40"/>
      <c r="L632" s="40"/>
      <c r="M632" s="35"/>
    </row>
    <row r="633" spans="4:13">
      <c r="D633" s="35" t="str">
        <f t="shared" si="198"/>
        <v/>
      </c>
      <c r="E633" s="35" t="str">
        <f t="shared" si="199"/>
        <v/>
      </c>
      <c r="F633" s="35" t="str">
        <f t="shared" si="200"/>
        <v/>
      </c>
      <c r="G633" s="37" t="str">
        <f t="shared" si="201"/>
        <v/>
      </c>
      <c r="K633" s="40"/>
      <c r="L633" s="40"/>
      <c r="M633" s="35"/>
    </row>
    <row r="634" spans="4:13">
      <c r="D634" s="35" t="str">
        <f t="shared" si="198"/>
        <v/>
      </c>
      <c r="E634" s="35" t="str">
        <f t="shared" si="199"/>
        <v/>
      </c>
      <c r="F634" s="35" t="str">
        <f t="shared" si="200"/>
        <v/>
      </c>
      <c r="G634" s="37" t="str">
        <f t="shared" si="201"/>
        <v/>
      </c>
      <c r="K634" s="40"/>
      <c r="L634" s="40"/>
      <c r="M634" s="35"/>
    </row>
    <row r="635" spans="4:13">
      <c r="D635" s="35" t="str">
        <f t="shared" si="198"/>
        <v/>
      </c>
      <c r="E635" s="35" t="str">
        <f t="shared" si="199"/>
        <v/>
      </c>
      <c r="F635" s="35" t="str">
        <f t="shared" si="200"/>
        <v/>
      </c>
      <c r="G635" s="37" t="str">
        <f t="shared" si="201"/>
        <v/>
      </c>
      <c r="K635" s="40"/>
      <c r="L635" s="40"/>
      <c r="M635" s="35"/>
    </row>
    <row r="636" spans="4:13">
      <c r="D636" s="35" t="str">
        <f t="shared" si="198"/>
        <v/>
      </c>
      <c r="E636" s="35" t="str">
        <f t="shared" si="199"/>
        <v/>
      </c>
      <c r="F636" s="35" t="str">
        <f t="shared" si="200"/>
        <v/>
      </c>
      <c r="G636" s="37" t="str">
        <f t="shared" si="201"/>
        <v/>
      </c>
      <c r="K636" s="40">
        <f t="shared" ref="K636:K667" si="202">IFERROR(VLOOKUP($C636,$Q$49:$R$300,2,FALSE),0)</f>
        <v>0</v>
      </c>
      <c r="L636" s="40">
        <f t="shared" ref="L636:L667" si="203">IFERROR(J636-K636,"")</f>
        <v>0</v>
      </c>
      <c r="M636" s="35" t="str">
        <f t="shared" ref="M636:M667" si="204">IF(L636&gt;0,1,"")</f>
        <v/>
      </c>
    </row>
    <row r="637" spans="4:13">
      <c r="D637" s="35" t="str">
        <f t="shared" si="198"/>
        <v/>
      </c>
      <c r="E637" s="35" t="str">
        <f t="shared" si="199"/>
        <v/>
      </c>
      <c r="F637" s="35" t="str">
        <f t="shared" si="200"/>
        <v/>
      </c>
      <c r="G637" s="37" t="str">
        <f t="shared" si="201"/>
        <v/>
      </c>
      <c r="K637" s="40">
        <f t="shared" si="202"/>
        <v>0</v>
      </c>
      <c r="L637" s="40">
        <f t="shared" si="203"/>
        <v>0</v>
      </c>
      <c r="M637" s="35" t="str">
        <f t="shared" si="204"/>
        <v/>
      </c>
    </row>
    <row r="638" spans="4:13">
      <c r="D638" s="35" t="str">
        <f t="shared" si="198"/>
        <v/>
      </c>
      <c r="E638" s="35" t="str">
        <f t="shared" si="199"/>
        <v/>
      </c>
      <c r="F638" s="35" t="str">
        <f t="shared" si="200"/>
        <v/>
      </c>
      <c r="G638" s="37" t="str">
        <f t="shared" si="201"/>
        <v/>
      </c>
      <c r="K638" s="40">
        <f t="shared" si="202"/>
        <v>0</v>
      </c>
      <c r="L638" s="40">
        <f t="shared" si="203"/>
        <v>0</v>
      </c>
      <c r="M638" s="35" t="str">
        <f t="shared" si="204"/>
        <v/>
      </c>
    </row>
    <row r="639" spans="4:13">
      <c r="D639" s="35" t="str">
        <f t="shared" si="198"/>
        <v/>
      </c>
      <c r="E639" s="35" t="str">
        <f t="shared" si="199"/>
        <v/>
      </c>
      <c r="F639" s="35" t="str">
        <f t="shared" si="200"/>
        <v/>
      </c>
      <c r="G639" s="37" t="str">
        <f t="shared" si="201"/>
        <v/>
      </c>
      <c r="K639" s="40">
        <f t="shared" si="202"/>
        <v>0</v>
      </c>
      <c r="L639" s="40">
        <f t="shared" si="203"/>
        <v>0</v>
      </c>
      <c r="M639" s="35" t="str">
        <f t="shared" si="204"/>
        <v/>
      </c>
    </row>
    <row r="640" spans="4:13">
      <c r="D640" s="35" t="str">
        <f t="shared" si="198"/>
        <v/>
      </c>
      <c r="E640" s="35" t="str">
        <f t="shared" si="199"/>
        <v/>
      </c>
      <c r="F640" s="35" t="str">
        <f t="shared" si="200"/>
        <v/>
      </c>
      <c r="G640" s="37" t="str">
        <f t="shared" si="201"/>
        <v/>
      </c>
      <c r="K640" s="40">
        <f t="shared" si="202"/>
        <v>0</v>
      </c>
      <c r="L640" s="40">
        <f t="shared" si="203"/>
        <v>0</v>
      </c>
      <c r="M640" s="35" t="str">
        <f t="shared" si="204"/>
        <v/>
      </c>
    </row>
    <row r="641" spans="4:13">
      <c r="D641" s="35" t="str">
        <f t="shared" si="198"/>
        <v/>
      </c>
      <c r="E641" s="35" t="str">
        <f t="shared" si="199"/>
        <v/>
      </c>
      <c r="F641" s="35" t="str">
        <f t="shared" si="200"/>
        <v/>
      </c>
      <c r="G641" s="37" t="str">
        <f t="shared" si="201"/>
        <v/>
      </c>
      <c r="K641" s="40">
        <f t="shared" si="202"/>
        <v>0</v>
      </c>
      <c r="L641" s="40">
        <f t="shared" si="203"/>
        <v>0</v>
      </c>
      <c r="M641" s="35" t="str">
        <f t="shared" si="204"/>
        <v/>
      </c>
    </row>
    <row r="642" spans="4:13">
      <c r="D642" s="35" t="str">
        <f t="shared" si="198"/>
        <v/>
      </c>
      <c r="E642" s="35" t="str">
        <f t="shared" si="199"/>
        <v/>
      </c>
      <c r="F642" s="35" t="str">
        <f t="shared" si="200"/>
        <v/>
      </c>
      <c r="G642" s="37" t="str">
        <f t="shared" si="201"/>
        <v/>
      </c>
      <c r="K642" s="40">
        <f t="shared" si="202"/>
        <v>0</v>
      </c>
      <c r="L642" s="40">
        <f t="shared" si="203"/>
        <v>0</v>
      </c>
      <c r="M642" s="35" t="str">
        <f t="shared" si="204"/>
        <v/>
      </c>
    </row>
    <row r="643" spans="4:13">
      <c r="D643" s="35" t="str">
        <f t="shared" si="198"/>
        <v/>
      </c>
      <c r="E643" s="35" t="str">
        <f t="shared" si="199"/>
        <v/>
      </c>
      <c r="F643" s="35" t="str">
        <f t="shared" si="200"/>
        <v/>
      </c>
      <c r="G643" s="37" t="str">
        <f t="shared" si="201"/>
        <v/>
      </c>
      <c r="K643" s="40">
        <f t="shared" si="202"/>
        <v>0</v>
      </c>
      <c r="L643" s="40">
        <f t="shared" si="203"/>
        <v>0</v>
      </c>
      <c r="M643" s="35" t="str">
        <f t="shared" si="204"/>
        <v/>
      </c>
    </row>
    <row r="644" spans="4:13">
      <c r="D644" s="35" t="str">
        <f t="shared" si="198"/>
        <v/>
      </c>
      <c r="E644" s="35" t="str">
        <f t="shared" si="199"/>
        <v/>
      </c>
      <c r="F644" s="35" t="str">
        <f t="shared" si="200"/>
        <v/>
      </c>
      <c r="G644" s="37" t="str">
        <f t="shared" si="201"/>
        <v/>
      </c>
      <c r="K644" s="40">
        <f t="shared" si="202"/>
        <v>0</v>
      </c>
      <c r="L644" s="40">
        <f t="shared" si="203"/>
        <v>0</v>
      </c>
      <c r="M644" s="35" t="str">
        <f t="shared" si="204"/>
        <v/>
      </c>
    </row>
    <row r="645" spans="4:13">
      <c r="D645" s="35" t="str">
        <f t="shared" ref="D645:D703" si="205">IFERROR(VLOOKUP($C645,Parameter,2,FALSE),"")</f>
        <v/>
      </c>
      <c r="E645" s="35" t="str">
        <f t="shared" ref="E645:E703" si="206">IFERROR(VLOOKUP($C645,Parameter,4,FALSE),"")</f>
        <v/>
      </c>
      <c r="F645" s="35" t="str">
        <f t="shared" ref="F645:F703" si="207">IFERROR(VLOOKUP($C645,Parameter,3,FALSE),"")</f>
        <v/>
      </c>
      <c r="G645" s="37" t="str">
        <f t="shared" ref="G645:G703" si="208">IF($C645=0,"",$D$2)</f>
        <v/>
      </c>
      <c r="K645" s="40">
        <f t="shared" si="202"/>
        <v>0</v>
      </c>
      <c r="L645" s="40">
        <f t="shared" si="203"/>
        <v>0</v>
      </c>
      <c r="M645" s="35" t="str">
        <f t="shared" si="204"/>
        <v/>
      </c>
    </row>
    <row r="646" spans="4:13">
      <c r="D646" s="35" t="str">
        <f t="shared" si="205"/>
        <v/>
      </c>
      <c r="E646" s="35" t="str">
        <f t="shared" si="206"/>
        <v/>
      </c>
      <c r="F646" s="35" t="str">
        <f t="shared" si="207"/>
        <v/>
      </c>
      <c r="G646" s="37" t="str">
        <f t="shared" si="208"/>
        <v/>
      </c>
      <c r="K646" s="40">
        <f t="shared" si="202"/>
        <v>0</v>
      </c>
      <c r="L646" s="40">
        <f t="shared" si="203"/>
        <v>0</v>
      </c>
      <c r="M646" s="35" t="str">
        <f t="shared" si="204"/>
        <v/>
      </c>
    </row>
    <row r="647" spans="4:13">
      <c r="D647" s="35" t="str">
        <f t="shared" si="205"/>
        <v/>
      </c>
      <c r="E647" s="35" t="str">
        <f t="shared" si="206"/>
        <v/>
      </c>
      <c r="F647" s="35" t="str">
        <f t="shared" si="207"/>
        <v/>
      </c>
      <c r="G647" s="37" t="str">
        <f t="shared" si="208"/>
        <v/>
      </c>
      <c r="K647" s="40">
        <f t="shared" si="202"/>
        <v>0</v>
      </c>
      <c r="L647" s="40">
        <f t="shared" si="203"/>
        <v>0</v>
      </c>
      <c r="M647" s="35" t="str">
        <f t="shared" si="204"/>
        <v/>
      </c>
    </row>
    <row r="648" spans="4:13">
      <c r="D648" s="35" t="str">
        <f t="shared" si="205"/>
        <v/>
      </c>
      <c r="E648" s="35" t="str">
        <f t="shared" si="206"/>
        <v/>
      </c>
      <c r="F648" s="35" t="str">
        <f t="shared" si="207"/>
        <v/>
      </c>
      <c r="G648" s="37" t="str">
        <f t="shared" si="208"/>
        <v/>
      </c>
      <c r="K648" s="40">
        <f t="shared" si="202"/>
        <v>0</v>
      </c>
      <c r="L648" s="40">
        <f t="shared" si="203"/>
        <v>0</v>
      </c>
      <c r="M648" s="35" t="str">
        <f t="shared" si="204"/>
        <v/>
      </c>
    </row>
    <row r="649" spans="4:13">
      <c r="D649" s="35" t="str">
        <f t="shared" si="205"/>
        <v/>
      </c>
      <c r="E649" s="35" t="str">
        <f t="shared" si="206"/>
        <v/>
      </c>
      <c r="F649" s="35" t="str">
        <f t="shared" si="207"/>
        <v/>
      </c>
      <c r="G649" s="37" t="str">
        <f t="shared" si="208"/>
        <v/>
      </c>
      <c r="K649" s="40">
        <f t="shared" si="202"/>
        <v>0</v>
      </c>
      <c r="L649" s="40">
        <f t="shared" si="203"/>
        <v>0</v>
      </c>
      <c r="M649" s="35" t="str">
        <f t="shared" si="204"/>
        <v/>
      </c>
    </row>
    <row r="650" spans="4:13">
      <c r="D650" s="35" t="str">
        <f t="shared" si="205"/>
        <v/>
      </c>
      <c r="E650" s="35" t="str">
        <f t="shared" si="206"/>
        <v/>
      </c>
      <c r="F650" s="35" t="str">
        <f t="shared" si="207"/>
        <v/>
      </c>
      <c r="G650" s="37" t="str">
        <f t="shared" si="208"/>
        <v/>
      </c>
      <c r="K650" s="40">
        <f t="shared" si="202"/>
        <v>0</v>
      </c>
      <c r="L650" s="40">
        <f t="shared" si="203"/>
        <v>0</v>
      </c>
      <c r="M650" s="35" t="str">
        <f t="shared" si="204"/>
        <v/>
      </c>
    </row>
    <row r="651" spans="4:13">
      <c r="D651" s="35" t="str">
        <f t="shared" si="205"/>
        <v/>
      </c>
      <c r="E651" s="35" t="str">
        <f t="shared" si="206"/>
        <v/>
      </c>
      <c r="F651" s="35" t="str">
        <f t="shared" si="207"/>
        <v/>
      </c>
      <c r="G651" s="37" t="str">
        <f t="shared" si="208"/>
        <v/>
      </c>
      <c r="K651" s="40">
        <f t="shared" si="202"/>
        <v>0</v>
      </c>
      <c r="L651" s="40">
        <f t="shared" si="203"/>
        <v>0</v>
      </c>
      <c r="M651" s="35" t="str">
        <f t="shared" si="204"/>
        <v/>
      </c>
    </row>
    <row r="652" spans="4:13">
      <c r="D652" s="35" t="str">
        <f t="shared" si="205"/>
        <v/>
      </c>
      <c r="E652" s="35" t="str">
        <f t="shared" si="206"/>
        <v/>
      </c>
      <c r="F652" s="35" t="str">
        <f t="shared" si="207"/>
        <v/>
      </c>
      <c r="G652" s="37" t="str">
        <f t="shared" si="208"/>
        <v/>
      </c>
      <c r="K652" s="40">
        <f t="shared" si="202"/>
        <v>0</v>
      </c>
      <c r="L652" s="40">
        <f t="shared" si="203"/>
        <v>0</v>
      </c>
      <c r="M652" s="35" t="str">
        <f t="shared" si="204"/>
        <v/>
      </c>
    </row>
    <row r="653" spans="4:13">
      <c r="D653" s="35" t="str">
        <f t="shared" si="205"/>
        <v/>
      </c>
      <c r="E653" s="35" t="str">
        <f t="shared" si="206"/>
        <v/>
      </c>
      <c r="F653" s="35" t="str">
        <f t="shared" si="207"/>
        <v/>
      </c>
      <c r="G653" s="37" t="str">
        <f t="shared" si="208"/>
        <v/>
      </c>
      <c r="K653" s="40">
        <f t="shared" si="202"/>
        <v>0</v>
      </c>
      <c r="L653" s="40">
        <f t="shared" si="203"/>
        <v>0</v>
      </c>
      <c r="M653" s="35" t="str">
        <f t="shared" si="204"/>
        <v/>
      </c>
    </row>
    <row r="654" spans="4:13">
      <c r="D654" s="35" t="str">
        <f t="shared" si="205"/>
        <v/>
      </c>
      <c r="E654" s="35" t="str">
        <f t="shared" si="206"/>
        <v/>
      </c>
      <c r="F654" s="35" t="str">
        <f t="shared" si="207"/>
        <v/>
      </c>
      <c r="G654" s="37" t="str">
        <f t="shared" si="208"/>
        <v/>
      </c>
      <c r="K654" s="40">
        <f t="shared" si="202"/>
        <v>0</v>
      </c>
      <c r="L654" s="40">
        <f t="shared" si="203"/>
        <v>0</v>
      </c>
      <c r="M654" s="35" t="str">
        <f t="shared" si="204"/>
        <v/>
      </c>
    </row>
    <row r="655" spans="4:13">
      <c r="D655" s="35" t="str">
        <f t="shared" si="205"/>
        <v/>
      </c>
      <c r="E655" s="35" t="str">
        <f t="shared" si="206"/>
        <v/>
      </c>
      <c r="F655" s="35" t="str">
        <f t="shared" si="207"/>
        <v/>
      </c>
      <c r="G655" s="37" t="str">
        <f t="shared" si="208"/>
        <v/>
      </c>
      <c r="K655" s="40">
        <f t="shared" si="202"/>
        <v>0</v>
      </c>
      <c r="L655" s="40">
        <f t="shared" si="203"/>
        <v>0</v>
      </c>
      <c r="M655" s="35" t="str">
        <f t="shared" si="204"/>
        <v/>
      </c>
    </row>
    <row r="656" spans="4:13">
      <c r="D656" s="35" t="str">
        <f t="shared" si="205"/>
        <v/>
      </c>
      <c r="E656" s="35" t="str">
        <f t="shared" si="206"/>
        <v/>
      </c>
      <c r="F656" s="35" t="str">
        <f t="shared" si="207"/>
        <v/>
      </c>
      <c r="G656" s="37" t="str">
        <f t="shared" si="208"/>
        <v/>
      </c>
      <c r="K656" s="40">
        <f t="shared" si="202"/>
        <v>0</v>
      </c>
      <c r="L656" s="40">
        <f t="shared" si="203"/>
        <v>0</v>
      </c>
      <c r="M656" s="35" t="str">
        <f t="shared" si="204"/>
        <v/>
      </c>
    </row>
    <row r="657" spans="4:13">
      <c r="D657" s="35" t="str">
        <f t="shared" si="205"/>
        <v/>
      </c>
      <c r="E657" s="35" t="str">
        <f t="shared" si="206"/>
        <v/>
      </c>
      <c r="F657" s="35" t="str">
        <f t="shared" si="207"/>
        <v/>
      </c>
      <c r="G657" s="37" t="str">
        <f t="shared" si="208"/>
        <v/>
      </c>
      <c r="K657" s="40">
        <f t="shared" si="202"/>
        <v>0</v>
      </c>
      <c r="L657" s="40">
        <f t="shared" si="203"/>
        <v>0</v>
      </c>
      <c r="M657" s="35" t="str">
        <f t="shared" si="204"/>
        <v/>
      </c>
    </row>
    <row r="658" spans="4:13">
      <c r="D658" s="35" t="str">
        <f t="shared" si="205"/>
        <v/>
      </c>
      <c r="E658" s="35" t="str">
        <f t="shared" si="206"/>
        <v/>
      </c>
      <c r="F658" s="35" t="str">
        <f t="shared" si="207"/>
        <v/>
      </c>
      <c r="G658" s="37" t="str">
        <f t="shared" si="208"/>
        <v/>
      </c>
      <c r="K658" s="40">
        <f t="shared" si="202"/>
        <v>0</v>
      </c>
      <c r="L658" s="40">
        <f t="shared" si="203"/>
        <v>0</v>
      </c>
      <c r="M658" s="35" t="str">
        <f t="shared" si="204"/>
        <v/>
      </c>
    </row>
    <row r="659" spans="4:13">
      <c r="D659" s="35" t="str">
        <f t="shared" si="205"/>
        <v/>
      </c>
      <c r="E659" s="35" t="str">
        <f t="shared" si="206"/>
        <v/>
      </c>
      <c r="F659" s="35" t="str">
        <f t="shared" si="207"/>
        <v/>
      </c>
      <c r="G659" s="37" t="str">
        <f t="shared" si="208"/>
        <v/>
      </c>
      <c r="K659" s="40">
        <f t="shared" si="202"/>
        <v>0</v>
      </c>
      <c r="L659" s="40">
        <f t="shared" si="203"/>
        <v>0</v>
      </c>
      <c r="M659" s="35" t="str">
        <f t="shared" si="204"/>
        <v/>
      </c>
    </row>
    <row r="660" spans="4:13">
      <c r="D660" s="35" t="str">
        <f t="shared" si="205"/>
        <v/>
      </c>
      <c r="E660" s="35" t="str">
        <f t="shared" si="206"/>
        <v/>
      </c>
      <c r="F660" s="35" t="str">
        <f t="shared" si="207"/>
        <v/>
      </c>
      <c r="G660" s="37" t="str">
        <f t="shared" si="208"/>
        <v/>
      </c>
      <c r="K660" s="40">
        <f t="shared" si="202"/>
        <v>0</v>
      </c>
      <c r="L660" s="40">
        <f t="shared" si="203"/>
        <v>0</v>
      </c>
      <c r="M660" s="35" t="str">
        <f t="shared" si="204"/>
        <v/>
      </c>
    </row>
    <row r="661" spans="4:13">
      <c r="D661" s="35" t="str">
        <f t="shared" si="205"/>
        <v/>
      </c>
      <c r="E661" s="35" t="str">
        <f t="shared" si="206"/>
        <v/>
      </c>
      <c r="F661" s="35" t="str">
        <f t="shared" si="207"/>
        <v/>
      </c>
      <c r="G661" s="37" t="str">
        <f t="shared" si="208"/>
        <v/>
      </c>
      <c r="K661" s="40">
        <f t="shared" si="202"/>
        <v>0</v>
      </c>
      <c r="L661" s="40">
        <f t="shared" si="203"/>
        <v>0</v>
      </c>
      <c r="M661" s="35" t="str">
        <f t="shared" si="204"/>
        <v/>
      </c>
    </row>
    <row r="662" spans="4:13">
      <c r="D662" s="35" t="str">
        <f t="shared" si="205"/>
        <v/>
      </c>
      <c r="E662" s="35" t="str">
        <f t="shared" si="206"/>
        <v/>
      </c>
      <c r="F662" s="35" t="str">
        <f t="shared" si="207"/>
        <v/>
      </c>
      <c r="G662" s="37" t="str">
        <f t="shared" si="208"/>
        <v/>
      </c>
      <c r="K662" s="40">
        <f t="shared" si="202"/>
        <v>0</v>
      </c>
      <c r="L662" s="40">
        <f t="shared" si="203"/>
        <v>0</v>
      </c>
      <c r="M662" s="35" t="str">
        <f t="shared" si="204"/>
        <v/>
      </c>
    </row>
    <row r="663" spans="4:13">
      <c r="D663" s="35" t="str">
        <f t="shared" si="205"/>
        <v/>
      </c>
      <c r="E663" s="35" t="str">
        <f t="shared" si="206"/>
        <v/>
      </c>
      <c r="F663" s="35" t="str">
        <f t="shared" si="207"/>
        <v/>
      </c>
      <c r="G663" s="37" t="str">
        <f t="shared" si="208"/>
        <v/>
      </c>
      <c r="K663" s="40">
        <f t="shared" si="202"/>
        <v>0</v>
      </c>
      <c r="L663" s="40">
        <f t="shared" si="203"/>
        <v>0</v>
      </c>
      <c r="M663" s="35" t="str">
        <f t="shared" si="204"/>
        <v/>
      </c>
    </row>
    <row r="664" spans="4:13">
      <c r="D664" s="35" t="str">
        <f t="shared" si="205"/>
        <v/>
      </c>
      <c r="E664" s="35" t="str">
        <f t="shared" si="206"/>
        <v/>
      </c>
      <c r="F664" s="35" t="str">
        <f t="shared" si="207"/>
        <v/>
      </c>
      <c r="G664" s="37" t="str">
        <f t="shared" si="208"/>
        <v/>
      </c>
      <c r="K664" s="40">
        <f t="shared" si="202"/>
        <v>0</v>
      </c>
      <c r="L664" s="40">
        <f t="shared" si="203"/>
        <v>0</v>
      </c>
      <c r="M664" s="35" t="str">
        <f t="shared" si="204"/>
        <v/>
      </c>
    </row>
    <row r="665" spans="4:13">
      <c r="D665" s="35" t="str">
        <f t="shared" si="205"/>
        <v/>
      </c>
      <c r="E665" s="35" t="str">
        <f t="shared" si="206"/>
        <v/>
      </c>
      <c r="F665" s="35" t="str">
        <f t="shared" si="207"/>
        <v/>
      </c>
      <c r="G665" s="37" t="str">
        <f t="shared" si="208"/>
        <v/>
      </c>
      <c r="K665" s="40">
        <f t="shared" si="202"/>
        <v>0</v>
      </c>
      <c r="L665" s="40">
        <f t="shared" si="203"/>
        <v>0</v>
      </c>
      <c r="M665" s="35" t="str">
        <f t="shared" si="204"/>
        <v/>
      </c>
    </row>
    <row r="666" spans="4:13">
      <c r="D666" s="35" t="str">
        <f t="shared" si="205"/>
        <v/>
      </c>
      <c r="E666" s="35" t="str">
        <f t="shared" si="206"/>
        <v/>
      </c>
      <c r="F666" s="35" t="str">
        <f t="shared" si="207"/>
        <v/>
      </c>
      <c r="G666" s="37" t="str">
        <f t="shared" si="208"/>
        <v/>
      </c>
      <c r="K666" s="40">
        <f t="shared" si="202"/>
        <v>0</v>
      </c>
      <c r="L666" s="40">
        <f t="shared" si="203"/>
        <v>0</v>
      </c>
      <c r="M666" s="35" t="str">
        <f t="shared" si="204"/>
        <v/>
      </c>
    </row>
    <row r="667" spans="4:13">
      <c r="D667" s="35" t="str">
        <f t="shared" si="205"/>
        <v/>
      </c>
      <c r="E667" s="35" t="str">
        <f t="shared" si="206"/>
        <v/>
      </c>
      <c r="F667" s="35" t="str">
        <f t="shared" si="207"/>
        <v/>
      </c>
      <c r="G667" s="37" t="str">
        <f t="shared" si="208"/>
        <v/>
      </c>
      <c r="K667" s="40">
        <f t="shared" si="202"/>
        <v>0</v>
      </c>
      <c r="L667" s="40">
        <f t="shared" si="203"/>
        <v>0</v>
      </c>
      <c r="M667" s="35" t="str">
        <f t="shared" si="204"/>
        <v/>
      </c>
    </row>
    <row r="668" spans="4:13">
      <c r="D668" s="35" t="str">
        <f t="shared" si="205"/>
        <v/>
      </c>
      <c r="E668" s="35" t="str">
        <f t="shared" si="206"/>
        <v/>
      </c>
      <c r="F668" s="35" t="str">
        <f t="shared" si="207"/>
        <v/>
      </c>
      <c r="G668" s="37" t="str">
        <f t="shared" si="208"/>
        <v/>
      </c>
      <c r="K668" s="40">
        <f t="shared" ref="K668:K703" si="209">IFERROR(VLOOKUP($C668,$Q$49:$R$300,2,FALSE),0)</f>
        <v>0</v>
      </c>
      <c r="L668" s="40">
        <f t="shared" ref="L668:L699" si="210">IFERROR(J668-K668,"")</f>
        <v>0</v>
      </c>
      <c r="M668" s="35" t="str">
        <f t="shared" ref="M668:M699" si="211">IF(L668&gt;0,1,"")</f>
        <v/>
      </c>
    </row>
    <row r="669" spans="4:13">
      <c r="D669" s="35" t="str">
        <f t="shared" si="205"/>
        <v/>
      </c>
      <c r="E669" s="35" t="str">
        <f t="shared" si="206"/>
        <v/>
      </c>
      <c r="F669" s="35" t="str">
        <f t="shared" si="207"/>
        <v/>
      </c>
      <c r="G669" s="37" t="str">
        <f t="shared" si="208"/>
        <v/>
      </c>
      <c r="K669" s="40">
        <f t="shared" si="209"/>
        <v>0</v>
      </c>
      <c r="L669" s="40">
        <f t="shared" si="210"/>
        <v>0</v>
      </c>
      <c r="M669" s="35" t="str">
        <f t="shared" si="211"/>
        <v/>
      </c>
    </row>
    <row r="670" spans="4:13">
      <c r="D670" s="35" t="str">
        <f t="shared" si="205"/>
        <v/>
      </c>
      <c r="E670" s="35" t="str">
        <f t="shared" si="206"/>
        <v/>
      </c>
      <c r="F670" s="35" t="str">
        <f t="shared" si="207"/>
        <v/>
      </c>
      <c r="G670" s="37" t="str">
        <f t="shared" si="208"/>
        <v/>
      </c>
      <c r="K670" s="40">
        <f t="shared" si="209"/>
        <v>0</v>
      </c>
      <c r="L670" s="40">
        <f t="shared" si="210"/>
        <v>0</v>
      </c>
      <c r="M670" s="35" t="str">
        <f t="shared" si="211"/>
        <v/>
      </c>
    </row>
    <row r="671" spans="4:13">
      <c r="D671" s="35" t="str">
        <f t="shared" si="205"/>
        <v/>
      </c>
      <c r="E671" s="35" t="str">
        <f t="shared" si="206"/>
        <v/>
      </c>
      <c r="F671" s="35" t="str">
        <f t="shared" si="207"/>
        <v/>
      </c>
      <c r="G671" s="37" t="str">
        <f t="shared" si="208"/>
        <v/>
      </c>
      <c r="K671" s="40">
        <f t="shared" si="209"/>
        <v>0</v>
      </c>
      <c r="L671" s="40">
        <f t="shared" si="210"/>
        <v>0</v>
      </c>
      <c r="M671" s="35" t="str">
        <f t="shared" si="211"/>
        <v/>
      </c>
    </row>
    <row r="672" spans="4:13">
      <c r="D672" s="35" t="str">
        <f t="shared" si="205"/>
        <v/>
      </c>
      <c r="E672" s="35" t="str">
        <f t="shared" si="206"/>
        <v/>
      </c>
      <c r="F672" s="35" t="str">
        <f t="shared" si="207"/>
        <v/>
      </c>
      <c r="G672" s="37" t="str">
        <f t="shared" si="208"/>
        <v/>
      </c>
      <c r="K672" s="40">
        <f t="shared" si="209"/>
        <v>0</v>
      </c>
      <c r="L672" s="40">
        <f t="shared" si="210"/>
        <v>0</v>
      </c>
      <c r="M672" s="35" t="str">
        <f t="shared" si="211"/>
        <v/>
      </c>
    </row>
    <row r="673" spans="4:13">
      <c r="D673" s="35" t="str">
        <f t="shared" si="205"/>
        <v/>
      </c>
      <c r="E673" s="35" t="str">
        <f t="shared" si="206"/>
        <v/>
      </c>
      <c r="F673" s="35" t="str">
        <f t="shared" si="207"/>
        <v/>
      </c>
      <c r="G673" s="37" t="str">
        <f t="shared" si="208"/>
        <v/>
      </c>
      <c r="K673" s="40">
        <f t="shared" si="209"/>
        <v>0</v>
      </c>
      <c r="L673" s="40">
        <f t="shared" si="210"/>
        <v>0</v>
      </c>
      <c r="M673" s="35" t="str">
        <f t="shared" si="211"/>
        <v/>
      </c>
    </row>
    <row r="674" spans="4:13">
      <c r="D674" s="35" t="str">
        <f t="shared" si="205"/>
        <v/>
      </c>
      <c r="E674" s="35" t="str">
        <f t="shared" si="206"/>
        <v/>
      </c>
      <c r="F674" s="35" t="str">
        <f t="shared" si="207"/>
        <v/>
      </c>
      <c r="G674" s="37" t="str">
        <f t="shared" si="208"/>
        <v/>
      </c>
      <c r="K674" s="40">
        <f t="shared" si="209"/>
        <v>0</v>
      </c>
      <c r="L674" s="40">
        <f t="shared" si="210"/>
        <v>0</v>
      </c>
      <c r="M674" s="35" t="str">
        <f t="shared" si="211"/>
        <v/>
      </c>
    </row>
    <row r="675" spans="4:13">
      <c r="D675" s="35" t="str">
        <f t="shared" si="205"/>
        <v/>
      </c>
      <c r="E675" s="35" t="str">
        <f t="shared" si="206"/>
        <v/>
      </c>
      <c r="F675" s="35" t="str">
        <f t="shared" si="207"/>
        <v/>
      </c>
      <c r="G675" s="37" t="str">
        <f t="shared" si="208"/>
        <v/>
      </c>
      <c r="K675" s="40">
        <f t="shared" si="209"/>
        <v>0</v>
      </c>
      <c r="L675" s="40">
        <f t="shared" si="210"/>
        <v>0</v>
      </c>
      <c r="M675" s="35" t="str">
        <f t="shared" si="211"/>
        <v/>
      </c>
    </row>
    <row r="676" spans="4:13">
      <c r="D676" s="35" t="str">
        <f t="shared" si="205"/>
        <v/>
      </c>
      <c r="E676" s="35" t="str">
        <f t="shared" si="206"/>
        <v/>
      </c>
      <c r="F676" s="35" t="str">
        <f t="shared" si="207"/>
        <v/>
      </c>
      <c r="G676" s="37" t="str">
        <f t="shared" si="208"/>
        <v/>
      </c>
      <c r="K676" s="40">
        <f t="shared" si="209"/>
        <v>0</v>
      </c>
      <c r="L676" s="40">
        <f t="shared" si="210"/>
        <v>0</v>
      </c>
      <c r="M676" s="35" t="str">
        <f t="shared" si="211"/>
        <v/>
      </c>
    </row>
    <row r="677" spans="4:13">
      <c r="D677" s="35" t="str">
        <f t="shared" si="205"/>
        <v/>
      </c>
      <c r="E677" s="35" t="str">
        <f t="shared" si="206"/>
        <v/>
      </c>
      <c r="F677" s="35" t="str">
        <f t="shared" si="207"/>
        <v/>
      </c>
      <c r="G677" s="37" t="str">
        <f t="shared" si="208"/>
        <v/>
      </c>
      <c r="K677" s="40">
        <f t="shared" si="209"/>
        <v>0</v>
      </c>
      <c r="L677" s="40">
        <f t="shared" si="210"/>
        <v>0</v>
      </c>
      <c r="M677" s="35" t="str">
        <f t="shared" si="211"/>
        <v/>
      </c>
    </row>
    <row r="678" spans="4:13">
      <c r="D678" s="35" t="str">
        <f t="shared" si="205"/>
        <v/>
      </c>
      <c r="E678" s="35" t="str">
        <f t="shared" si="206"/>
        <v/>
      </c>
      <c r="F678" s="35" t="str">
        <f t="shared" si="207"/>
        <v/>
      </c>
      <c r="G678" s="37" t="str">
        <f t="shared" si="208"/>
        <v/>
      </c>
      <c r="K678" s="40">
        <f t="shared" si="209"/>
        <v>0</v>
      </c>
      <c r="L678" s="40">
        <f t="shared" si="210"/>
        <v>0</v>
      </c>
      <c r="M678" s="35" t="str">
        <f t="shared" si="211"/>
        <v/>
      </c>
    </row>
    <row r="679" spans="4:13">
      <c r="D679" s="35" t="str">
        <f t="shared" si="205"/>
        <v/>
      </c>
      <c r="E679" s="35" t="str">
        <f t="shared" si="206"/>
        <v/>
      </c>
      <c r="F679" s="35" t="str">
        <f t="shared" si="207"/>
        <v/>
      </c>
      <c r="G679" s="37" t="str">
        <f t="shared" si="208"/>
        <v/>
      </c>
      <c r="K679" s="40">
        <f t="shared" si="209"/>
        <v>0</v>
      </c>
      <c r="L679" s="40">
        <f t="shared" si="210"/>
        <v>0</v>
      </c>
      <c r="M679" s="35" t="str">
        <f t="shared" si="211"/>
        <v/>
      </c>
    </row>
    <row r="680" spans="4:13">
      <c r="D680" s="35" t="str">
        <f t="shared" si="205"/>
        <v/>
      </c>
      <c r="E680" s="35" t="str">
        <f t="shared" si="206"/>
        <v/>
      </c>
      <c r="F680" s="35" t="str">
        <f t="shared" si="207"/>
        <v/>
      </c>
      <c r="G680" s="37" t="str">
        <f t="shared" si="208"/>
        <v/>
      </c>
      <c r="K680" s="40">
        <f t="shared" si="209"/>
        <v>0</v>
      </c>
      <c r="L680" s="40">
        <f t="shared" si="210"/>
        <v>0</v>
      </c>
      <c r="M680" s="35" t="str">
        <f t="shared" si="211"/>
        <v/>
      </c>
    </row>
    <row r="681" spans="4:13">
      <c r="D681" s="35" t="str">
        <f t="shared" si="205"/>
        <v/>
      </c>
      <c r="E681" s="35" t="str">
        <f t="shared" si="206"/>
        <v/>
      </c>
      <c r="F681" s="35" t="str">
        <f t="shared" si="207"/>
        <v/>
      </c>
      <c r="G681" s="37" t="str">
        <f t="shared" si="208"/>
        <v/>
      </c>
      <c r="K681" s="40">
        <f t="shared" si="209"/>
        <v>0</v>
      </c>
      <c r="L681" s="40">
        <f t="shared" si="210"/>
        <v>0</v>
      </c>
      <c r="M681" s="35" t="str">
        <f t="shared" si="211"/>
        <v/>
      </c>
    </row>
    <row r="682" spans="4:13">
      <c r="D682" s="35" t="str">
        <f t="shared" si="205"/>
        <v/>
      </c>
      <c r="E682" s="35" t="str">
        <f t="shared" si="206"/>
        <v/>
      </c>
      <c r="F682" s="35" t="str">
        <f t="shared" si="207"/>
        <v/>
      </c>
      <c r="G682" s="37" t="str">
        <f t="shared" si="208"/>
        <v/>
      </c>
      <c r="K682" s="40">
        <f t="shared" si="209"/>
        <v>0</v>
      </c>
      <c r="L682" s="40">
        <f t="shared" si="210"/>
        <v>0</v>
      </c>
      <c r="M682" s="35" t="str">
        <f t="shared" si="211"/>
        <v/>
      </c>
    </row>
    <row r="683" spans="4:13">
      <c r="D683" s="35" t="str">
        <f t="shared" si="205"/>
        <v/>
      </c>
      <c r="E683" s="35" t="str">
        <f t="shared" si="206"/>
        <v/>
      </c>
      <c r="F683" s="35" t="str">
        <f t="shared" si="207"/>
        <v/>
      </c>
      <c r="G683" s="37" t="str">
        <f t="shared" si="208"/>
        <v/>
      </c>
      <c r="K683" s="40">
        <f t="shared" si="209"/>
        <v>0</v>
      </c>
      <c r="L683" s="40">
        <f t="shared" si="210"/>
        <v>0</v>
      </c>
      <c r="M683" s="35" t="str">
        <f t="shared" si="211"/>
        <v/>
      </c>
    </row>
    <row r="684" spans="4:13">
      <c r="D684" s="35" t="str">
        <f t="shared" si="205"/>
        <v/>
      </c>
      <c r="E684" s="35" t="str">
        <f t="shared" si="206"/>
        <v/>
      </c>
      <c r="F684" s="35" t="str">
        <f t="shared" si="207"/>
        <v/>
      </c>
      <c r="G684" s="37" t="str">
        <f t="shared" si="208"/>
        <v/>
      </c>
      <c r="K684" s="40">
        <f t="shared" si="209"/>
        <v>0</v>
      </c>
      <c r="L684" s="40">
        <f t="shared" si="210"/>
        <v>0</v>
      </c>
      <c r="M684" s="35" t="str">
        <f t="shared" si="211"/>
        <v/>
      </c>
    </row>
    <row r="685" spans="4:13">
      <c r="D685" s="35" t="str">
        <f t="shared" si="205"/>
        <v/>
      </c>
      <c r="E685" s="35" t="str">
        <f t="shared" si="206"/>
        <v/>
      </c>
      <c r="F685" s="35" t="str">
        <f t="shared" si="207"/>
        <v/>
      </c>
      <c r="G685" s="37" t="str">
        <f t="shared" si="208"/>
        <v/>
      </c>
      <c r="K685" s="40">
        <f t="shared" si="209"/>
        <v>0</v>
      </c>
      <c r="L685" s="40">
        <f t="shared" si="210"/>
        <v>0</v>
      </c>
      <c r="M685" s="35" t="str">
        <f t="shared" si="211"/>
        <v/>
      </c>
    </row>
    <row r="686" spans="4:13">
      <c r="D686" s="35" t="str">
        <f t="shared" si="205"/>
        <v/>
      </c>
      <c r="E686" s="35" t="str">
        <f t="shared" si="206"/>
        <v/>
      </c>
      <c r="F686" s="35" t="str">
        <f t="shared" si="207"/>
        <v/>
      </c>
      <c r="G686" s="37" t="str">
        <f t="shared" si="208"/>
        <v/>
      </c>
      <c r="K686" s="40">
        <f t="shared" si="209"/>
        <v>0</v>
      </c>
      <c r="L686" s="40">
        <f t="shared" si="210"/>
        <v>0</v>
      </c>
      <c r="M686" s="35" t="str">
        <f t="shared" si="211"/>
        <v/>
      </c>
    </row>
    <row r="687" spans="4:13">
      <c r="D687" s="35" t="str">
        <f t="shared" si="205"/>
        <v/>
      </c>
      <c r="E687" s="35" t="str">
        <f t="shared" si="206"/>
        <v/>
      </c>
      <c r="F687" s="35" t="str">
        <f t="shared" si="207"/>
        <v/>
      </c>
      <c r="G687" s="37" t="str">
        <f t="shared" si="208"/>
        <v/>
      </c>
      <c r="K687" s="40">
        <f t="shared" si="209"/>
        <v>0</v>
      </c>
      <c r="L687" s="40">
        <f t="shared" si="210"/>
        <v>0</v>
      </c>
      <c r="M687" s="35" t="str">
        <f t="shared" si="211"/>
        <v/>
      </c>
    </row>
    <row r="688" spans="4:13">
      <c r="D688" s="35" t="str">
        <f t="shared" si="205"/>
        <v/>
      </c>
      <c r="E688" s="35" t="str">
        <f t="shared" si="206"/>
        <v/>
      </c>
      <c r="F688" s="35" t="str">
        <f t="shared" si="207"/>
        <v/>
      </c>
      <c r="G688" s="37" t="str">
        <f t="shared" si="208"/>
        <v/>
      </c>
      <c r="K688" s="40">
        <f t="shared" si="209"/>
        <v>0</v>
      </c>
      <c r="L688" s="40">
        <f t="shared" si="210"/>
        <v>0</v>
      </c>
      <c r="M688" s="35" t="str">
        <f t="shared" si="211"/>
        <v/>
      </c>
    </row>
    <row r="689" spans="4:13">
      <c r="D689" s="35" t="str">
        <f t="shared" si="205"/>
        <v/>
      </c>
      <c r="E689" s="35" t="str">
        <f t="shared" si="206"/>
        <v/>
      </c>
      <c r="F689" s="35" t="str">
        <f t="shared" si="207"/>
        <v/>
      </c>
      <c r="G689" s="37" t="str">
        <f t="shared" si="208"/>
        <v/>
      </c>
      <c r="K689" s="40">
        <f t="shared" si="209"/>
        <v>0</v>
      </c>
      <c r="L689" s="40">
        <f t="shared" si="210"/>
        <v>0</v>
      </c>
      <c r="M689" s="35" t="str">
        <f t="shared" si="211"/>
        <v/>
      </c>
    </row>
    <row r="690" spans="4:13">
      <c r="D690" s="35" t="str">
        <f t="shared" si="205"/>
        <v/>
      </c>
      <c r="E690" s="35" t="str">
        <f t="shared" si="206"/>
        <v/>
      </c>
      <c r="F690" s="35" t="str">
        <f t="shared" si="207"/>
        <v/>
      </c>
      <c r="G690" s="37" t="str">
        <f t="shared" si="208"/>
        <v/>
      </c>
      <c r="K690" s="40">
        <f t="shared" si="209"/>
        <v>0</v>
      </c>
      <c r="L690" s="40">
        <f t="shared" si="210"/>
        <v>0</v>
      </c>
      <c r="M690" s="35" t="str">
        <f t="shared" si="211"/>
        <v/>
      </c>
    </row>
    <row r="691" spans="4:13">
      <c r="D691" s="35" t="str">
        <f t="shared" si="205"/>
        <v/>
      </c>
      <c r="E691" s="35" t="str">
        <f t="shared" si="206"/>
        <v/>
      </c>
      <c r="F691" s="35" t="str">
        <f t="shared" si="207"/>
        <v/>
      </c>
      <c r="G691" s="37" t="str">
        <f t="shared" si="208"/>
        <v/>
      </c>
      <c r="K691" s="40">
        <f t="shared" si="209"/>
        <v>0</v>
      </c>
      <c r="L691" s="40">
        <f t="shared" si="210"/>
        <v>0</v>
      </c>
      <c r="M691" s="35" t="str">
        <f t="shared" si="211"/>
        <v/>
      </c>
    </row>
    <row r="692" spans="4:13">
      <c r="D692" s="35" t="str">
        <f t="shared" si="205"/>
        <v/>
      </c>
      <c r="E692" s="35" t="str">
        <f t="shared" si="206"/>
        <v/>
      </c>
      <c r="F692" s="35" t="str">
        <f t="shared" si="207"/>
        <v/>
      </c>
      <c r="G692" s="37" t="str">
        <f t="shared" si="208"/>
        <v/>
      </c>
      <c r="K692" s="40">
        <f t="shared" si="209"/>
        <v>0</v>
      </c>
      <c r="L692" s="40">
        <f t="shared" si="210"/>
        <v>0</v>
      </c>
      <c r="M692" s="35" t="str">
        <f t="shared" si="211"/>
        <v/>
      </c>
    </row>
    <row r="693" spans="4:13">
      <c r="D693" s="35" t="str">
        <f t="shared" si="205"/>
        <v/>
      </c>
      <c r="E693" s="35" t="str">
        <f t="shared" si="206"/>
        <v/>
      </c>
      <c r="F693" s="35" t="str">
        <f t="shared" si="207"/>
        <v/>
      </c>
      <c r="G693" s="37" t="str">
        <f t="shared" si="208"/>
        <v/>
      </c>
      <c r="K693" s="40">
        <f t="shared" si="209"/>
        <v>0</v>
      </c>
      <c r="L693" s="40">
        <f t="shared" si="210"/>
        <v>0</v>
      </c>
      <c r="M693" s="35" t="str">
        <f t="shared" si="211"/>
        <v/>
      </c>
    </row>
    <row r="694" spans="4:13">
      <c r="D694" s="35" t="str">
        <f t="shared" si="205"/>
        <v/>
      </c>
      <c r="E694" s="35" t="str">
        <f t="shared" si="206"/>
        <v/>
      </c>
      <c r="F694" s="35" t="str">
        <f t="shared" si="207"/>
        <v/>
      </c>
      <c r="G694" s="37" t="str">
        <f t="shared" si="208"/>
        <v/>
      </c>
      <c r="K694" s="40">
        <f t="shared" si="209"/>
        <v>0</v>
      </c>
      <c r="L694" s="40">
        <f t="shared" si="210"/>
        <v>0</v>
      </c>
      <c r="M694" s="35" t="str">
        <f t="shared" si="211"/>
        <v/>
      </c>
    </row>
    <row r="695" spans="4:13">
      <c r="D695" s="35" t="str">
        <f t="shared" si="205"/>
        <v/>
      </c>
      <c r="E695" s="35" t="str">
        <f t="shared" si="206"/>
        <v/>
      </c>
      <c r="F695" s="35" t="str">
        <f t="shared" si="207"/>
        <v/>
      </c>
      <c r="G695" s="37" t="str">
        <f t="shared" si="208"/>
        <v/>
      </c>
      <c r="K695" s="40">
        <f t="shared" si="209"/>
        <v>0</v>
      </c>
      <c r="L695" s="40">
        <f t="shared" si="210"/>
        <v>0</v>
      </c>
      <c r="M695" s="35" t="str">
        <f t="shared" si="211"/>
        <v/>
      </c>
    </row>
    <row r="696" spans="4:13">
      <c r="D696" s="35" t="str">
        <f t="shared" si="205"/>
        <v/>
      </c>
      <c r="E696" s="35" t="str">
        <f t="shared" si="206"/>
        <v/>
      </c>
      <c r="F696" s="35" t="str">
        <f t="shared" si="207"/>
        <v/>
      </c>
      <c r="G696" s="37" t="str">
        <f t="shared" si="208"/>
        <v/>
      </c>
      <c r="K696" s="40">
        <f t="shared" si="209"/>
        <v>0</v>
      </c>
      <c r="L696" s="40">
        <f t="shared" si="210"/>
        <v>0</v>
      </c>
      <c r="M696" s="35" t="str">
        <f t="shared" si="211"/>
        <v/>
      </c>
    </row>
    <row r="697" spans="4:13">
      <c r="D697" s="35" t="str">
        <f t="shared" si="205"/>
        <v/>
      </c>
      <c r="E697" s="35" t="str">
        <f t="shared" si="206"/>
        <v/>
      </c>
      <c r="F697" s="35" t="str">
        <f t="shared" si="207"/>
        <v/>
      </c>
      <c r="G697" s="37" t="str">
        <f t="shared" si="208"/>
        <v/>
      </c>
      <c r="K697" s="40">
        <f t="shared" si="209"/>
        <v>0</v>
      </c>
      <c r="L697" s="40">
        <f t="shared" si="210"/>
        <v>0</v>
      </c>
      <c r="M697" s="35" t="str">
        <f t="shared" si="211"/>
        <v/>
      </c>
    </row>
    <row r="698" spans="4:13">
      <c r="D698" s="35" t="str">
        <f t="shared" si="205"/>
        <v/>
      </c>
      <c r="E698" s="35" t="str">
        <f t="shared" si="206"/>
        <v/>
      </c>
      <c r="F698" s="35" t="str">
        <f t="shared" si="207"/>
        <v/>
      </c>
      <c r="G698" s="37" t="str">
        <f t="shared" si="208"/>
        <v/>
      </c>
      <c r="K698" s="40">
        <f t="shared" si="209"/>
        <v>0</v>
      </c>
      <c r="L698" s="40">
        <f t="shared" si="210"/>
        <v>0</v>
      </c>
      <c r="M698" s="35" t="str">
        <f t="shared" si="211"/>
        <v/>
      </c>
    </row>
    <row r="699" spans="4:13">
      <c r="D699" s="35" t="str">
        <f t="shared" si="205"/>
        <v/>
      </c>
      <c r="E699" s="35" t="str">
        <f t="shared" si="206"/>
        <v/>
      </c>
      <c r="F699" s="35" t="str">
        <f t="shared" si="207"/>
        <v/>
      </c>
      <c r="G699" s="37" t="str">
        <f t="shared" si="208"/>
        <v/>
      </c>
      <c r="K699" s="40">
        <f t="shared" si="209"/>
        <v>0</v>
      </c>
      <c r="L699" s="40">
        <f t="shared" si="210"/>
        <v>0</v>
      </c>
      <c r="M699" s="35" t="str">
        <f t="shared" si="211"/>
        <v/>
      </c>
    </row>
    <row r="700" spans="4:13">
      <c r="D700" s="35" t="str">
        <f t="shared" si="205"/>
        <v/>
      </c>
      <c r="E700" s="35" t="str">
        <f t="shared" si="206"/>
        <v/>
      </c>
      <c r="F700" s="35" t="str">
        <f t="shared" si="207"/>
        <v/>
      </c>
      <c r="G700" s="37" t="str">
        <f t="shared" si="208"/>
        <v/>
      </c>
      <c r="K700" s="40">
        <f t="shared" si="209"/>
        <v>0</v>
      </c>
      <c r="L700" s="40">
        <f t="shared" ref="L700:L703" si="212">IFERROR(J700-K700,"")</f>
        <v>0</v>
      </c>
      <c r="M700" s="35" t="str">
        <f t="shared" ref="M700:M703" si="213">IF(L700&gt;0,1,"")</f>
        <v/>
      </c>
    </row>
    <row r="701" spans="4:13">
      <c r="D701" s="35" t="str">
        <f t="shared" si="205"/>
        <v/>
      </c>
      <c r="E701" s="35" t="str">
        <f t="shared" si="206"/>
        <v/>
      </c>
      <c r="F701" s="35" t="str">
        <f t="shared" si="207"/>
        <v/>
      </c>
      <c r="G701" s="37" t="str">
        <f t="shared" si="208"/>
        <v/>
      </c>
      <c r="K701" s="40">
        <f t="shared" si="209"/>
        <v>0</v>
      </c>
      <c r="L701" s="40">
        <f t="shared" si="212"/>
        <v>0</v>
      </c>
      <c r="M701" s="35" t="str">
        <f t="shared" si="213"/>
        <v/>
      </c>
    </row>
    <row r="702" spans="4:13">
      <c r="D702" s="35" t="str">
        <f t="shared" si="205"/>
        <v/>
      </c>
      <c r="E702" s="35" t="str">
        <f t="shared" si="206"/>
        <v/>
      </c>
      <c r="F702" s="35" t="str">
        <f t="shared" si="207"/>
        <v/>
      </c>
      <c r="G702" s="37" t="str">
        <f t="shared" si="208"/>
        <v/>
      </c>
      <c r="K702" s="40">
        <f t="shared" si="209"/>
        <v>0</v>
      </c>
      <c r="L702" s="40">
        <f t="shared" si="212"/>
        <v>0</v>
      </c>
      <c r="M702" s="35" t="str">
        <f t="shared" si="213"/>
        <v/>
      </c>
    </row>
    <row r="703" spans="4:13">
      <c r="D703" s="35" t="str">
        <f t="shared" si="205"/>
        <v/>
      </c>
      <c r="E703" s="35" t="str">
        <f t="shared" si="206"/>
        <v/>
      </c>
      <c r="F703" s="35" t="str">
        <f t="shared" si="207"/>
        <v/>
      </c>
      <c r="G703" s="37" t="str">
        <f t="shared" si="208"/>
        <v/>
      </c>
      <c r="K703" s="40">
        <f t="shared" si="209"/>
        <v>0</v>
      </c>
      <c r="L703" s="40">
        <f t="shared" si="212"/>
        <v>0</v>
      </c>
      <c r="M703" s="35" t="str">
        <f t="shared" si="213"/>
        <v/>
      </c>
    </row>
  </sheetData>
  <autoFilter ref="A4:O703"/>
  <sortState ref="B5:O257">
    <sortCondition ref="B5"/>
  </sortState>
  <mergeCells count="30">
    <mergeCell ref="AN2:AU2"/>
    <mergeCell ref="AW2:BD2"/>
    <mergeCell ref="BF2:BM2"/>
    <mergeCell ref="Q4:Q5"/>
    <mergeCell ref="R4:R5"/>
    <mergeCell ref="S4:V4"/>
    <mergeCell ref="W4:Z4"/>
    <mergeCell ref="AA4:AD4"/>
    <mergeCell ref="AE4:AH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S34:V34"/>
    <mergeCell ref="Q39:R39"/>
    <mergeCell ref="S19:V19"/>
    <mergeCell ref="W19:Z19"/>
    <mergeCell ref="AA19:AD19"/>
    <mergeCell ref="Q44:R44"/>
    <mergeCell ref="Q46:R46"/>
    <mergeCell ref="Q47:R47"/>
    <mergeCell ref="Q31:R31"/>
    <mergeCell ref="Q32:R32"/>
    <mergeCell ref="Q34:Q35"/>
    <mergeCell ref="R34:R35"/>
  </mergeCells>
  <dataValidations count="2">
    <dataValidation type="list" allowBlank="1" showInputMessage="1" showErrorMessage="1" sqref="H5:H703">
      <formula1>"1,2"</formula1>
    </dataValidation>
    <dataValidation type="list" allowBlank="1" showInputMessage="1" showErrorMessage="1" sqref="O5:O703">
      <formula1>"CC,AW"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Parameter</vt:lpstr>
      <vt:lpstr>14</vt:lpstr>
      <vt:lpstr>AllUnit</vt:lpstr>
      <vt:lpstr>EGI</vt:lpstr>
      <vt:lpstr>'14'!Jam</vt:lpstr>
      <vt:lpstr>'14'!Netto</vt:lpstr>
      <vt:lpstr>Owner</vt:lpstr>
      <vt:lpstr>Parameter</vt:lpstr>
      <vt:lpstr>'14'!Ritase</vt:lpstr>
      <vt:lpstr>Type</vt:lpstr>
      <vt:lpstr>'14'!Unit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kkt15001</cp:lastModifiedBy>
  <dcterms:created xsi:type="dcterms:W3CDTF">2017-03-08T05:50:43Z</dcterms:created>
  <dcterms:modified xsi:type="dcterms:W3CDTF">2017-10-14T14:44:55Z</dcterms:modified>
</cp:coreProperties>
</file>