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uelos\SMEG\Proyectos\PRADA\6_EnsayoCampo\"/>
    </mc:Choice>
  </mc:AlternateContent>
  <xr:revisionPtr revIDLastSave="0" documentId="13_ncr:1_{68DDAFBA-9070-4066-A49D-5154116A2140}" xr6:coauthVersionLast="47" xr6:coauthVersionMax="47" xr10:uidLastSave="{00000000-0000-0000-0000-000000000000}"/>
  <bookViews>
    <workbookView xWindow="-120" yWindow="-120" windowWidth="24240" windowHeight="13020" xr2:uid="{596FF4F9-22DE-4A47-8146-7F0EC10DC4DA}"/>
  </bookViews>
  <sheets>
    <sheet name="Diseño experimental " sheetId="1" r:id="rId1"/>
    <sheet name="Cronología" sheetId="3" r:id="rId2"/>
    <sheet name="Enmienda" sheetId="2" r:id="rId3"/>
    <sheet name="Muestreos suelo" sheetId="7" r:id="rId4"/>
    <sheet name="TTO biocidas" sheetId="6" r:id="rId5"/>
    <sheet name="ID NEIKER" sheetId="11" r:id="rId6"/>
    <sheet name="Resultados suelo" sheetId="8" r:id="rId7"/>
    <sheet name="Resultados patata" sheetId="9" r:id="rId8"/>
    <sheet name="Sensores T y humedad" sheetId="10" r:id="rId9"/>
  </sheets>
  <definedNames>
    <definedName name="_xlnm._FilterDatabase" localSheetId="0" hidden="1">'Diseño experimental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7" i="6"/>
  <c r="I6" i="6"/>
  <c r="K5" i="6"/>
  <c r="K4" i="6"/>
  <c r="K3" i="6"/>
  <c r="K2" i="6"/>
  <c r="B10" i="2"/>
  <c r="B9" i="2"/>
  <c r="B11" i="2" s="1"/>
  <c r="E4" i="2"/>
  <c r="E5" i="2" s="1"/>
</calcChain>
</file>

<file path=xl/sharedStrings.xml><?xml version="1.0" encoding="utf-8"?>
<sst xmlns="http://schemas.openxmlformats.org/spreadsheetml/2006/main" count="755" uniqueCount="270">
  <si>
    <t>PABELLÓN</t>
  </si>
  <si>
    <t>Control</t>
  </si>
  <si>
    <t>O</t>
  </si>
  <si>
    <t>L</t>
  </si>
  <si>
    <t>I</t>
  </si>
  <si>
    <t>S</t>
  </si>
  <si>
    <t>A</t>
  </si>
  <si>
    <t>P</t>
  </si>
  <si>
    <t>CC</t>
  </si>
  <si>
    <t>Origen</t>
  </si>
  <si>
    <t>%C</t>
  </si>
  <si>
    <t>%N</t>
  </si>
  <si>
    <t>Miren Ardeo</t>
  </si>
  <si>
    <t>Bovino</t>
  </si>
  <si>
    <t>kg N necesarios</t>
  </si>
  <si>
    <t>kg estiércol necesarios</t>
  </si>
  <si>
    <t>Según criterio UDAPA</t>
  </si>
  <si>
    <t>Aplicación Estiércol</t>
  </si>
  <si>
    <t>Muestreo post glifosato/puesta cable</t>
  </si>
  <si>
    <t>Muestreo post enmienda/Aplicación glifosato</t>
  </si>
  <si>
    <t>Muestreo inicial</t>
  </si>
  <si>
    <t>Siembra</t>
  </si>
  <si>
    <t xml:space="preserve">Aplicación </t>
  </si>
  <si>
    <t>kg aplicados</t>
  </si>
  <si>
    <t>kg N/ha</t>
  </si>
  <si>
    <t>kg N</t>
  </si>
  <si>
    <t>Superficie (ha) de TODA la parcela</t>
  </si>
  <si>
    <t xml:space="preserve">Superficie (ha) del suelo enmendado </t>
  </si>
  <si>
    <t>Producto</t>
  </si>
  <si>
    <t>Clinic</t>
  </si>
  <si>
    <t>Fecha aplicación</t>
  </si>
  <si>
    <t>Vaplicación total (l)</t>
  </si>
  <si>
    <t>Vaplicacion/parcela (l)</t>
  </si>
  <si>
    <t>Superficie parcela (m2)</t>
  </si>
  <si>
    <t>Compuesto activo</t>
  </si>
  <si>
    <t>1:120</t>
  </si>
  <si>
    <t>Auros</t>
  </si>
  <si>
    <t>Sencor Liquid</t>
  </si>
  <si>
    <t>1:370</t>
  </si>
  <si>
    <t>1:3700</t>
  </si>
  <si>
    <t>Glifosato (36%)</t>
  </si>
  <si>
    <t>Prosulfocarb (80%)</t>
  </si>
  <si>
    <t>Metribuzina (60%)</t>
  </si>
  <si>
    <t>Traxi</t>
  </si>
  <si>
    <t>Oxicloruro de cobre (50%)</t>
  </si>
  <si>
    <t>Dilución / preparación</t>
  </si>
  <si>
    <t>1.35 g/l</t>
  </si>
  <si>
    <t>l/ha o kg/ha</t>
  </si>
  <si>
    <t>Aplicación objetivo (kg N/ha)</t>
  </si>
  <si>
    <t>200/220</t>
  </si>
  <si>
    <t>Aplicación herbicidas</t>
  </si>
  <si>
    <t>Muestreos</t>
  </si>
  <si>
    <t>Fecha</t>
  </si>
  <si>
    <t>nº muestras</t>
  </si>
  <si>
    <t>Profundidad (cm)</t>
  </si>
  <si>
    <t>catas/muestra</t>
  </si>
  <si>
    <t>Abenta</t>
  </si>
  <si>
    <t>300ml/ha - 45ml/15L</t>
  </si>
  <si>
    <t>Extracto de ajo alicina</t>
  </si>
  <si>
    <t>Karate Zeon</t>
  </si>
  <si>
    <t>Lambda cihalotrin 10% [CS] P/V</t>
  </si>
  <si>
    <t>130ml/ha - 19.5ml/15L</t>
  </si>
  <si>
    <t>Mospilan</t>
  </si>
  <si>
    <t>Acetamiprid 20% [SP] P/P</t>
  </si>
  <si>
    <t>6g/15L</t>
  </si>
  <si>
    <t>Ortiva</t>
  </si>
  <si>
    <t>Azoxistrobin 25% [SC] P/V</t>
  </si>
  <si>
    <t>500ml/ha - 5ml/12L</t>
  </si>
  <si>
    <t>3. Fichas biocidas\auros.pdf</t>
  </si>
  <si>
    <t>3. Fichas biocidas\sencor.pdf</t>
  </si>
  <si>
    <t>3. Fichas biocidas\karate zeon.pdf</t>
  </si>
  <si>
    <t>3. Fichas biocidas\mospilan.pdf</t>
  </si>
  <si>
    <t>3. Fichas biocidas\ortiva.pdf</t>
  </si>
  <si>
    <t>Insecticida</t>
  </si>
  <si>
    <t>Fungicida</t>
  </si>
  <si>
    <t>Herbicida</t>
  </si>
  <si>
    <t>3. Fichas biocidas\clinic.pdf</t>
  </si>
  <si>
    <t>3. Fichas biocidas\traxi.pdf</t>
  </si>
  <si>
    <t>https://www.tienda.sercopag.com/producto/abenta-extracto-de-ajo-alicina-ecologico/</t>
  </si>
  <si>
    <t>SpotlightPlus</t>
  </si>
  <si>
    <t>3. Fichas biocidas\spotlight plus (secante patata).pdf</t>
  </si>
  <si>
    <t>Abono foliar</t>
  </si>
  <si>
    <t>Summa System</t>
  </si>
  <si>
    <t>https://servalesa.com/producto/summa-system/</t>
  </si>
  <si>
    <t>Carfentrazona-etil 6% [ME] P/V</t>
  </si>
  <si>
    <t>Segundo muestreo</t>
  </si>
  <si>
    <t>Tercer muestreo</t>
  </si>
  <si>
    <t>Aplicación herbicidas y fungicida</t>
  </si>
  <si>
    <t>Granizada</t>
  </si>
  <si>
    <t>https://www.noticiasdealava.eus/alava/2023/10/14/danos-cosechas-romperan-records-alava-7381282.html</t>
  </si>
  <si>
    <t>Muestreo 1 (post glifosato)</t>
  </si>
  <si>
    <t>Tratamientos a los q se aplicó</t>
  </si>
  <si>
    <t>Habitual</t>
  </si>
  <si>
    <t>Habitual y reducida</t>
  </si>
  <si>
    <t>Aplicación secado 1</t>
  </si>
  <si>
    <t>Aplicación secado 2</t>
  </si>
  <si>
    <t>Reducida</t>
  </si>
  <si>
    <t>Muestreo post-enmienda</t>
  </si>
  <si>
    <t xml:space="preserve">Muestreo inicial </t>
  </si>
  <si>
    <t>Muestreo 2 (post-herbicidas)</t>
  </si>
  <si>
    <t>Muestreo 3 (post-secado, cosecha)</t>
  </si>
  <si>
    <t>Muestra</t>
  </si>
  <si>
    <t>Subparcela</t>
  </si>
  <si>
    <t>Fecha de muestreo</t>
  </si>
  <si>
    <t>Cambio climático</t>
  </si>
  <si>
    <t>Biocidas</t>
  </si>
  <si>
    <t>Matriz</t>
  </si>
  <si>
    <t>Temperatura elevada</t>
  </si>
  <si>
    <t>Suelo</t>
  </si>
  <si>
    <t>Minimal Inhibitory Concentration (MIC)</t>
  </si>
  <si>
    <t>Otros</t>
  </si>
  <si>
    <t>Suelo post enmienda</t>
  </si>
  <si>
    <t>Suelo inicial</t>
  </si>
  <si>
    <t>23_04472</t>
  </si>
  <si>
    <t>23_04473</t>
  </si>
  <si>
    <t>23_04474</t>
  </si>
  <si>
    <t>23_04475</t>
  </si>
  <si>
    <t>23_04476</t>
  </si>
  <si>
    <t>23_04477</t>
  </si>
  <si>
    <t>23_04478</t>
  </si>
  <si>
    <t>23_04479</t>
  </si>
  <si>
    <t>23_04480</t>
  </si>
  <si>
    <t>23_04481</t>
  </si>
  <si>
    <t>23_04482</t>
  </si>
  <si>
    <t>23_04483</t>
  </si>
  <si>
    <t>23_04484</t>
  </si>
  <si>
    <t>23_04485</t>
  </si>
  <si>
    <t>23_04486</t>
  </si>
  <si>
    <t>23_04487</t>
  </si>
  <si>
    <t>23_04488</t>
  </si>
  <si>
    <t>23_04489</t>
  </si>
  <si>
    <t>23_04490</t>
  </si>
  <si>
    <t>23_04491</t>
  </si>
  <si>
    <t>23_04492</t>
  </si>
  <si>
    <t>23_04493</t>
  </si>
  <si>
    <t>23_04494</t>
  </si>
  <si>
    <t>23_04495</t>
  </si>
  <si>
    <t>23_04535</t>
  </si>
  <si>
    <t>23_04536</t>
  </si>
  <si>
    <t>ID</t>
  </si>
  <si>
    <t>Materia Seca</t>
  </si>
  <si>
    <t>pH en agua (1:2.5, w/v)</t>
  </si>
  <si>
    <t>Conductividad eléctrica en agua 1:5 w/v</t>
  </si>
  <si>
    <t>Carbono Total</t>
  </si>
  <si>
    <t>Materia Orgánica Total</t>
  </si>
  <si>
    <t>Nitrógeno Total</t>
  </si>
  <si>
    <t>Fósforo Olsen</t>
  </si>
  <si>
    <t>Potasio Asimilable</t>
  </si>
  <si>
    <t>Aluminio</t>
  </si>
  <si>
    <t>Arsénico</t>
  </si>
  <si>
    <t>Calcio</t>
  </si>
  <si>
    <t>Cadmio</t>
  </si>
  <si>
    <t>Cobalto</t>
  </si>
  <si>
    <t>Cromo</t>
  </si>
  <si>
    <t>Cobre</t>
  </si>
  <si>
    <t>Cobre disponible</t>
  </si>
  <si>
    <t>Hierro</t>
  </si>
  <si>
    <t>Potasio</t>
  </si>
  <si>
    <t>Magnesio</t>
  </si>
  <si>
    <t>Manganeso</t>
  </si>
  <si>
    <t>Molibdeno</t>
  </si>
  <si>
    <t>Sodio</t>
  </si>
  <si>
    <t>Níquel</t>
  </si>
  <si>
    <t>Fósforo</t>
  </si>
  <si>
    <t>Plomo</t>
  </si>
  <si>
    <t>Azufre</t>
  </si>
  <si>
    <t>Zinc</t>
  </si>
  <si>
    <t>Capacidad Intercambio Catiónico Efectiva (COHEX)</t>
  </si>
  <si>
    <t xml:space="preserve">    Alanina Aminopeptidasa</t>
  </si>
  <si>
    <t xml:space="preserve">    Fosfomonoesterasa</t>
  </si>
  <si>
    <t xml:space="preserve">    Beta Glucosidasa</t>
  </si>
  <si>
    <t xml:space="preserve">    Quitinasa</t>
  </si>
  <si>
    <t xml:space="preserve">    Arilsulfatasa</t>
  </si>
  <si>
    <t xml:space="preserve">    Leucina aminopeptidasa</t>
  </si>
  <si>
    <t xml:space="preserve">  Arena Fina</t>
  </si>
  <si>
    <t xml:space="preserve">  Arena Gruesa</t>
  </si>
  <si>
    <t xml:space="preserve">  Limo</t>
  </si>
  <si>
    <t xml:space="preserve">  Arcilla</t>
  </si>
  <si>
    <t xml:space="preserve">  Clasificación Textural</t>
  </si>
  <si>
    <t>Carbono de la Biomasa Microbiana</t>
  </si>
  <si>
    <t>Nitrógeno Potencialmente Mineralizable</t>
  </si>
  <si>
    <t>Respiración Microbiana</t>
  </si>
  <si>
    <t>%</t>
  </si>
  <si>
    <t>mS/cm</t>
  </si>
  <si>
    <t>mg/kg</t>
  </si>
  <si>
    <t>g/kg</t>
  </si>
  <si>
    <t>mEq/100g</t>
  </si>
  <si>
    <t>µmoles producto/kg suelo*h</t>
  </si>
  <si>
    <t>mg C/kg</t>
  </si>
  <si>
    <t>mg C-CO2/kg*h</t>
  </si>
  <si>
    <t>&lt;0,5</t>
  </si>
  <si>
    <t>ARCILLOSA</t>
  </si>
  <si>
    <t>&lt;100</t>
  </si>
  <si>
    <t>PARÁMETROS MICROBIANOS</t>
  </si>
  <si>
    <t>PARÁMETROS FISICOQUÍMICOS</t>
  </si>
  <si>
    <t>METADATA</t>
  </si>
  <si>
    <t>&lt;5</t>
  </si>
  <si>
    <t>Qubit</t>
  </si>
  <si>
    <t>Nanodrop</t>
  </si>
  <si>
    <t>DNA</t>
  </si>
  <si>
    <t>&gt;60 mm</t>
  </si>
  <si>
    <t>40-60 mm</t>
  </si>
  <si>
    <t>20-40 mm</t>
  </si>
  <si>
    <t>&lt;20 mm</t>
  </si>
  <si>
    <t>&lt;10 mm</t>
  </si>
  <si>
    <t>CALIBRE</t>
  </si>
  <si>
    <t>Peso</t>
  </si>
  <si>
    <t>PESO TOTAL</t>
  </si>
  <si>
    <t>Humedad</t>
  </si>
  <si>
    <t>Materia
seca</t>
  </si>
  <si>
    <t>HUMEDAD</t>
  </si>
  <si>
    <t>Nº patatas</t>
  </si>
  <si>
    <t>23_06202</t>
  </si>
  <si>
    <t>23_06203</t>
  </si>
  <si>
    <t>23_06204</t>
  </si>
  <si>
    <t>23_06205</t>
  </si>
  <si>
    <t>23_06206</t>
  </si>
  <si>
    <t>23_06207</t>
  </si>
  <si>
    <t>23_06208</t>
  </si>
  <si>
    <t>23_06209</t>
  </si>
  <si>
    <t>23_06210</t>
  </si>
  <si>
    <t>23_06211</t>
  </si>
  <si>
    <t>23_06212</t>
  </si>
  <si>
    <t>23_06213</t>
  </si>
  <si>
    <t>23_06214</t>
  </si>
  <si>
    <t>23_06215</t>
  </si>
  <si>
    <t>23_06216</t>
  </si>
  <si>
    <t>23_06217</t>
  </si>
  <si>
    <t>23_06218</t>
  </si>
  <si>
    <t>23_06219</t>
  </si>
  <si>
    <t>23_06220</t>
  </si>
  <si>
    <t>23_06221</t>
  </si>
  <si>
    <t>23_06222</t>
  </si>
  <si>
    <t>23_06223</t>
  </si>
  <si>
    <t>23_06224</t>
  </si>
  <si>
    <t>23_06225</t>
  </si>
  <si>
    <t>23_09040</t>
  </si>
  <si>
    <t>23_09041</t>
  </si>
  <si>
    <t>23_09042</t>
  </si>
  <si>
    <t>23_09043</t>
  </si>
  <si>
    <t>23_09044</t>
  </si>
  <si>
    <t>23_09045</t>
  </si>
  <si>
    <t>23_09046</t>
  </si>
  <si>
    <t>23_09047</t>
  </si>
  <si>
    <t>23_09048</t>
  </si>
  <si>
    <t>23_09049</t>
  </si>
  <si>
    <t>23_09050</t>
  </si>
  <si>
    <t>23_09051</t>
  </si>
  <si>
    <t>23_09052</t>
  </si>
  <si>
    <t>23_09053</t>
  </si>
  <si>
    <t>23_09054</t>
  </si>
  <si>
    <t>23_09055</t>
  </si>
  <si>
    <t>23_09056</t>
  </si>
  <si>
    <t>23_09057</t>
  </si>
  <si>
    <t>23_09058</t>
  </si>
  <si>
    <t>23_09059</t>
  </si>
  <si>
    <t>23_09060</t>
  </si>
  <si>
    <t>23_09061</t>
  </si>
  <si>
    <t>23_09062</t>
  </si>
  <si>
    <t>23_09063</t>
  </si>
  <si>
    <t>Extracción DNA</t>
  </si>
  <si>
    <t>Tetraciclina (ug/ml)</t>
  </si>
  <si>
    <t>ng/ul</t>
  </si>
  <si>
    <t>mg-1 FW</t>
  </si>
  <si>
    <t>mg-1 DW</t>
  </si>
  <si>
    <t>ng-1 DNA</t>
  </si>
  <si>
    <t>16S</t>
  </si>
  <si>
    <t>Media (nº copias)</t>
  </si>
  <si>
    <t>dt (nº copias)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</si>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</sst>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7" fillId="0" borderId="0" xfId="2"/>
    <xf numFmtId="0" fontId="8" fillId="0" borderId="0" xfId="0" applyFont="1"/>
    <xf numFmtId="0" fontId="0" fillId="0" borderId="0" xfId="0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8" xfId="0" applyBorder="1"/>
    <xf numFmtId="0" fontId="0" fillId="0" borderId="0" xfId="0" applyAlignment="1">
      <alignment vertical="center" wrapText="1"/>
    </xf>
    <xf numFmtId="14" fontId="0" fillId="0" borderId="5" xfId="0" applyNumberFormat="1" applyBorder="1"/>
    <xf numFmtId="0" fontId="0" fillId="0" borderId="7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0" fillId="0" borderId="0" xfId="0" applyNumberFormat="1" applyBorder="1"/>
    <xf numFmtId="0" fontId="0" fillId="0" borderId="11" xfId="0" applyBorder="1"/>
    <xf numFmtId="0" fontId="11" fillId="0" borderId="5" xfId="0" applyFont="1" applyBorder="1"/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0" fontId="11" fillId="0" borderId="6" xfId="0" applyFont="1" applyBorder="1"/>
  </cellXfs>
  <cellStyles count="4">
    <cellStyle name="Hipervínculo" xfId="2" builtinId="8"/>
    <cellStyle name="Millares" xfId="1" builtinId="3"/>
    <cellStyle name="Normal" xfId="0" builtinId="0"/>
    <cellStyle name="Normal 2" xfId="3" xr:uid="{56481F96-BE05-46B0-A72F-8B02E1EBB12D}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4483</xdr:colOff>
      <xdr:row>2</xdr:row>
      <xdr:rowOff>0</xdr:rowOff>
    </xdr:from>
    <xdr:to>
      <xdr:col>15</xdr:col>
      <xdr:colOff>127748</xdr:colOff>
      <xdr:row>4</xdr:row>
      <xdr:rowOff>381000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DFE3A9F-C0E4-4BA3-9E4F-A7A756336513}"/>
            </a:ext>
          </a:extLst>
        </xdr:cNvPr>
        <xdr:cNvSpPr txBox="1"/>
      </xdr:nvSpPr>
      <xdr:spPr>
        <a:xfrm>
          <a:off x="11538392" y="900545"/>
          <a:ext cx="3933265" cy="214745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/>
            <a:t>-</a:t>
          </a:r>
          <a:r>
            <a:rPr lang="es-ES" sz="1400" baseline="0"/>
            <a:t> 6 parcelas por tratamiento (6 réplicas).</a:t>
          </a:r>
          <a:endParaRPr lang="es-ES" sz="1400"/>
        </a:p>
        <a:p>
          <a:endParaRPr lang="es-ES" sz="1400"/>
        </a:p>
        <a:p>
          <a:r>
            <a:rPr lang="es-ES" sz="1400"/>
            <a:t>- 4 caballones por parcela.</a:t>
          </a:r>
        </a:p>
        <a:p>
          <a:endParaRPr lang="es-ES" sz="1400"/>
        </a:p>
        <a:p>
          <a:r>
            <a:rPr lang="es-ES" sz="1400"/>
            <a:t>-10 plantas por caballón.</a:t>
          </a:r>
        </a:p>
        <a:p>
          <a:endParaRPr lang="es-ES" sz="1400"/>
        </a:p>
        <a:p>
          <a:r>
            <a:rPr lang="es-ES" sz="1400"/>
            <a:t>-</a:t>
          </a:r>
          <a:r>
            <a:rPr lang="es-ES" sz="1400" baseline="0"/>
            <a:t> 40 plantas por parcela.</a:t>
          </a:r>
        </a:p>
        <a:p>
          <a:endParaRPr lang="es-ES" sz="1400" baseline="0"/>
        </a:p>
        <a:p>
          <a:r>
            <a:rPr lang="es-ES" sz="1400"/>
            <a:t>- Muestrear 5 plantas de los caballones centrales.</a:t>
          </a:r>
        </a:p>
        <a:p>
          <a:r>
            <a:rPr lang="es-ES" sz="1400"/>
            <a:t> </a:t>
          </a:r>
        </a:p>
      </xdr:txBody>
    </xdr:sp>
    <xdr:clientData/>
  </xdr:twoCellAnchor>
  <xdr:twoCellAnchor editAs="oneCell">
    <xdr:from>
      <xdr:col>10</xdr:col>
      <xdr:colOff>51954</xdr:colOff>
      <xdr:row>4</xdr:row>
      <xdr:rowOff>640773</xdr:rowOff>
    </xdr:from>
    <xdr:to>
      <xdr:col>14</xdr:col>
      <xdr:colOff>381000</xdr:colOff>
      <xdr:row>8</xdr:row>
      <xdr:rowOff>151962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99DBE7-1696-FE0F-64AF-AF0C5AA0E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5863" y="3307773"/>
          <a:ext cx="3377046" cy="3044098"/>
        </a:xfrm>
        <a:prstGeom prst="rect">
          <a:avLst/>
        </a:prstGeom>
      </xdr:spPr>
    </xdr:pic>
    <xdr:clientData/>
  </xdr:twoCellAnchor>
  <xdr:twoCellAnchor>
    <xdr:from>
      <xdr:col>1</xdr:col>
      <xdr:colOff>329045</xdr:colOff>
      <xdr:row>1</xdr:row>
      <xdr:rowOff>34636</xdr:rowOff>
    </xdr:from>
    <xdr:to>
      <xdr:col>1</xdr:col>
      <xdr:colOff>346364</xdr:colOff>
      <xdr:row>8</xdr:row>
      <xdr:rowOff>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5301694-9E8B-2089-D93A-8764B069522B}"/>
            </a:ext>
          </a:extLst>
        </xdr:cNvPr>
        <xdr:cNvCxnSpPr/>
      </xdr:nvCxnSpPr>
      <xdr:spPr>
        <a:xfrm flipH="1" flipV="1">
          <a:off x="1091045" y="484909"/>
          <a:ext cx="17319" cy="5715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741218</xdr:colOff>
      <xdr:row>8</xdr:row>
      <xdr:rowOff>412173</xdr:rowOff>
    </xdr:from>
    <xdr:to>
      <xdr:col>8</xdr:col>
      <xdr:colOff>1298863</xdr:colOff>
      <xdr:row>8</xdr:row>
      <xdr:rowOff>415637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BC01A88-5918-4810-B88D-0402EBA4B65B}"/>
            </a:ext>
          </a:extLst>
        </xdr:cNvPr>
        <xdr:cNvCxnSpPr/>
      </xdr:nvCxnSpPr>
      <xdr:spPr>
        <a:xfrm>
          <a:off x="1503218" y="6612082"/>
          <a:ext cx="9199418" cy="346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935182</xdr:colOff>
      <xdr:row>8</xdr:row>
      <xdr:rowOff>536864</xdr:rowOff>
    </xdr:from>
    <xdr:to>
      <xdr:col>6</xdr:col>
      <xdr:colOff>17318</xdr:colOff>
      <xdr:row>8</xdr:row>
      <xdr:rowOff>917864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03B2D29-92CA-AC67-B535-27091DDB728B}"/>
            </a:ext>
          </a:extLst>
        </xdr:cNvPr>
        <xdr:cNvSpPr txBox="1"/>
      </xdr:nvSpPr>
      <xdr:spPr>
        <a:xfrm>
          <a:off x="5195455" y="6736773"/>
          <a:ext cx="1489363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800"/>
            <a:t>20m</a:t>
          </a:r>
        </a:p>
      </xdr:txBody>
    </xdr:sp>
    <xdr:clientData/>
  </xdr:twoCellAnchor>
  <xdr:twoCellAnchor>
    <xdr:from>
      <xdr:col>0</xdr:col>
      <xdr:colOff>155863</xdr:colOff>
      <xdr:row>4</xdr:row>
      <xdr:rowOff>273627</xdr:rowOff>
    </xdr:from>
    <xdr:to>
      <xdr:col>1</xdr:col>
      <xdr:colOff>277090</xdr:colOff>
      <xdr:row>4</xdr:row>
      <xdr:rowOff>640773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CD5DFFC-7936-4DAD-9214-2BEE2C65ECBD}"/>
            </a:ext>
          </a:extLst>
        </xdr:cNvPr>
        <xdr:cNvSpPr txBox="1"/>
      </xdr:nvSpPr>
      <xdr:spPr>
        <a:xfrm>
          <a:off x="155863" y="2940627"/>
          <a:ext cx="883227" cy="3671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800"/>
            <a:t>18m</a:t>
          </a:r>
        </a:p>
      </xdr:txBody>
    </xdr:sp>
    <xdr:clientData/>
  </xdr:twoCellAnchor>
  <xdr:twoCellAnchor>
    <xdr:from>
      <xdr:col>10</xdr:col>
      <xdr:colOff>125711</xdr:colOff>
      <xdr:row>8</xdr:row>
      <xdr:rowOff>987135</xdr:rowOff>
    </xdr:from>
    <xdr:to>
      <xdr:col>14</xdr:col>
      <xdr:colOff>588818</xdr:colOff>
      <xdr:row>11</xdr:row>
      <xdr:rowOff>380999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DCBBF99-D629-49CE-96E8-902ADDF8DBDA}"/>
            </a:ext>
          </a:extLst>
        </xdr:cNvPr>
        <xdr:cNvSpPr txBox="1"/>
      </xdr:nvSpPr>
      <xdr:spPr>
        <a:xfrm>
          <a:off x="11659620" y="7187044"/>
          <a:ext cx="3511107" cy="119495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800"/>
            <a:t>Superficie total 400 m2 / 0.04 ha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3.%20Fichas%20biocidas\spotlight%20plus%20(secante%20patata).pdf" TargetMode="External"/><Relationship Id="rId3" Type="http://schemas.openxmlformats.org/officeDocument/2006/relationships/hyperlink" Target="3.%20Fichas%20biocidas\karate%20zeon.pdf" TargetMode="External"/><Relationship Id="rId7" Type="http://schemas.openxmlformats.org/officeDocument/2006/relationships/hyperlink" Target="3.%20Fichas%20biocidas\traxi.pdf" TargetMode="External"/><Relationship Id="rId2" Type="http://schemas.openxmlformats.org/officeDocument/2006/relationships/hyperlink" Target="3.%20Fichas%20biocidas\sencor.pdf" TargetMode="External"/><Relationship Id="rId1" Type="http://schemas.openxmlformats.org/officeDocument/2006/relationships/hyperlink" Target="3.%20Fichas%20biocidas\auros.pdf" TargetMode="External"/><Relationship Id="rId6" Type="http://schemas.openxmlformats.org/officeDocument/2006/relationships/hyperlink" Target="3.%20Fichas%20biocidas\clinic.pdf" TargetMode="External"/><Relationship Id="rId5" Type="http://schemas.openxmlformats.org/officeDocument/2006/relationships/hyperlink" Target="3.%20Fichas%20biocidas\ortiva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3.%20Fichas%20biocidas\mospilan.pdf" TargetMode="External"/><Relationship Id="rId9" Type="http://schemas.openxmlformats.org/officeDocument/2006/relationships/hyperlink" Target="3.%20Fichas%20biocidas\spotlight%20plus%20(secante%20patata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151D-28A8-4925-AC6D-CB04B875D135}">
  <dimension ref="C1:T32"/>
  <sheetViews>
    <sheetView showGridLines="0" tabSelected="1" zoomScale="55" zoomScaleNormal="55" workbookViewId="0">
      <selection activeCell="S4" sqref="S4"/>
    </sheetView>
  </sheetViews>
  <sheetFormatPr baseColWidth="10" defaultRowHeight="15" x14ac:dyDescent="0.25"/>
  <cols>
    <col min="3" max="5" width="20.5703125" customWidth="1"/>
    <col min="6" max="6" width="15.5703125" customWidth="1"/>
    <col min="7" max="9" width="20.5703125" customWidth="1"/>
  </cols>
  <sheetData>
    <row r="1" spans="3:20" ht="36" x14ac:dyDescent="0.5">
      <c r="C1" s="11" t="s">
        <v>8</v>
      </c>
      <c r="D1" s="11" t="s">
        <v>8</v>
      </c>
      <c r="E1" s="10" t="s">
        <v>1</v>
      </c>
      <c r="F1" s="7"/>
      <c r="G1" s="11" t="s">
        <v>8</v>
      </c>
      <c r="H1" s="10" t="s">
        <v>1</v>
      </c>
      <c r="I1" s="10" t="s">
        <v>1</v>
      </c>
    </row>
    <row r="2" spans="3:20" ht="36" x14ac:dyDescent="0.25">
      <c r="C2" s="6" t="s">
        <v>92</v>
      </c>
      <c r="D2" s="6" t="s">
        <v>92</v>
      </c>
      <c r="E2" s="5" t="s">
        <v>96</v>
      </c>
      <c r="F2" s="7"/>
      <c r="G2" s="6" t="s">
        <v>92</v>
      </c>
      <c r="H2" s="4" t="s">
        <v>92</v>
      </c>
      <c r="I2" s="5" t="s">
        <v>96</v>
      </c>
    </row>
    <row r="3" spans="3:20" ht="80.099999999999994" customHeight="1" x14ac:dyDescent="0.3">
      <c r="C3" s="9" t="s">
        <v>7</v>
      </c>
      <c r="D3" s="9" t="s">
        <v>6</v>
      </c>
      <c r="E3" s="9" t="s">
        <v>5</v>
      </c>
      <c r="F3" s="9" t="s">
        <v>4</v>
      </c>
      <c r="G3" s="9" t="s">
        <v>3</v>
      </c>
      <c r="H3" s="9" t="s">
        <v>3</v>
      </c>
      <c r="I3" s="9" t="s">
        <v>2</v>
      </c>
      <c r="T3" s="25"/>
    </row>
    <row r="4" spans="3:20" ht="60" customHeight="1" x14ac:dyDescent="0.25">
      <c r="C4" s="8" t="s">
        <v>96</v>
      </c>
      <c r="D4" s="8" t="s">
        <v>96</v>
      </c>
      <c r="E4" s="4" t="s">
        <v>92</v>
      </c>
      <c r="F4" s="7"/>
      <c r="G4" s="8" t="s">
        <v>96</v>
      </c>
      <c r="H4" s="4" t="s">
        <v>92</v>
      </c>
      <c r="I4" s="4" t="s">
        <v>92</v>
      </c>
    </row>
    <row r="5" spans="3:20" ht="80.099999999999994" customHeight="1" x14ac:dyDescent="0.25">
      <c r="C5" s="9" t="s">
        <v>7</v>
      </c>
      <c r="D5" s="9" t="s">
        <v>6</v>
      </c>
      <c r="E5" s="9" t="s">
        <v>5</v>
      </c>
      <c r="F5" s="9" t="s">
        <v>4</v>
      </c>
      <c r="G5" s="9" t="s">
        <v>3</v>
      </c>
      <c r="H5" s="9" t="s">
        <v>3</v>
      </c>
      <c r="I5" s="9" t="s">
        <v>2</v>
      </c>
    </row>
    <row r="6" spans="3:20" ht="60" customHeight="1" x14ac:dyDescent="0.25">
      <c r="C6" s="6" t="s">
        <v>92</v>
      </c>
      <c r="D6" s="8" t="s">
        <v>96</v>
      </c>
      <c r="E6" s="5" t="s">
        <v>96</v>
      </c>
      <c r="F6" s="7"/>
      <c r="G6" s="8" t="s">
        <v>96</v>
      </c>
      <c r="H6" s="5" t="s">
        <v>96</v>
      </c>
      <c r="I6" s="5" t="s">
        <v>96</v>
      </c>
      <c r="R6" t="s">
        <v>269</v>
      </c>
    </row>
    <row r="7" spans="3:20" ht="80.099999999999994" customHeight="1" x14ac:dyDescent="0.25">
      <c r="C7" s="9" t="s">
        <v>7</v>
      </c>
      <c r="D7" s="9" t="s">
        <v>6</v>
      </c>
      <c r="E7" s="9" t="s">
        <v>5</v>
      </c>
      <c r="F7" s="9" t="s">
        <v>4</v>
      </c>
      <c r="G7" s="9" t="s">
        <v>3</v>
      </c>
      <c r="H7" s="9" t="s">
        <v>3</v>
      </c>
      <c r="I7" s="9" t="s">
        <v>2</v>
      </c>
    </row>
    <row r="8" spans="3:20" ht="60" customHeight="1" x14ac:dyDescent="0.25">
      <c r="C8" s="8" t="s">
        <v>96</v>
      </c>
      <c r="D8" s="6" t="s">
        <v>92</v>
      </c>
      <c r="E8" s="4" t="s">
        <v>92</v>
      </c>
      <c r="F8" s="7"/>
      <c r="G8" s="6" t="s">
        <v>92</v>
      </c>
      <c r="H8" s="5" t="s">
        <v>96</v>
      </c>
      <c r="I8" s="4" t="s">
        <v>92</v>
      </c>
    </row>
    <row r="9" spans="3:20" ht="80.099999999999994" customHeight="1" thickBot="1" x14ac:dyDescent="0.3"/>
    <row r="10" spans="3:20" ht="47.25" thickBot="1" x14ac:dyDescent="0.3">
      <c r="C10" s="3" t="s">
        <v>0</v>
      </c>
      <c r="D10" s="2"/>
      <c r="E10" s="2"/>
      <c r="F10" s="2"/>
      <c r="G10" s="1"/>
      <c r="H10" s="1"/>
      <c r="I10" s="1"/>
    </row>
    <row r="12" spans="3:20" ht="38.450000000000003" customHeight="1" x14ac:dyDescent="0.25"/>
    <row r="26" ht="80.099999999999994" customHeight="1" x14ac:dyDescent="0.25"/>
    <row r="27" ht="60" customHeight="1" x14ac:dyDescent="0.25"/>
    <row r="28" ht="80.099999999999994" customHeight="1" x14ac:dyDescent="0.25"/>
    <row r="29" ht="60" customHeight="1" x14ac:dyDescent="0.25"/>
    <row r="30" ht="80.099999999999994" customHeight="1" x14ac:dyDescent="0.25"/>
    <row r="31" ht="60" customHeight="1" x14ac:dyDescent="0.25"/>
    <row r="32" ht="80.099999999999994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47A7-F3E0-4EAB-B0C1-59ADA3D24A39}">
  <dimension ref="A1:C12"/>
  <sheetViews>
    <sheetView workbookViewId="0">
      <selection activeCell="C18" sqref="C18"/>
    </sheetView>
  </sheetViews>
  <sheetFormatPr baseColWidth="10" defaultRowHeight="15" x14ac:dyDescent="0.25"/>
  <cols>
    <col min="1" max="1" width="42.28515625" bestFit="1" customWidth="1"/>
  </cols>
  <sheetData>
    <row r="1" spans="1:3" x14ac:dyDescent="0.25">
      <c r="A1" t="s">
        <v>20</v>
      </c>
      <c r="B1" s="13">
        <v>44978</v>
      </c>
    </row>
    <row r="2" spans="1:3" x14ac:dyDescent="0.25">
      <c r="A2" t="s">
        <v>17</v>
      </c>
      <c r="B2" s="13">
        <v>45021</v>
      </c>
    </row>
    <row r="3" spans="1:3" x14ac:dyDescent="0.25">
      <c r="A3" t="s">
        <v>19</v>
      </c>
      <c r="B3" s="13">
        <v>45037</v>
      </c>
    </row>
    <row r="4" spans="1:3" x14ac:dyDescent="0.25">
      <c r="A4" t="s">
        <v>18</v>
      </c>
      <c r="B4" s="13">
        <v>45054</v>
      </c>
    </row>
    <row r="5" spans="1:3" x14ac:dyDescent="0.25">
      <c r="A5" t="s">
        <v>21</v>
      </c>
      <c r="B5" s="13">
        <v>45057</v>
      </c>
    </row>
    <row r="6" spans="1:3" x14ac:dyDescent="0.25">
      <c r="A6" t="s">
        <v>50</v>
      </c>
      <c r="B6" s="13">
        <v>45082</v>
      </c>
    </row>
    <row r="7" spans="1:3" x14ac:dyDescent="0.25">
      <c r="A7" t="s">
        <v>85</v>
      </c>
      <c r="B7" s="13">
        <v>45103</v>
      </c>
    </row>
    <row r="8" spans="1:3" x14ac:dyDescent="0.25">
      <c r="A8" t="s">
        <v>87</v>
      </c>
      <c r="B8" s="13">
        <v>45104</v>
      </c>
    </row>
    <row r="9" spans="1:3" x14ac:dyDescent="0.25">
      <c r="A9" t="s">
        <v>88</v>
      </c>
      <c r="B9" s="13">
        <v>45113</v>
      </c>
      <c r="C9" s="23" t="s">
        <v>89</v>
      </c>
    </row>
    <row r="10" spans="1:3" x14ac:dyDescent="0.25">
      <c r="A10" t="s">
        <v>94</v>
      </c>
      <c r="B10" s="13">
        <v>45154</v>
      </c>
    </row>
    <row r="11" spans="1:3" x14ac:dyDescent="0.25">
      <c r="A11" t="s">
        <v>95</v>
      </c>
      <c r="B11" s="13">
        <v>45161</v>
      </c>
    </row>
    <row r="12" spans="1:3" x14ac:dyDescent="0.25">
      <c r="A12" t="s">
        <v>86</v>
      </c>
      <c r="B12" s="13">
        <v>45183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7ABC-E455-420E-B6A8-CBDAA9F4F284}">
  <dimension ref="A1:H11"/>
  <sheetViews>
    <sheetView workbookViewId="0">
      <selection activeCell="G1" sqref="G1:H1"/>
    </sheetView>
  </sheetViews>
  <sheetFormatPr baseColWidth="10" defaultRowHeight="15" x14ac:dyDescent="0.25"/>
  <cols>
    <col min="1" max="1" width="34.7109375" bestFit="1" customWidth="1"/>
    <col min="4" max="4" width="31.5703125" bestFit="1" customWidth="1"/>
  </cols>
  <sheetData>
    <row r="1" spans="1:8" x14ac:dyDescent="0.25">
      <c r="B1" t="s">
        <v>12</v>
      </c>
      <c r="D1" s="12" t="s">
        <v>16</v>
      </c>
      <c r="G1" s="39" t="s">
        <v>260</v>
      </c>
      <c r="H1" s="39"/>
    </row>
    <row r="2" spans="1:8" x14ac:dyDescent="0.25">
      <c r="A2" t="s">
        <v>9</v>
      </c>
      <c r="B2" t="s">
        <v>13</v>
      </c>
      <c r="D2" t="s">
        <v>48</v>
      </c>
      <c r="E2" t="s">
        <v>49</v>
      </c>
      <c r="G2" t="s">
        <v>197</v>
      </c>
      <c r="H2" t="s">
        <v>198</v>
      </c>
    </row>
    <row r="3" spans="1:8" x14ac:dyDescent="0.25">
      <c r="A3" t="s">
        <v>10</v>
      </c>
      <c r="B3">
        <v>7.35</v>
      </c>
      <c r="D3" t="s">
        <v>26</v>
      </c>
      <c r="E3">
        <v>0.04</v>
      </c>
      <c r="G3">
        <v>206</v>
      </c>
      <c r="H3">
        <v>272</v>
      </c>
    </row>
    <row r="4" spans="1:8" x14ac:dyDescent="0.25">
      <c r="A4" t="s">
        <v>11</v>
      </c>
      <c r="B4">
        <v>0.32</v>
      </c>
      <c r="D4" t="s">
        <v>14</v>
      </c>
      <c r="E4">
        <f>220*E3</f>
        <v>8.8000000000000007</v>
      </c>
    </row>
    <row r="5" spans="1:8" x14ac:dyDescent="0.25">
      <c r="D5" t="s">
        <v>15</v>
      </c>
      <c r="E5">
        <f>E4/(B4/100)</f>
        <v>2750</v>
      </c>
    </row>
    <row r="7" spans="1:8" x14ac:dyDescent="0.25">
      <c r="A7" t="s">
        <v>22</v>
      </c>
      <c r="B7" s="13">
        <v>45021</v>
      </c>
    </row>
    <row r="8" spans="1:8" x14ac:dyDescent="0.25">
      <c r="A8" t="s">
        <v>23</v>
      </c>
      <c r="B8">
        <v>1700</v>
      </c>
    </row>
    <row r="9" spans="1:8" x14ac:dyDescent="0.25">
      <c r="A9" t="s">
        <v>27</v>
      </c>
      <c r="B9">
        <f>9*0.0001*24</f>
        <v>2.1600000000000001E-2</v>
      </c>
    </row>
    <row r="10" spans="1:8" x14ac:dyDescent="0.25">
      <c r="A10" t="s">
        <v>25</v>
      </c>
      <c r="B10">
        <f>B8*B4*0.01</f>
        <v>5.44</v>
      </c>
    </row>
    <row r="11" spans="1:8" x14ac:dyDescent="0.25">
      <c r="A11" t="s">
        <v>24</v>
      </c>
      <c r="B11" s="14">
        <f>(B8*B4*0.01)/(B9)</f>
        <v>251.85185185185185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B8E8-D416-4E99-94B9-B4561DD671E5}">
  <dimension ref="A1:E6"/>
  <sheetViews>
    <sheetView workbookViewId="0">
      <selection activeCell="C12" sqref="C12"/>
    </sheetView>
  </sheetViews>
  <sheetFormatPr baseColWidth="10" defaultRowHeight="15" x14ac:dyDescent="0.25"/>
  <cols>
    <col min="1" max="1" width="34.5703125" bestFit="1" customWidth="1"/>
    <col min="3" max="3" width="16.5703125" bestFit="1" customWidth="1"/>
    <col min="4" max="4" width="11.5703125" bestFit="1" customWidth="1"/>
    <col min="5" max="5" width="13.5703125" bestFit="1" customWidth="1"/>
  </cols>
  <sheetData>
    <row r="1" spans="1:5" ht="34.5" customHeight="1" x14ac:dyDescent="0.25">
      <c r="A1" s="26" t="s">
        <v>51</v>
      </c>
      <c r="B1" s="26" t="s">
        <v>52</v>
      </c>
      <c r="C1" s="26" t="s">
        <v>54</v>
      </c>
      <c r="D1" s="26" t="s">
        <v>53</v>
      </c>
      <c r="E1" s="26" t="s">
        <v>55</v>
      </c>
    </row>
    <row r="2" spans="1:5" ht="16.5" customHeight="1" x14ac:dyDescent="0.25">
      <c r="A2" t="s">
        <v>98</v>
      </c>
      <c r="B2" s="13">
        <v>44978</v>
      </c>
      <c r="C2">
        <v>20</v>
      </c>
      <c r="D2">
        <v>1</v>
      </c>
      <c r="E2">
        <v>10</v>
      </c>
    </row>
    <row r="3" spans="1:5" ht="13.5" customHeight="1" x14ac:dyDescent="0.25">
      <c r="A3" t="s">
        <v>97</v>
      </c>
      <c r="B3" s="13">
        <v>45037</v>
      </c>
      <c r="C3">
        <v>20</v>
      </c>
      <c r="D3">
        <v>1</v>
      </c>
      <c r="E3">
        <v>10</v>
      </c>
    </row>
    <row r="4" spans="1:5" x14ac:dyDescent="0.25">
      <c r="A4" t="s">
        <v>90</v>
      </c>
      <c r="B4" s="13">
        <v>45054</v>
      </c>
      <c r="C4">
        <v>20</v>
      </c>
      <c r="D4">
        <v>24</v>
      </c>
      <c r="E4">
        <v>10</v>
      </c>
    </row>
    <row r="5" spans="1:5" x14ac:dyDescent="0.25">
      <c r="A5" t="s">
        <v>99</v>
      </c>
      <c r="B5" s="13">
        <v>45103</v>
      </c>
      <c r="C5">
        <v>20</v>
      </c>
      <c r="D5">
        <v>24</v>
      </c>
      <c r="E5">
        <v>10</v>
      </c>
    </row>
    <row r="6" spans="1:5" x14ac:dyDescent="0.25">
      <c r="A6" t="s">
        <v>100</v>
      </c>
      <c r="B6" s="13">
        <v>45183</v>
      </c>
      <c r="C6">
        <v>20</v>
      </c>
      <c r="D6">
        <v>24</v>
      </c>
      <c r="E6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B909-C3C5-42D7-9F7F-2DC651D4830A}">
  <dimension ref="B1:L13"/>
  <sheetViews>
    <sheetView showGridLines="0" workbookViewId="0">
      <selection activeCell="D23" sqref="D23"/>
    </sheetView>
  </sheetViews>
  <sheetFormatPr baseColWidth="10" defaultRowHeight="15" x14ac:dyDescent="0.25"/>
  <cols>
    <col min="2" max="2" width="29.5703125" customWidth="1"/>
    <col min="3" max="3" width="17.42578125" customWidth="1"/>
    <col min="4" max="4" width="14.28515625" customWidth="1"/>
    <col min="5" max="5" width="32.5703125" bestFit="1" customWidth="1"/>
    <col min="6" max="6" width="15.42578125" style="15" bestFit="1" customWidth="1"/>
    <col min="7" max="7" width="20.7109375" style="15" bestFit="1" customWidth="1"/>
    <col min="8" max="8" width="18.28515625" style="15" bestFit="1" customWidth="1"/>
    <col min="9" max="9" width="21" style="15" bestFit="1" customWidth="1"/>
    <col min="10" max="10" width="21.7109375" style="15" bestFit="1" customWidth="1"/>
    <col min="11" max="11" width="11.42578125" style="15"/>
  </cols>
  <sheetData>
    <row r="1" spans="2:12" x14ac:dyDescent="0.25">
      <c r="B1" s="12" t="s">
        <v>91</v>
      </c>
      <c r="C1" s="24"/>
      <c r="D1" s="20" t="s">
        <v>28</v>
      </c>
      <c r="E1" s="20" t="s">
        <v>34</v>
      </c>
      <c r="F1" s="21" t="s">
        <v>30</v>
      </c>
      <c r="G1" s="21" t="s">
        <v>45</v>
      </c>
      <c r="H1" s="21" t="s">
        <v>31</v>
      </c>
      <c r="I1" s="21" t="s">
        <v>32</v>
      </c>
      <c r="J1" s="21" t="s">
        <v>33</v>
      </c>
      <c r="K1" s="21" t="s">
        <v>47</v>
      </c>
    </row>
    <row r="2" spans="2:12" x14ac:dyDescent="0.25">
      <c r="B2" t="s">
        <v>92</v>
      </c>
      <c r="C2" t="s">
        <v>75</v>
      </c>
      <c r="D2" t="s">
        <v>29</v>
      </c>
      <c r="E2" t="s">
        <v>40</v>
      </c>
      <c r="F2" s="16">
        <v>45037</v>
      </c>
      <c r="G2" s="17" t="s">
        <v>35</v>
      </c>
      <c r="H2" s="15">
        <v>12</v>
      </c>
      <c r="I2" s="15">
        <v>1</v>
      </c>
      <c r="J2" s="15">
        <v>9</v>
      </c>
      <c r="K2" s="18">
        <f>(I2/120)*10000/J2</f>
        <v>9.2592592592592595</v>
      </c>
      <c r="L2" s="22" t="s">
        <v>76</v>
      </c>
    </row>
    <row r="3" spans="2:12" x14ac:dyDescent="0.25">
      <c r="B3" t="s">
        <v>92</v>
      </c>
      <c r="C3" t="s">
        <v>75</v>
      </c>
      <c r="D3" t="s">
        <v>36</v>
      </c>
      <c r="E3" t="s">
        <v>41</v>
      </c>
      <c r="F3" s="16">
        <v>45082</v>
      </c>
      <c r="G3" s="19" t="s">
        <v>38</v>
      </c>
      <c r="H3" s="15">
        <v>12</v>
      </c>
      <c r="I3" s="15">
        <v>1</v>
      </c>
      <c r="J3" s="15">
        <v>9</v>
      </c>
      <c r="K3" s="18">
        <f>(I3/370)*10000/J3</f>
        <v>3.0030030030030033</v>
      </c>
      <c r="L3" s="22" t="s">
        <v>68</v>
      </c>
    </row>
    <row r="4" spans="2:12" x14ac:dyDescent="0.25">
      <c r="B4" t="s">
        <v>92</v>
      </c>
      <c r="C4" t="s">
        <v>75</v>
      </c>
      <c r="D4" t="s">
        <v>37</v>
      </c>
      <c r="E4" t="s">
        <v>42</v>
      </c>
      <c r="F4" s="16">
        <v>45082</v>
      </c>
      <c r="G4" s="19" t="s">
        <v>39</v>
      </c>
      <c r="H4" s="15">
        <v>12</v>
      </c>
      <c r="I4" s="15">
        <v>1</v>
      </c>
      <c r="J4" s="15">
        <v>9</v>
      </c>
      <c r="K4" s="18">
        <f>(I4/3700)*10000/J4</f>
        <v>0.3003003003003003</v>
      </c>
      <c r="L4" s="22" t="s">
        <v>69</v>
      </c>
    </row>
    <row r="5" spans="2:12" x14ac:dyDescent="0.25">
      <c r="B5" t="s">
        <v>92</v>
      </c>
      <c r="C5" t="s">
        <v>74</v>
      </c>
      <c r="D5" t="s">
        <v>43</v>
      </c>
      <c r="E5" t="s">
        <v>44</v>
      </c>
      <c r="F5" s="16">
        <v>45082</v>
      </c>
      <c r="G5" s="19" t="s">
        <v>46</v>
      </c>
      <c r="H5" s="15">
        <v>12</v>
      </c>
      <c r="I5" s="15">
        <v>1</v>
      </c>
      <c r="J5" s="15">
        <v>9</v>
      </c>
      <c r="K5" s="18">
        <f>(1.35/1000)*10000/J5</f>
        <v>1.5</v>
      </c>
      <c r="L5" s="22" t="s">
        <v>77</v>
      </c>
    </row>
    <row r="6" spans="2:12" x14ac:dyDescent="0.25">
      <c r="B6" t="s">
        <v>93</v>
      </c>
      <c r="C6" t="s">
        <v>73</v>
      </c>
      <c r="D6" t="s">
        <v>56</v>
      </c>
      <c r="E6" t="s">
        <v>58</v>
      </c>
      <c r="F6" s="16">
        <v>45104</v>
      </c>
      <c r="G6" s="15" t="s">
        <v>57</v>
      </c>
      <c r="H6" s="15">
        <v>15</v>
      </c>
      <c r="I6" s="15">
        <f>15/24</f>
        <v>0.625</v>
      </c>
      <c r="J6" s="15">
        <v>9</v>
      </c>
      <c r="L6" t="s">
        <v>78</v>
      </c>
    </row>
    <row r="7" spans="2:12" x14ac:dyDescent="0.25">
      <c r="B7" t="s">
        <v>93</v>
      </c>
      <c r="C7" t="s">
        <v>73</v>
      </c>
      <c r="D7" t="s">
        <v>59</v>
      </c>
      <c r="E7" t="s">
        <v>60</v>
      </c>
      <c r="F7" s="16">
        <v>45104</v>
      </c>
      <c r="G7" s="15" t="s">
        <v>61</v>
      </c>
      <c r="H7" s="15">
        <v>15</v>
      </c>
      <c r="I7" s="15">
        <f>15/24</f>
        <v>0.625</v>
      </c>
      <c r="J7" s="15">
        <v>9</v>
      </c>
      <c r="L7" s="22" t="s">
        <v>70</v>
      </c>
    </row>
    <row r="8" spans="2:12" x14ac:dyDescent="0.25">
      <c r="B8" t="s">
        <v>93</v>
      </c>
      <c r="C8" t="s">
        <v>73</v>
      </c>
      <c r="D8" t="s">
        <v>62</v>
      </c>
      <c r="E8" t="s">
        <v>63</v>
      </c>
      <c r="F8" s="16">
        <v>45104</v>
      </c>
      <c r="G8" s="15" t="s">
        <v>64</v>
      </c>
      <c r="H8" s="15">
        <v>15</v>
      </c>
      <c r="I8" s="15">
        <f>15/24</f>
        <v>0.625</v>
      </c>
      <c r="J8" s="15">
        <v>9</v>
      </c>
      <c r="L8" s="22" t="s">
        <v>71</v>
      </c>
    </row>
    <row r="9" spans="2:12" x14ac:dyDescent="0.25">
      <c r="B9" t="s">
        <v>92</v>
      </c>
      <c r="C9" t="s">
        <v>74</v>
      </c>
      <c r="D9" t="s">
        <v>65</v>
      </c>
      <c r="E9" t="s">
        <v>66</v>
      </c>
      <c r="F9" s="16">
        <v>45104</v>
      </c>
      <c r="G9" s="15" t="s">
        <v>67</v>
      </c>
      <c r="H9" s="15">
        <v>12</v>
      </c>
      <c r="I9" s="15">
        <v>1</v>
      </c>
      <c r="J9" s="15">
        <v>9</v>
      </c>
      <c r="L9" s="22" t="s">
        <v>72</v>
      </c>
    </row>
    <row r="10" spans="2:12" x14ac:dyDescent="0.25">
      <c r="B10" t="s">
        <v>92</v>
      </c>
      <c r="C10" t="s">
        <v>75</v>
      </c>
      <c r="D10" t="s">
        <v>79</v>
      </c>
      <c r="E10" t="s">
        <v>84</v>
      </c>
      <c r="F10" s="16">
        <v>45154</v>
      </c>
      <c r="G10" s="15" t="s">
        <v>67</v>
      </c>
      <c r="H10" s="15">
        <v>12</v>
      </c>
      <c r="I10" s="15">
        <v>1</v>
      </c>
      <c r="J10" s="15">
        <v>9</v>
      </c>
      <c r="L10" s="22" t="s">
        <v>80</v>
      </c>
    </row>
    <row r="11" spans="2:12" x14ac:dyDescent="0.25">
      <c r="B11" t="s">
        <v>92</v>
      </c>
      <c r="C11" t="s">
        <v>81</v>
      </c>
      <c r="D11" t="s">
        <v>82</v>
      </c>
      <c r="F11" s="16">
        <v>45154</v>
      </c>
      <c r="H11" s="15">
        <v>12</v>
      </c>
      <c r="I11" s="15">
        <v>1</v>
      </c>
      <c r="J11" s="15">
        <v>9</v>
      </c>
      <c r="L11" t="s">
        <v>83</v>
      </c>
    </row>
    <row r="12" spans="2:12" x14ac:dyDescent="0.25">
      <c r="B12" t="s">
        <v>92</v>
      </c>
      <c r="C12" t="s">
        <v>75</v>
      </c>
      <c r="D12" t="s">
        <v>79</v>
      </c>
      <c r="E12" t="s">
        <v>84</v>
      </c>
      <c r="F12" s="16">
        <v>45161</v>
      </c>
      <c r="G12" s="15" t="s">
        <v>67</v>
      </c>
      <c r="H12" s="15">
        <v>12</v>
      </c>
      <c r="I12" s="15">
        <v>1</v>
      </c>
      <c r="J12" s="15">
        <v>9</v>
      </c>
      <c r="L12" s="22" t="s">
        <v>80</v>
      </c>
    </row>
    <row r="13" spans="2:12" x14ac:dyDescent="0.25">
      <c r="B13" t="s">
        <v>92</v>
      </c>
      <c r="C13" t="s">
        <v>81</v>
      </c>
      <c r="D13" t="s">
        <v>82</v>
      </c>
      <c r="F13" s="16">
        <v>45161</v>
      </c>
      <c r="H13" s="15">
        <v>12</v>
      </c>
      <c r="I13" s="15">
        <v>1</v>
      </c>
      <c r="J13" s="15">
        <v>9</v>
      </c>
      <c r="L13" t="s">
        <v>83</v>
      </c>
    </row>
  </sheetData>
  <hyperlinks>
    <hyperlink ref="L3" r:id="rId1" xr:uid="{6C57A855-7F6A-40CB-9AB0-FC1A158322AF}"/>
    <hyperlink ref="L4" r:id="rId2" xr:uid="{A8D4EFE5-B7F2-44D5-9474-FEE749D9C5DB}"/>
    <hyperlink ref="L7" r:id="rId3" xr:uid="{36DB3C6D-9DE3-45E0-AB57-28060E768370}"/>
    <hyperlink ref="L8" r:id="rId4" xr:uid="{3F2889E8-33A8-402A-9246-DE2681898F62}"/>
    <hyperlink ref="L9" r:id="rId5" xr:uid="{20ED867C-FC1A-4C4C-867C-A7E585C589BD}"/>
    <hyperlink ref="L2" r:id="rId6" xr:uid="{5B1E430C-C246-4A44-8EE6-B1AB6FDFF171}"/>
    <hyperlink ref="L5" r:id="rId7" xr:uid="{D6473051-2CFC-4A8A-8422-853CC31801CC}"/>
    <hyperlink ref="L10" r:id="rId8" xr:uid="{14BB51F2-5BBA-419F-B442-8E17F6545937}"/>
    <hyperlink ref="L12" r:id="rId9" xr:uid="{280FCF77-CBBC-46D2-A1CE-B8FDCA7BD9E6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B53D-138C-4D6B-87EF-3C271D090592}">
  <dimension ref="A1:B76"/>
  <sheetViews>
    <sheetView workbookViewId="0">
      <selection activeCell="B76" sqref="B76"/>
    </sheetView>
  </sheetViews>
  <sheetFormatPr baseColWidth="10" defaultRowHeight="15" x14ac:dyDescent="0.25"/>
  <sheetData>
    <row r="1" spans="1:2" x14ac:dyDescent="0.25">
      <c r="A1" t="s">
        <v>101</v>
      </c>
      <c r="B1" t="s">
        <v>139</v>
      </c>
    </row>
    <row r="2" spans="1:2" x14ac:dyDescent="0.25">
      <c r="A2">
        <v>1</v>
      </c>
      <c r="B2" t="s">
        <v>113</v>
      </c>
    </row>
    <row r="3" spans="1:2" x14ac:dyDescent="0.25">
      <c r="A3">
        <v>2</v>
      </c>
      <c r="B3" t="s">
        <v>114</v>
      </c>
    </row>
    <row r="4" spans="1:2" x14ac:dyDescent="0.25">
      <c r="A4">
        <v>3</v>
      </c>
      <c r="B4" t="s">
        <v>115</v>
      </c>
    </row>
    <row r="5" spans="1:2" x14ac:dyDescent="0.25">
      <c r="A5">
        <v>4</v>
      </c>
      <c r="B5" t="s">
        <v>116</v>
      </c>
    </row>
    <row r="6" spans="1:2" x14ac:dyDescent="0.25">
      <c r="A6">
        <v>5</v>
      </c>
      <c r="B6" t="s">
        <v>117</v>
      </c>
    </row>
    <row r="7" spans="1:2" x14ac:dyDescent="0.25">
      <c r="A7">
        <v>6</v>
      </c>
      <c r="B7" t="s">
        <v>118</v>
      </c>
    </row>
    <row r="8" spans="1:2" x14ac:dyDescent="0.25">
      <c r="A8">
        <v>7</v>
      </c>
      <c r="B8" t="s">
        <v>119</v>
      </c>
    </row>
    <row r="9" spans="1:2" x14ac:dyDescent="0.25">
      <c r="A9">
        <v>8</v>
      </c>
      <c r="B9" t="s">
        <v>120</v>
      </c>
    </row>
    <row r="10" spans="1:2" x14ac:dyDescent="0.25">
      <c r="A10">
        <v>9</v>
      </c>
      <c r="B10" t="s">
        <v>121</v>
      </c>
    </row>
    <row r="11" spans="1:2" x14ac:dyDescent="0.25">
      <c r="A11">
        <v>10</v>
      </c>
      <c r="B11" t="s">
        <v>122</v>
      </c>
    </row>
    <row r="12" spans="1:2" x14ac:dyDescent="0.25">
      <c r="A12">
        <v>11</v>
      </c>
      <c r="B12" t="s">
        <v>123</v>
      </c>
    </row>
    <row r="13" spans="1:2" x14ac:dyDescent="0.25">
      <c r="A13">
        <v>12</v>
      </c>
      <c r="B13" t="s">
        <v>124</v>
      </c>
    </row>
    <row r="14" spans="1:2" x14ac:dyDescent="0.25">
      <c r="A14">
        <v>13</v>
      </c>
      <c r="B14" t="s">
        <v>125</v>
      </c>
    </row>
    <row r="15" spans="1:2" x14ac:dyDescent="0.25">
      <c r="A15">
        <v>14</v>
      </c>
      <c r="B15" t="s">
        <v>126</v>
      </c>
    </row>
    <row r="16" spans="1:2" x14ac:dyDescent="0.25">
      <c r="A16">
        <v>15</v>
      </c>
      <c r="B16" t="s">
        <v>127</v>
      </c>
    </row>
    <row r="17" spans="1:2" x14ac:dyDescent="0.25">
      <c r="A17">
        <v>16</v>
      </c>
      <c r="B17" t="s">
        <v>128</v>
      </c>
    </row>
    <row r="18" spans="1:2" x14ac:dyDescent="0.25">
      <c r="A18">
        <v>17</v>
      </c>
      <c r="B18" t="s">
        <v>129</v>
      </c>
    </row>
    <row r="19" spans="1:2" x14ac:dyDescent="0.25">
      <c r="A19">
        <v>18</v>
      </c>
      <c r="B19" t="s">
        <v>130</v>
      </c>
    </row>
    <row r="20" spans="1:2" x14ac:dyDescent="0.25">
      <c r="A20">
        <v>19</v>
      </c>
      <c r="B20" t="s">
        <v>131</v>
      </c>
    </row>
    <row r="21" spans="1:2" x14ac:dyDescent="0.25">
      <c r="A21">
        <v>20</v>
      </c>
      <c r="B21" t="s">
        <v>132</v>
      </c>
    </row>
    <row r="22" spans="1:2" x14ac:dyDescent="0.25">
      <c r="A22">
        <v>21</v>
      </c>
      <c r="B22" t="s">
        <v>133</v>
      </c>
    </row>
    <row r="23" spans="1:2" x14ac:dyDescent="0.25">
      <c r="A23">
        <v>22</v>
      </c>
      <c r="B23" t="s">
        <v>134</v>
      </c>
    </row>
    <row r="24" spans="1:2" x14ac:dyDescent="0.25">
      <c r="A24">
        <v>23</v>
      </c>
      <c r="B24" t="s">
        <v>135</v>
      </c>
    </row>
    <row r="25" spans="1:2" x14ac:dyDescent="0.25">
      <c r="A25">
        <v>24</v>
      </c>
      <c r="B25" t="s">
        <v>136</v>
      </c>
    </row>
    <row r="26" spans="1:2" x14ac:dyDescent="0.25">
      <c r="A26">
        <v>25</v>
      </c>
      <c r="B26" t="s">
        <v>212</v>
      </c>
    </row>
    <row r="27" spans="1:2" x14ac:dyDescent="0.25">
      <c r="A27">
        <v>26</v>
      </c>
      <c r="B27" t="s">
        <v>213</v>
      </c>
    </row>
    <row r="28" spans="1:2" x14ac:dyDescent="0.25">
      <c r="A28">
        <v>27</v>
      </c>
      <c r="B28" t="s">
        <v>214</v>
      </c>
    </row>
    <row r="29" spans="1:2" x14ac:dyDescent="0.25">
      <c r="A29">
        <v>28</v>
      </c>
      <c r="B29" t="s">
        <v>215</v>
      </c>
    </row>
    <row r="30" spans="1:2" x14ac:dyDescent="0.25">
      <c r="A30">
        <v>29</v>
      </c>
      <c r="B30" t="s">
        <v>216</v>
      </c>
    </row>
    <row r="31" spans="1:2" x14ac:dyDescent="0.25">
      <c r="A31">
        <v>30</v>
      </c>
      <c r="B31" t="s">
        <v>217</v>
      </c>
    </row>
    <row r="32" spans="1:2" x14ac:dyDescent="0.25">
      <c r="A32">
        <v>31</v>
      </c>
      <c r="B32" t="s">
        <v>218</v>
      </c>
    </row>
    <row r="33" spans="1:2" x14ac:dyDescent="0.25">
      <c r="A33">
        <v>32</v>
      </c>
      <c r="B33" t="s">
        <v>219</v>
      </c>
    </row>
    <row r="34" spans="1:2" x14ac:dyDescent="0.25">
      <c r="A34">
        <v>33</v>
      </c>
      <c r="B34" t="s">
        <v>220</v>
      </c>
    </row>
    <row r="35" spans="1:2" x14ac:dyDescent="0.25">
      <c r="A35">
        <v>34</v>
      </c>
      <c r="B35" t="s">
        <v>221</v>
      </c>
    </row>
    <row r="36" spans="1:2" x14ac:dyDescent="0.25">
      <c r="A36">
        <v>35</v>
      </c>
      <c r="B36" t="s">
        <v>222</v>
      </c>
    </row>
    <row r="37" spans="1:2" x14ac:dyDescent="0.25">
      <c r="A37">
        <v>36</v>
      </c>
      <c r="B37" t="s">
        <v>223</v>
      </c>
    </row>
    <row r="38" spans="1:2" x14ac:dyDescent="0.25">
      <c r="A38">
        <v>37</v>
      </c>
      <c r="B38" t="s">
        <v>224</v>
      </c>
    </row>
    <row r="39" spans="1:2" x14ac:dyDescent="0.25">
      <c r="A39">
        <v>38</v>
      </c>
      <c r="B39" t="s">
        <v>225</v>
      </c>
    </row>
    <row r="40" spans="1:2" x14ac:dyDescent="0.25">
      <c r="A40">
        <v>39</v>
      </c>
      <c r="B40" t="s">
        <v>226</v>
      </c>
    </row>
    <row r="41" spans="1:2" x14ac:dyDescent="0.25">
      <c r="A41">
        <v>40</v>
      </c>
      <c r="B41" t="s">
        <v>227</v>
      </c>
    </row>
    <row r="42" spans="1:2" x14ac:dyDescent="0.25">
      <c r="A42">
        <v>41</v>
      </c>
      <c r="B42" t="s">
        <v>228</v>
      </c>
    </row>
    <row r="43" spans="1:2" x14ac:dyDescent="0.25">
      <c r="A43">
        <v>42</v>
      </c>
      <c r="B43" t="s">
        <v>229</v>
      </c>
    </row>
    <row r="44" spans="1:2" x14ac:dyDescent="0.25">
      <c r="A44">
        <v>43</v>
      </c>
      <c r="B44" t="s">
        <v>230</v>
      </c>
    </row>
    <row r="45" spans="1:2" x14ac:dyDescent="0.25">
      <c r="A45">
        <v>44</v>
      </c>
      <c r="B45" t="s">
        <v>231</v>
      </c>
    </row>
    <row r="46" spans="1:2" x14ac:dyDescent="0.25">
      <c r="A46">
        <v>45</v>
      </c>
      <c r="B46" t="s">
        <v>232</v>
      </c>
    </row>
    <row r="47" spans="1:2" x14ac:dyDescent="0.25">
      <c r="A47">
        <v>46</v>
      </c>
      <c r="B47" t="s">
        <v>233</v>
      </c>
    </row>
    <row r="48" spans="1:2" x14ac:dyDescent="0.25">
      <c r="A48">
        <v>47</v>
      </c>
      <c r="B48" t="s">
        <v>234</v>
      </c>
    </row>
    <row r="49" spans="1:2" x14ac:dyDescent="0.25">
      <c r="A49">
        <v>48</v>
      </c>
      <c r="B49" t="s">
        <v>235</v>
      </c>
    </row>
    <row r="50" spans="1:2" x14ac:dyDescent="0.25">
      <c r="A50">
        <v>49</v>
      </c>
      <c r="B50" t="s">
        <v>236</v>
      </c>
    </row>
    <row r="51" spans="1:2" x14ac:dyDescent="0.25">
      <c r="A51">
        <v>50</v>
      </c>
      <c r="B51" t="s">
        <v>237</v>
      </c>
    </row>
    <row r="52" spans="1:2" x14ac:dyDescent="0.25">
      <c r="A52">
        <v>51</v>
      </c>
      <c r="B52" t="s">
        <v>238</v>
      </c>
    </row>
    <row r="53" spans="1:2" x14ac:dyDescent="0.25">
      <c r="A53">
        <v>52</v>
      </c>
      <c r="B53" t="s">
        <v>239</v>
      </c>
    </row>
    <row r="54" spans="1:2" x14ac:dyDescent="0.25">
      <c r="A54">
        <v>53</v>
      </c>
      <c r="B54" t="s">
        <v>240</v>
      </c>
    </row>
    <row r="55" spans="1:2" x14ac:dyDescent="0.25">
      <c r="A55">
        <v>54</v>
      </c>
      <c r="B55" t="s">
        <v>241</v>
      </c>
    </row>
    <row r="56" spans="1:2" x14ac:dyDescent="0.25">
      <c r="A56">
        <v>55</v>
      </c>
      <c r="B56" t="s">
        <v>242</v>
      </c>
    </row>
    <row r="57" spans="1:2" x14ac:dyDescent="0.25">
      <c r="A57">
        <v>56</v>
      </c>
      <c r="B57" t="s">
        <v>243</v>
      </c>
    </row>
    <row r="58" spans="1:2" x14ac:dyDescent="0.25">
      <c r="A58">
        <v>57</v>
      </c>
      <c r="B58" t="s">
        <v>244</v>
      </c>
    </row>
    <row r="59" spans="1:2" x14ac:dyDescent="0.25">
      <c r="A59">
        <v>58</v>
      </c>
      <c r="B59" t="s">
        <v>245</v>
      </c>
    </row>
    <row r="60" spans="1:2" x14ac:dyDescent="0.25">
      <c r="A60">
        <v>59</v>
      </c>
      <c r="B60" t="s">
        <v>246</v>
      </c>
    </row>
    <row r="61" spans="1:2" x14ac:dyDescent="0.25">
      <c r="A61">
        <v>60</v>
      </c>
      <c r="B61" t="s">
        <v>247</v>
      </c>
    </row>
    <row r="62" spans="1:2" x14ac:dyDescent="0.25">
      <c r="A62">
        <v>61</v>
      </c>
      <c r="B62" t="s">
        <v>248</v>
      </c>
    </row>
    <row r="63" spans="1:2" x14ac:dyDescent="0.25">
      <c r="A63">
        <v>62</v>
      </c>
      <c r="B63" t="s">
        <v>249</v>
      </c>
    </row>
    <row r="64" spans="1:2" x14ac:dyDescent="0.25">
      <c r="A64">
        <v>63</v>
      </c>
      <c r="B64" t="s">
        <v>250</v>
      </c>
    </row>
    <row r="65" spans="1:2" x14ac:dyDescent="0.25">
      <c r="A65">
        <v>64</v>
      </c>
      <c r="B65" t="s">
        <v>251</v>
      </c>
    </row>
    <row r="66" spans="1:2" x14ac:dyDescent="0.25">
      <c r="A66">
        <v>65</v>
      </c>
      <c r="B66" t="s">
        <v>252</v>
      </c>
    </row>
    <row r="67" spans="1:2" x14ac:dyDescent="0.25">
      <c r="A67">
        <v>66</v>
      </c>
      <c r="B67" t="s">
        <v>253</v>
      </c>
    </row>
    <row r="68" spans="1:2" x14ac:dyDescent="0.25">
      <c r="A68">
        <v>67</v>
      </c>
      <c r="B68" t="s">
        <v>254</v>
      </c>
    </row>
    <row r="69" spans="1:2" x14ac:dyDescent="0.25">
      <c r="A69">
        <v>68</v>
      </c>
      <c r="B69" t="s">
        <v>255</v>
      </c>
    </row>
    <row r="70" spans="1:2" x14ac:dyDescent="0.25">
      <c r="A70">
        <v>69</v>
      </c>
      <c r="B70" t="s">
        <v>256</v>
      </c>
    </row>
    <row r="71" spans="1:2" x14ac:dyDescent="0.25">
      <c r="A71">
        <v>70</v>
      </c>
      <c r="B71" t="s">
        <v>257</v>
      </c>
    </row>
    <row r="72" spans="1:2" x14ac:dyDescent="0.25">
      <c r="A72">
        <v>71</v>
      </c>
      <c r="B72" t="s">
        <v>258</v>
      </c>
    </row>
    <row r="73" spans="1:2" x14ac:dyDescent="0.25">
      <c r="A73">
        <v>72</v>
      </c>
      <c r="B73" t="s">
        <v>259</v>
      </c>
    </row>
    <row r="74" spans="1:2" x14ac:dyDescent="0.25">
      <c r="A74">
        <v>73</v>
      </c>
      <c r="B74" t="s">
        <v>137</v>
      </c>
    </row>
    <row r="75" spans="1:2" x14ac:dyDescent="0.25">
      <c r="A75">
        <v>74</v>
      </c>
      <c r="B75" t="s">
        <v>138</v>
      </c>
    </row>
    <row r="76" spans="1:2" x14ac:dyDescent="0.25">
      <c r="A76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2259-60DD-420F-9357-876BB73F3D57}">
  <dimension ref="A1:BJ77"/>
  <sheetViews>
    <sheetView topLeftCell="AL1" zoomScale="70" zoomScaleNormal="70" workbookViewId="0">
      <selection activeCell="AT61" sqref="AT61"/>
    </sheetView>
  </sheetViews>
  <sheetFormatPr baseColWidth="10" defaultRowHeight="15" x14ac:dyDescent="0.25"/>
  <cols>
    <col min="1" max="2" width="11.42578125" style="51"/>
    <col min="3" max="3" width="18" style="51" bestFit="1" customWidth="1"/>
    <col min="4" max="4" width="20" style="51" bestFit="1" customWidth="1"/>
    <col min="5" max="6" width="11.42578125" style="51"/>
    <col min="7" max="7" width="21.42578125" style="51" bestFit="1" customWidth="1"/>
    <col min="8" max="8" width="36.28515625" style="51" customWidth="1"/>
    <col min="9" max="26" width="19.85546875" style="51" customWidth="1"/>
    <col min="27" max="27" width="11.42578125" style="51"/>
    <col min="28" max="28" width="11.85546875" style="51" bestFit="1" customWidth="1"/>
    <col min="29" max="29" width="12.85546875" style="51" bestFit="1" customWidth="1"/>
    <col min="30" max="40" width="11.42578125" style="51"/>
    <col min="41" max="41" width="22.42578125" style="51" bestFit="1" customWidth="1"/>
    <col min="42" max="49" width="11.42578125" style="51"/>
    <col min="50" max="50" width="23.5703125" style="51" bestFit="1" customWidth="1"/>
    <col min="51" max="62" width="11.42578125" style="51"/>
  </cols>
  <sheetData>
    <row r="1" spans="1:58" customFormat="1" ht="27.75" customHeight="1" x14ac:dyDescent="0.25">
      <c r="B1" s="39" t="s">
        <v>195</v>
      </c>
      <c r="C1" s="39"/>
      <c r="D1" s="39"/>
      <c r="E1" s="39"/>
      <c r="F1" s="39"/>
      <c r="G1" s="39"/>
      <c r="H1" s="45" t="s">
        <v>109</v>
      </c>
      <c r="I1" s="42" t="s">
        <v>194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4"/>
      <c r="AP1" s="40" t="s">
        <v>193</v>
      </c>
      <c r="AQ1" s="39"/>
      <c r="AR1" s="39"/>
      <c r="AS1" s="39"/>
      <c r="AT1" s="39"/>
      <c r="AU1" s="39"/>
      <c r="AV1" s="39"/>
      <c r="AW1" s="39"/>
      <c r="AX1" s="55"/>
      <c r="AY1" s="56" t="s">
        <v>199</v>
      </c>
      <c r="AZ1" s="57"/>
      <c r="BA1" s="56" t="s">
        <v>266</v>
      </c>
      <c r="BB1" s="61"/>
      <c r="BC1" s="61"/>
      <c r="BD1" s="61"/>
      <c r="BE1" s="61"/>
      <c r="BF1" s="57"/>
    </row>
    <row r="2" spans="1:58" s="30" customFormat="1" ht="22.5" customHeight="1" x14ac:dyDescent="0.25">
      <c r="A2" s="32"/>
      <c r="B2" s="39"/>
      <c r="C2" s="39"/>
      <c r="D2" s="39"/>
      <c r="E2" s="39"/>
      <c r="F2" s="39"/>
      <c r="G2" s="39"/>
      <c r="H2" s="45"/>
      <c r="I2" s="33" t="s">
        <v>140</v>
      </c>
      <c r="J2" s="33" t="s">
        <v>141</v>
      </c>
      <c r="K2" s="33" t="s">
        <v>142</v>
      </c>
      <c r="L2" s="33" t="s">
        <v>143</v>
      </c>
      <c r="M2" s="33" t="s">
        <v>144</v>
      </c>
      <c r="N2" s="33" t="s">
        <v>145</v>
      </c>
      <c r="O2" s="33" t="s">
        <v>146</v>
      </c>
      <c r="P2" s="33" t="s">
        <v>147</v>
      </c>
      <c r="Q2" s="33" t="s">
        <v>148</v>
      </c>
      <c r="R2" s="33" t="s">
        <v>149</v>
      </c>
      <c r="S2" s="33" t="s">
        <v>150</v>
      </c>
      <c r="T2" s="33" t="s">
        <v>151</v>
      </c>
      <c r="U2" s="33" t="s">
        <v>152</v>
      </c>
      <c r="V2" s="33" t="s">
        <v>153</v>
      </c>
      <c r="W2" s="33" t="s">
        <v>154</v>
      </c>
      <c r="X2" s="33" t="s">
        <v>155</v>
      </c>
      <c r="Y2" s="33" t="s">
        <v>156</v>
      </c>
      <c r="Z2" s="33" t="s">
        <v>157</v>
      </c>
      <c r="AA2" s="30" t="s">
        <v>158</v>
      </c>
      <c r="AB2" s="30" t="s">
        <v>159</v>
      </c>
      <c r="AC2" s="30" t="s">
        <v>160</v>
      </c>
      <c r="AD2" s="30" t="s">
        <v>161</v>
      </c>
      <c r="AE2" s="30" t="s">
        <v>162</v>
      </c>
      <c r="AF2" s="30" t="s">
        <v>163</v>
      </c>
      <c r="AG2" s="30" t="s">
        <v>164</v>
      </c>
      <c r="AH2" s="30" t="s">
        <v>165</v>
      </c>
      <c r="AI2" s="30" t="s">
        <v>166</v>
      </c>
      <c r="AJ2" s="30" t="s">
        <v>167</v>
      </c>
      <c r="AK2" s="30" t="s">
        <v>174</v>
      </c>
      <c r="AL2" s="30" t="s">
        <v>175</v>
      </c>
      <c r="AM2" s="30" t="s">
        <v>176</v>
      </c>
      <c r="AN2" s="30" t="s">
        <v>177</v>
      </c>
      <c r="AO2" s="36" t="s">
        <v>178</v>
      </c>
      <c r="AP2" s="31" t="s">
        <v>168</v>
      </c>
      <c r="AQ2" s="30" t="s">
        <v>169</v>
      </c>
      <c r="AR2" s="30" t="s">
        <v>170</v>
      </c>
      <c r="AS2" s="30" t="s">
        <v>171</v>
      </c>
      <c r="AT2" s="30" t="s">
        <v>172</v>
      </c>
      <c r="AU2" s="30" t="s">
        <v>173</v>
      </c>
      <c r="AV2" s="30" t="s">
        <v>179</v>
      </c>
      <c r="AW2" s="30" t="s">
        <v>180</v>
      </c>
      <c r="AX2" s="54" t="s">
        <v>181</v>
      </c>
      <c r="AY2" s="35" t="s">
        <v>197</v>
      </c>
      <c r="AZ2" s="29" t="s">
        <v>198</v>
      </c>
      <c r="BA2" s="41" t="s">
        <v>267</v>
      </c>
      <c r="BB2" s="62"/>
      <c r="BC2" s="62"/>
      <c r="BD2" s="63" t="s">
        <v>268</v>
      </c>
      <c r="BE2" s="63"/>
      <c r="BF2" s="64"/>
    </row>
    <row r="3" spans="1:58" s="27" customFormat="1" x14ac:dyDescent="0.25">
      <c r="A3" s="28" t="s">
        <v>101</v>
      </c>
      <c r="B3" s="34" t="s">
        <v>102</v>
      </c>
      <c r="C3" s="27" t="s">
        <v>103</v>
      </c>
      <c r="D3" s="27" t="s">
        <v>104</v>
      </c>
      <c r="E3" s="27" t="s">
        <v>105</v>
      </c>
      <c r="F3" s="27" t="s">
        <v>106</v>
      </c>
      <c r="G3" s="27" t="s">
        <v>110</v>
      </c>
      <c r="H3" s="53" t="s">
        <v>261</v>
      </c>
      <c r="I3" s="27" t="s">
        <v>182</v>
      </c>
      <c r="K3" s="27" t="s">
        <v>183</v>
      </c>
      <c r="L3" s="27" t="s">
        <v>182</v>
      </c>
      <c r="M3" s="27" t="s">
        <v>182</v>
      </c>
      <c r="N3" s="27" t="s">
        <v>182</v>
      </c>
      <c r="O3" s="27" t="s">
        <v>184</v>
      </c>
      <c r="P3" s="27" t="s">
        <v>184</v>
      </c>
      <c r="Q3" s="27" t="s">
        <v>185</v>
      </c>
      <c r="R3" s="27" t="s">
        <v>184</v>
      </c>
      <c r="S3" s="27" t="s">
        <v>185</v>
      </c>
      <c r="T3" s="27" t="s">
        <v>184</v>
      </c>
      <c r="U3" s="27" t="s">
        <v>184</v>
      </c>
      <c r="V3" s="27" t="s">
        <v>184</v>
      </c>
      <c r="W3" s="27" t="s">
        <v>184</v>
      </c>
      <c r="X3" s="27" t="s">
        <v>184</v>
      </c>
      <c r="Y3" s="27" t="s">
        <v>184</v>
      </c>
      <c r="Z3" s="27" t="s">
        <v>185</v>
      </c>
      <c r="AA3" s="27" t="s">
        <v>185</v>
      </c>
      <c r="AB3" s="27" t="s">
        <v>184</v>
      </c>
      <c r="AC3" s="27" t="s">
        <v>184</v>
      </c>
      <c r="AD3" s="27" t="s">
        <v>185</v>
      </c>
      <c r="AE3" s="27" t="s">
        <v>184</v>
      </c>
      <c r="AF3" s="27" t="s">
        <v>185</v>
      </c>
      <c r="AG3" s="27" t="s">
        <v>184</v>
      </c>
      <c r="AH3" s="27" t="s">
        <v>185</v>
      </c>
      <c r="AI3" s="27" t="s">
        <v>184</v>
      </c>
      <c r="AJ3" s="27" t="s">
        <v>186</v>
      </c>
      <c r="AK3" s="27" t="s">
        <v>182</v>
      </c>
      <c r="AL3" s="27" t="s">
        <v>182</v>
      </c>
      <c r="AM3" s="27" t="s">
        <v>182</v>
      </c>
      <c r="AN3" s="27" t="s">
        <v>182</v>
      </c>
      <c r="AP3" s="34" t="s">
        <v>187</v>
      </c>
      <c r="AQ3" s="27" t="s">
        <v>187</v>
      </c>
      <c r="AR3" s="27" t="s">
        <v>187</v>
      </c>
      <c r="AS3" s="27" t="s">
        <v>187</v>
      </c>
      <c r="AT3" s="27" t="s">
        <v>187</v>
      </c>
      <c r="AU3" s="27" t="s">
        <v>187</v>
      </c>
      <c r="AV3" s="27" t="s">
        <v>188</v>
      </c>
      <c r="AW3" s="27" t="s">
        <v>184</v>
      </c>
      <c r="AX3" s="27" t="s">
        <v>189</v>
      </c>
      <c r="AY3" s="34" t="s">
        <v>262</v>
      </c>
      <c r="AZ3" s="28" t="s">
        <v>262</v>
      </c>
      <c r="BA3" s="34" t="s">
        <v>263</v>
      </c>
      <c r="BB3" s="27" t="s">
        <v>264</v>
      </c>
      <c r="BC3" s="27" t="s">
        <v>265</v>
      </c>
      <c r="BD3" s="60" t="s">
        <v>263</v>
      </c>
      <c r="BE3" s="60" t="s">
        <v>264</v>
      </c>
      <c r="BF3" s="65" t="s">
        <v>265</v>
      </c>
    </row>
    <row r="4" spans="1:58" customFormat="1" x14ac:dyDescent="0.25">
      <c r="A4" s="29">
        <v>1</v>
      </c>
      <c r="B4" s="35">
        <v>1</v>
      </c>
      <c r="C4" s="13">
        <v>45054</v>
      </c>
      <c r="D4" t="s">
        <v>107</v>
      </c>
      <c r="E4" t="s">
        <v>92</v>
      </c>
      <c r="F4" t="s">
        <v>108</v>
      </c>
      <c r="G4" s="29"/>
      <c r="H4" s="29">
        <v>2</v>
      </c>
      <c r="I4">
        <v>87.27</v>
      </c>
      <c r="J4">
        <v>8.1300000000000008</v>
      </c>
      <c r="K4">
        <v>0.123</v>
      </c>
      <c r="L4">
        <v>2.41</v>
      </c>
      <c r="M4">
        <v>3.16</v>
      </c>
      <c r="N4">
        <v>0.22</v>
      </c>
      <c r="O4">
        <v>38.53</v>
      </c>
      <c r="P4">
        <v>452.06</v>
      </c>
      <c r="Q4">
        <v>31.382000000000001</v>
      </c>
      <c r="R4">
        <v>20.167000000000002</v>
      </c>
      <c r="S4">
        <v>16.721</v>
      </c>
      <c r="T4">
        <v>0.46600000000000003</v>
      </c>
      <c r="U4">
        <v>5.7880000000000003</v>
      </c>
      <c r="V4">
        <v>44.468000000000004</v>
      </c>
      <c r="W4">
        <v>12.407999999999999</v>
      </c>
      <c r="X4">
        <v>1.4999999999999999E-2</v>
      </c>
      <c r="Y4">
        <v>26232.766</v>
      </c>
      <c r="Z4">
        <v>6.0970000000000004</v>
      </c>
      <c r="AA4">
        <v>3.1659999999999999</v>
      </c>
      <c r="AB4">
        <v>201.613</v>
      </c>
      <c r="AC4" t="s">
        <v>190</v>
      </c>
      <c r="AD4">
        <v>0.23799999999999999</v>
      </c>
      <c r="AE4">
        <v>20.3</v>
      </c>
      <c r="AF4">
        <v>0.81499999999999995</v>
      </c>
      <c r="AG4">
        <v>25.244</v>
      </c>
      <c r="AH4">
        <v>0.3</v>
      </c>
      <c r="AI4">
        <v>57.185000000000002</v>
      </c>
      <c r="AJ4">
        <v>27.92</v>
      </c>
      <c r="AK4">
        <v>29.69</v>
      </c>
      <c r="AL4">
        <v>2.74</v>
      </c>
      <c r="AM4">
        <v>25.56</v>
      </c>
      <c r="AN4">
        <v>42.01</v>
      </c>
      <c r="AO4" t="s">
        <v>191</v>
      </c>
      <c r="AP4" s="35">
        <v>571</v>
      </c>
      <c r="AQ4">
        <v>469</v>
      </c>
      <c r="AR4">
        <v>760</v>
      </c>
      <c r="AS4">
        <v>184</v>
      </c>
      <c r="AT4">
        <v>113</v>
      </c>
      <c r="AU4">
        <v>565</v>
      </c>
      <c r="AV4">
        <v>535.9</v>
      </c>
      <c r="AW4">
        <v>56.11</v>
      </c>
      <c r="AX4" s="29">
        <v>1.62</v>
      </c>
      <c r="AY4" s="35">
        <v>81</v>
      </c>
      <c r="AZ4" s="29">
        <v>116</v>
      </c>
      <c r="BA4" s="35">
        <v>10073.403666666667</v>
      </c>
      <c r="BB4" s="51">
        <v>11542.802413964326</v>
      </c>
      <c r="BC4" s="51">
        <v>62181.504115226337</v>
      </c>
      <c r="BD4" s="66">
        <v>769.37774006357449</v>
      </c>
      <c r="BE4" s="66">
        <v>881.60621068359683</v>
      </c>
      <c r="BF4" s="67">
        <v>4749.2453090344106</v>
      </c>
    </row>
    <row r="5" spans="1:58" customFormat="1" x14ac:dyDescent="0.25">
      <c r="A5" s="29">
        <v>2</v>
      </c>
      <c r="B5" s="35">
        <v>2</v>
      </c>
      <c r="C5" s="13">
        <v>45054</v>
      </c>
      <c r="D5" t="s">
        <v>107</v>
      </c>
      <c r="E5" t="s">
        <v>92</v>
      </c>
      <c r="F5" t="s">
        <v>108</v>
      </c>
      <c r="G5" s="29"/>
      <c r="H5" s="29">
        <v>2</v>
      </c>
      <c r="I5">
        <v>88.83</v>
      </c>
      <c r="J5">
        <v>8.0500000000000007</v>
      </c>
      <c r="K5">
        <v>0.13100000000000001</v>
      </c>
      <c r="L5">
        <v>2.37</v>
      </c>
      <c r="M5">
        <v>3.39</v>
      </c>
      <c r="N5">
        <v>0.23</v>
      </c>
      <c r="O5">
        <v>46.18</v>
      </c>
      <c r="P5">
        <v>457.88</v>
      </c>
      <c r="Q5">
        <v>32.131999999999998</v>
      </c>
      <c r="R5">
        <v>21.138000000000002</v>
      </c>
      <c r="S5">
        <v>13.077999999999999</v>
      </c>
      <c r="T5">
        <v>0.47499999999999998</v>
      </c>
      <c r="U5">
        <v>6.1020000000000003</v>
      </c>
      <c r="V5">
        <v>45.247999999999998</v>
      </c>
      <c r="W5">
        <v>13.007999999999999</v>
      </c>
      <c r="X5">
        <v>1.7999999999999999E-2</v>
      </c>
      <c r="Y5">
        <v>26433.566999999999</v>
      </c>
      <c r="Z5">
        <v>6.3120000000000003</v>
      </c>
      <c r="AA5">
        <v>3.177</v>
      </c>
      <c r="AB5">
        <v>216.73599999999999</v>
      </c>
      <c r="AC5" t="s">
        <v>190</v>
      </c>
      <c r="AD5">
        <v>0.23899999999999999</v>
      </c>
      <c r="AE5">
        <v>20.664999999999999</v>
      </c>
      <c r="AF5">
        <v>0.82699999999999996</v>
      </c>
      <c r="AG5">
        <v>30.670999999999999</v>
      </c>
      <c r="AH5">
        <v>0.29299999999999998</v>
      </c>
      <c r="AI5">
        <v>57.787999999999997</v>
      </c>
      <c r="AJ5">
        <v>28.06</v>
      </c>
      <c r="AK5">
        <v>28.79</v>
      </c>
      <c r="AL5">
        <v>1.62</v>
      </c>
      <c r="AM5">
        <v>26.04</v>
      </c>
      <c r="AN5">
        <v>43.55</v>
      </c>
      <c r="AO5" t="s">
        <v>191</v>
      </c>
      <c r="AP5" s="35">
        <v>529</v>
      </c>
      <c r="AQ5">
        <v>396</v>
      </c>
      <c r="AR5">
        <v>748</v>
      </c>
      <c r="AS5">
        <v>176</v>
      </c>
      <c r="AT5">
        <v>110</v>
      </c>
      <c r="AU5">
        <v>499</v>
      </c>
      <c r="AV5">
        <v>501.7</v>
      </c>
      <c r="AW5">
        <v>43.46</v>
      </c>
      <c r="AX5" s="29">
        <v>1.56</v>
      </c>
      <c r="AY5" s="35">
        <v>63</v>
      </c>
      <c r="AZ5" s="29">
        <v>108</v>
      </c>
      <c r="BA5" s="35">
        <v>8322.9118333333336</v>
      </c>
      <c r="BB5" s="51">
        <v>9369.4830950504711</v>
      </c>
      <c r="BC5" s="51">
        <v>66054.855820105819</v>
      </c>
      <c r="BD5" s="66">
        <v>903.40198750809861</v>
      </c>
      <c r="BE5" s="66">
        <v>1017.0009991085204</v>
      </c>
      <c r="BF5" s="67">
        <v>7169.8570437150684</v>
      </c>
    </row>
    <row r="6" spans="1:58" customFormat="1" x14ac:dyDescent="0.25">
      <c r="A6" s="29">
        <v>3</v>
      </c>
      <c r="B6" s="35">
        <v>3</v>
      </c>
      <c r="C6" s="13">
        <v>45054</v>
      </c>
      <c r="D6" t="s">
        <v>1</v>
      </c>
      <c r="E6" t="s">
        <v>96</v>
      </c>
      <c r="F6" t="s">
        <v>108</v>
      </c>
      <c r="G6" s="29"/>
      <c r="H6" s="29">
        <v>8</v>
      </c>
      <c r="I6">
        <v>88.25</v>
      </c>
      <c r="J6">
        <v>8.01</v>
      </c>
      <c r="K6">
        <v>0.13500000000000001</v>
      </c>
      <c r="L6">
        <v>2.52</v>
      </c>
      <c r="M6">
        <v>3.77</v>
      </c>
      <c r="N6">
        <v>0.24</v>
      </c>
      <c r="O6">
        <v>51.21</v>
      </c>
      <c r="P6">
        <v>462.89</v>
      </c>
      <c r="Q6">
        <v>31.978000000000002</v>
      </c>
      <c r="R6">
        <v>20.023</v>
      </c>
      <c r="S6">
        <v>10.512</v>
      </c>
      <c r="T6">
        <v>0.47099999999999997</v>
      </c>
      <c r="U6">
        <v>6.0540000000000003</v>
      </c>
      <c r="V6">
        <v>44.938000000000002</v>
      </c>
      <c r="W6">
        <v>12.205</v>
      </c>
      <c r="X6">
        <v>1.7000000000000001E-2</v>
      </c>
      <c r="Y6">
        <v>25988.3</v>
      </c>
      <c r="Z6">
        <v>6.2839999999999998</v>
      </c>
      <c r="AA6">
        <v>3.1680000000000001</v>
      </c>
      <c r="AB6">
        <v>215.90600000000001</v>
      </c>
      <c r="AC6" t="s">
        <v>190</v>
      </c>
      <c r="AD6">
        <v>0.251</v>
      </c>
      <c r="AE6">
        <v>20.414000000000001</v>
      </c>
      <c r="AF6">
        <v>0.82199999999999995</v>
      </c>
      <c r="AG6">
        <v>22.149000000000001</v>
      </c>
      <c r="AH6">
        <v>0.29599999999999999</v>
      </c>
      <c r="AI6">
        <v>58.128</v>
      </c>
      <c r="AJ6">
        <v>27.86</v>
      </c>
      <c r="AK6">
        <v>32.049999999999997</v>
      </c>
      <c r="AL6">
        <v>1.1000000000000001</v>
      </c>
      <c r="AM6">
        <v>25.21</v>
      </c>
      <c r="AN6">
        <v>41.64</v>
      </c>
      <c r="AO6" t="s">
        <v>191</v>
      </c>
      <c r="AP6" s="35">
        <v>640</v>
      </c>
      <c r="AQ6">
        <v>420</v>
      </c>
      <c r="AR6">
        <v>918</v>
      </c>
      <c r="AS6">
        <v>228</v>
      </c>
      <c r="AT6">
        <v>85</v>
      </c>
      <c r="AU6">
        <v>520</v>
      </c>
      <c r="AV6">
        <v>483.2</v>
      </c>
      <c r="AW6">
        <v>54.51</v>
      </c>
      <c r="AX6" s="29">
        <v>1.52</v>
      </c>
      <c r="AY6" s="35">
        <v>75</v>
      </c>
      <c r="AZ6" s="29">
        <v>150</v>
      </c>
      <c r="BA6" s="35">
        <v>9429.8589999999986</v>
      </c>
      <c r="BB6" s="51">
        <v>10685.392634560907</v>
      </c>
      <c r="BC6" s="51">
        <v>62865.726666666662</v>
      </c>
      <c r="BD6" s="66">
        <v>1130.6243288161634</v>
      </c>
      <c r="BE6" s="66">
        <v>1281.1607125395622</v>
      </c>
      <c r="BF6" s="67">
        <v>7537.4955254410925</v>
      </c>
    </row>
    <row r="7" spans="1:58" customFormat="1" x14ac:dyDescent="0.25">
      <c r="A7" s="29">
        <v>4</v>
      </c>
      <c r="B7" s="35">
        <v>4</v>
      </c>
      <c r="C7" s="13">
        <v>45054</v>
      </c>
      <c r="D7" t="s">
        <v>107</v>
      </c>
      <c r="E7" t="s">
        <v>92</v>
      </c>
      <c r="F7" t="s">
        <v>108</v>
      </c>
      <c r="G7" s="29"/>
      <c r="H7" s="29">
        <v>32</v>
      </c>
      <c r="I7">
        <v>87.86</v>
      </c>
      <c r="J7">
        <v>8.0500000000000007</v>
      </c>
      <c r="K7">
        <v>0.129</v>
      </c>
      <c r="L7">
        <v>2.36</v>
      </c>
      <c r="M7">
        <v>3.39</v>
      </c>
      <c r="N7">
        <v>0.23</v>
      </c>
      <c r="O7">
        <v>49.24</v>
      </c>
      <c r="P7">
        <v>483.68</v>
      </c>
      <c r="Q7">
        <v>32.045000000000002</v>
      </c>
      <c r="R7">
        <v>19.895</v>
      </c>
      <c r="S7">
        <v>11.032999999999999</v>
      </c>
      <c r="T7">
        <v>0.47199999999999998</v>
      </c>
      <c r="U7">
        <v>6.0010000000000003</v>
      </c>
      <c r="V7">
        <v>44.789000000000001</v>
      </c>
      <c r="W7">
        <v>11.624000000000001</v>
      </c>
      <c r="X7">
        <v>1.6E-2</v>
      </c>
      <c r="Y7">
        <v>26154.800999999999</v>
      </c>
      <c r="Z7">
        <v>6.2160000000000002</v>
      </c>
      <c r="AA7">
        <v>3.173</v>
      </c>
      <c r="AB7">
        <v>217.5</v>
      </c>
      <c r="AC7" t="s">
        <v>190</v>
      </c>
      <c r="AD7">
        <v>0.23300000000000001</v>
      </c>
      <c r="AE7">
        <v>20.334</v>
      </c>
      <c r="AF7">
        <v>0.84</v>
      </c>
      <c r="AG7">
        <v>22.699000000000002</v>
      </c>
      <c r="AH7">
        <v>0.29499999999999998</v>
      </c>
      <c r="AI7">
        <v>58.712000000000003</v>
      </c>
      <c r="AJ7">
        <v>28.21</v>
      </c>
      <c r="AK7">
        <v>28.99</v>
      </c>
      <c r="AL7">
        <v>1.8</v>
      </c>
      <c r="AM7">
        <v>25.06</v>
      </c>
      <c r="AN7">
        <v>44.15</v>
      </c>
      <c r="AO7" t="s">
        <v>191</v>
      </c>
      <c r="AP7" s="35">
        <v>672</v>
      </c>
      <c r="AQ7">
        <v>461</v>
      </c>
      <c r="AR7">
        <v>866</v>
      </c>
      <c r="AS7">
        <v>218</v>
      </c>
      <c r="AT7">
        <v>105</v>
      </c>
      <c r="AU7">
        <v>590</v>
      </c>
      <c r="AV7">
        <v>478.6</v>
      </c>
      <c r="AW7">
        <v>37.869999999999997</v>
      </c>
      <c r="AX7" s="29">
        <v>1.34</v>
      </c>
      <c r="AY7" s="35">
        <v>69</v>
      </c>
      <c r="AZ7" s="29">
        <v>106</v>
      </c>
      <c r="BA7" s="35">
        <v>11705.854000000001</v>
      </c>
      <c r="BB7" s="51">
        <v>13323.302982016845</v>
      </c>
      <c r="BC7" s="51">
        <v>84825.028985507248</v>
      </c>
      <c r="BD7" s="66">
        <v>4335.9915016772029</v>
      </c>
      <c r="BE7" s="66">
        <v>4935.1143884329776</v>
      </c>
      <c r="BF7" s="67">
        <v>31420.228273023276</v>
      </c>
    </row>
    <row r="8" spans="1:58" customFormat="1" x14ac:dyDescent="0.25">
      <c r="A8" s="29">
        <v>5</v>
      </c>
      <c r="B8" s="35">
        <v>5</v>
      </c>
      <c r="C8" s="13">
        <v>45054</v>
      </c>
      <c r="D8" t="s">
        <v>1</v>
      </c>
      <c r="E8" t="s">
        <v>92</v>
      </c>
      <c r="F8" t="s">
        <v>108</v>
      </c>
      <c r="G8" s="29"/>
      <c r="H8" s="29">
        <v>8</v>
      </c>
      <c r="I8">
        <v>89.26</v>
      </c>
      <c r="J8">
        <v>8.1</v>
      </c>
      <c r="K8">
        <v>0.13400000000000001</v>
      </c>
      <c r="L8">
        <v>2.56</v>
      </c>
      <c r="M8">
        <v>3.42</v>
      </c>
      <c r="N8">
        <v>0.24</v>
      </c>
      <c r="O8">
        <v>49.18</v>
      </c>
      <c r="P8">
        <v>470.9</v>
      </c>
      <c r="Q8">
        <v>32.392000000000003</v>
      </c>
      <c r="R8">
        <v>21.001000000000001</v>
      </c>
      <c r="S8">
        <v>11</v>
      </c>
      <c r="T8">
        <v>0.46899999999999997</v>
      </c>
      <c r="U8">
        <v>6.12</v>
      </c>
      <c r="V8">
        <v>45.847999999999999</v>
      </c>
      <c r="W8">
        <v>14.182</v>
      </c>
      <c r="X8">
        <v>1.7999999999999999E-2</v>
      </c>
      <c r="Y8">
        <v>26814.720000000001</v>
      </c>
      <c r="Z8">
        <v>6.2750000000000004</v>
      </c>
      <c r="AA8">
        <v>3.194</v>
      </c>
      <c r="AB8">
        <v>217.51400000000001</v>
      </c>
      <c r="AC8">
        <v>0.5</v>
      </c>
      <c r="AD8">
        <v>0.247</v>
      </c>
      <c r="AE8">
        <v>21.004000000000001</v>
      </c>
      <c r="AF8">
        <v>0.80500000000000005</v>
      </c>
      <c r="AG8">
        <v>22.212</v>
      </c>
      <c r="AH8">
        <v>0.29599999999999999</v>
      </c>
      <c r="AI8">
        <v>60.137999999999998</v>
      </c>
      <c r="AJ8">
        <v>28.61</v>
      </c>
      <c r="AK8">
        <v>25.99</v>
      </c>
      <c r="AL8">
        <v>2.39</v>
      </c>
      <c r="AM8">
        <v>26.69</v>
      </c>
      <c r="AN8">
        <v>44.93</v>
      </c>
      <c r="AO8" t="s">
        <v>191</v>
      </c>
      <c r="AP8" s="35">
        <v>579</v>
      </c>
      <c r="AQ8">
        <v>445</v>
      </c>
      <c r="AR8">
        <v>771</v>
      </c>
      <c r="AS8">
        <v>150</v>
      </c>
      <c r="AT8">
        <v>128</v>
      </c>
      <c r="AU8">
        <v>464</v>
      </c>
      <c r="AV8">
        <v>417.2</v>
      </c>
      <c r="AW8">
        <v>41.57</v>
      </c>
      <c r="AX8" s="29">
        <v>1.45</v>
      </c>
      <c r="AY8" s="35">
        <v>56</v>
      </c>
      <c r="AZ8" s="29">
        <v>96</v>
      </c>
      <c r="BA8" s="35">
        <v>6995.1670000000004</v>
      </c>
      <c r="BB8" s="51">
        <v>7836.8440510867122</v>
      </c>
      <c r="BC8" s="51">
        <v>62456.848214285717</v>
      </c>
      <c r="BD8" s="66">
        <v>848.47416158463511</v>
      </c>
      <c r="BE8" s="66">
        <v>950.56482364400131</v>
      </c>
      <c r="BF8" s="67">
        <v>7575.6621570056686</v>
      </c>
    </row>
    <row r="9" spans="1:58" customFormat="1" x14ac:dyDescent="0.25">
      <c r="A9" s="29">
        <v>6</v>
      </c>
      <c r="B9" s="35">
        <v>6</v>
      </c>
      <c r="C9" s="13">
        <v>45054</v>
      </c>
      <c r="D9" t="s">
        <v>1</v>
      </c>
      <c r="E9" t="s">
        <v>96</v>
      </c>
      <c r="F9" t="s">
        <v>108</v>
      </c>
      <c r="G9" s="29"/>
      <c r="H9" s="29">
        <v>8</v>
      </c>
      <c r="I9">
        <v>88.9</v>
      </c>
      <c r="J9">
        <v>8.02</v>
      </c>
      <c r="K9">
        <v>0.14899999999999999</v>
      </c>
      <c r="L9">
        <v>2.41</v>
      </c>
      <c r="M9">
        <v>3.33</v>
      </c>
      <c r="N9">
        <v>0.23</v>
      </c>
      <c r="O9">
        <v>50.7</v>
      </c>
      <c r="P9">
        <v>578.01</v>
      </c>
      <c r="Q9">
        <v>32.006999999999998</v>
      </c>
      <c r="R9">
        <v>19.995000000000001</v>
      </c>
      <c r="S9">
        <v>10.132999999999999</v>
      </c>
      <c r="T9">
        <v>0.46</v>
      </c>
      <c r="U9">
        <v>5.9459999999999997</v>
      </c>
      <c r="V9">
        <v>44.514000000000003</v>
      </c>
      <c r="W9">
        <v>12.077999999999999</v>
      </c>
      <c r="X9">
        <v>1.6E-2</v>
      </c>
      <c r="Y9">
        <v>26078.37</v>
      </c>
      <c r="Z9">
        <v>6.3449999999999998</v>
      </c>
      <c r="AA9">
        <v>3.1429999999999998</v>
      </c>
      <c r="AB9">
        <v>220.47399999999999</v>
      </c>
      <c r="AC9" t="s">
        <v>190</v>
      </c>
      <c r="AD9">
        <v>0.248</v>
      </c>
      <c r="AE9">
        <v>19.917000000000002</v>
      </c>
      <c r="AF9">
        <v>0.82899999999999996</v>
      </c>
      <c r="AG9">
        <v>22.210999999999999</v>
      </c>
      <c r="AH9">
        <v>0.30599999999999999</v>
      </c>
      <c r="AI9">
        <v>58.537999999999997</v>
      </c>
      <c r="AJ9">
        <v>28.57</v>
      </c>
      <c r="AK9">
        <v>27.17</v>
      </c>
      <c r="AL9">
        <v>1.58</v>
      </c>
      <c r="AM9">
        <v>24.82</v>
      </c>
      <c r="AN9">
        <v>46.43</v>
      </c>
      <c r="AO9" t="s">
        <v>191</v>
      </c>
      <c r="AP9" s="35">
        <v>657</v>
      </c>
      <c r="AQ9">
        <v>468</v>
      </c>
      <c r="AR9">
        <v>842</v>
      </c>
      <c r="AS9">
        <v>195</v>
      </c>
      <c r="AT9">
        <v>120</v>
      </c>
      <c r="AU9">
        <v>525</v>
      </c>
      <c r="AV9">
        <v>368.7</v>
      </c>
      <c r="AW9">
        <v>60.84</v>
      </c>
      <c r="AX9" s="29">
        <v>1.54</v>
      </c>
      <c r="AY9" s="35">
        <v>81</v>
      </c>
      <c r="AZ9" s="29">
        <v>140</v>
      </c>
      <c r="BA9" s="35">
        <v>8455.2263333333321</v>
      </c>
      <c r="BB9" s="51">
        <v>9510.9407574053239</v>
      </c>
      <c r="BC9" s="51">
        <v>52192.755144032919</v>
      </c>
      <c r="BD9" s="66">
        <v>559.4906408809112</v>
      </c>
      <c r="BE9" s="66">
        <v>629.34830245321893</v>
      </c>
      <c r="BF9" s="67">
        <v>3453.6459313636542</v>
      </c>
    </row>
    <row r="10" spans="1:58" customFormat="1" x14ac:dyDescent="0.25">
      <c r="A10" s="29">
        <v>7</v>
      </c>
      <c r="B10" s="35">
        <v>7</v>
      </c>
      <c r="C10" s="13">
        <v>45054</v>
      </c>
      <c r="D10" t="s">
        <v>107</v>
      </c>
      <c r="E10" t="s">
        <v>96</v>
      </c>
      <c r="F10" t="s">
        <v>108</v>
      </c>
      <c r="G10" s="29"/>
      <c r="H10" s="29">
        <v>4</v>
      </c>
      <c r="I10">
        <v>89.09</v>
      </c>
      <c r="J10">
        <v>8.1199999999999992</v>
      </c>
      <c r="K10">
        <v>0.13600000000000001</v>
      </c>
      <c r="L10">
        <v>2.75</v>
      </c>
      <c r="M10">
        <v>3.33</v>
      </c>
      <c r="N10">
        <v>0.23</v>
      </c>
      <c r="O10">
        <v>45.67</v>
      </c>
      <c r="P10">
        <v>522.39</v>
      </c>
      <c r="Q10">
        <v>32.356999999999999</v>
      </c>
      <c r="R10">
        <v>20.852</v>
      </c>
      <c r="S10">
        <v>16.905999999999999</v>
      </c>
      <c r="T10">
        <v>0.48099999999999998</v>
      </c>
      <c r="U10">
        <v>5.923</v>
      </c>
      <c r="V10">
        <v>46.16</v>
      </c>
      <c r="W10">
        <v>10.419</v>
      </c>
      <c r="X10">
        <v>1.4999999999999999E-2</v>
      </c>
      <c r="Y10">
        <v>26420.317999999999</v>
      </c>
      <c r="Z10">
        <v>6.4829999999999997</v>
      </c>
      <c r="AA10">
        <v>3.2450000000000001</v>
      </c>
      <c r="AB10">
        <v>204.31100000000001</v>
      </c>
      <c r="AC10" t="s">
        <v>190</v>
      </c>
      <c r="AD10">
        <v>0.28100000000000003</v>
      </c>
      <c r="AE10">
        <v>21.079000000000001</v>
      </c>
      <c r="AF10">
        <v>0.86499999999999999</v>
      </c>
      <c r="AG10">
        <v>21.277999999999999</v>
      </c>
      <c r="AH10">
        <v>0.308</v>
      </c>
      <c r="AI10">
        <v>57.719000000000001</v>
      </c>
      <c r="AJ10">
        <v>28.28</v>
      </c>
      <c r="AK10">
        <v>29.28</v>
      </c>
      <c r="AL10">
        <v>0.56999999999999995</v>
      </c>
      <c r="AM10">
        <v>27</v>
      </c>
      <c r="AN10">
        <v>43.15</v>
      </c>
      <c r="AO10" t="s">
        <v>191</v>
      </c>
      <c r="AP10" s="35">
        <v>618</v>
      </c>
      <c r="AQ10">
        <v>451</v>
      </c>
      <c r="AR10">
        <v>742</v>
      </c>
      <c r="AS10">
        <v>201</v>
      </c>
      <c r="AT10">
        <v>110</v>
      </c>
      <c r="AU10">
        <v>559</v>
      </c>
      <c r="AV10">
        <v>573.5</v>
      </c>
      <c r="AW10">
        <v>33.46</v>
      </c>
      <c r="AX10" s="29">
        <v>1.52</v>
      </c>
      <c r="AY10" s="35">
        <v>100</v>
      </c>
      <c r="AZ10" s="29">
        <v>217</v>
      </c>
      <c r="BA10" s="35">
        <v>10669.364666666666</v>
      </c>
      <c r="BB10" s="51">
        <v>11975.939686459385</v>
      </c>
      <c r="BC10" s="51">
        <v>53346.823333333334</v>
      </c>
      <c r="BD10" s="66">
        <v>769.92991529445862</v>
      </c>
      <c r="BE10" s="66">
        <v>864.21586630874276</v>
      </c>
      <c r="BF10" s="67">
        <v>3849.6495764722981</v>
      </c>
    </row>
    <row r="11" spans="1:58" customFormat="1" x14ac:dyDescent="0.25">
      <c r="A11" s="29">
        <v>8</v>
      </c>
      <c r="B11" s="35">
        <v>8</v>
      </c>
      <c r="C11" s="13">
        <v>45054</v>
      </c>
      <c r="D11" t="s">
        <v>107</v>
      </c>
      <c r="E11" t="s">
        <v>96</v>
      </c>
      <c r="F11" t="s">
        <v>108</v>
      </c>
      <c r="G11" s="29"/>
      <c r="H11" s="29">
        <v>8</v>
      </c>
      <c r="I11">
        <v>89.82</v>
      </c>
      <c r="J11">
        <v>8.02</v>
      </c>
      <c r="K11">
        <v>0.14499999999999999</v>
      </c>
      <c r="L11">
        <v>2.4500000000000002</v>
      </c>
      <c r="M11">
        <v>3.42</v>
      </c>
      <c r="N11">
        <v>0.23</v>
      </c>
      <c r="O11">
        <v>51.01</v>
      </c>
      <c r="P11">
        <v>501.87</v>
      </c>
      <c r="Q11">
        <v>32.598999999999997</v>
      </c>
      <c r="R11">
        <v>20.991</v>
      </c>
      <c r="S11">
        <v>13.209</v>
      </c>
      <c r="T11">
        <v>0.45800000000000002</v>
      </c>
      <c r="U11">
        <v>6.0149999999999997</v>
      </c>
      <c r="V11">
        <v>45.369</v>
      </c>
      <c r="W11">
        <v>14.154999999999999</v>
      </c>
      <c r="X11">
        <v>1.7999999999999999E-2</v>
      </c>
      <c r="Y11">
        <v>26301.822</v>
      </c>
      <c r="Z11">
        <v>6.452</v>
      </c>
      <c r="AA11">
        <v>3.2370000000000001</v>
      </c>
      <c r="AB11">
        <v>212.124</v>
      </c>
      <c r="AC11">
        <v>0.55600000000000005</v>
      </c>
      <c r="AD11">
        <v>0.26800000000000002</v>
      </c>
      <c r="AE11">
        <v>21.079000000000001</v>
      </c>
      <c r="AF11">
        <v>0.88200000000000001</v>
      </c>
      <c r="AG11">
        <v>21.977</v>
      </c>
      <c r="AH11">
        <v>0.318</v>
      </c>
      <c r="AI11">
        <v>60.372</v>
      </c>
      <c r="AJ11">
        <v>27.97</v>
      </c>
      <c r="AK11">
        <v>28.52</v>
      </c>
      <c r="AL11">
        <v>0.57999999999999996</v>
      </c>
      <c r="AM11">
        <v>25.88</v>
      </c>
      <c r="AN11">
        <v>45.02</v>
      </c>
      <c r="AO11" t="s">
        <v>191</v>
      </c>
      <c r="AP11" s="35">
        <v>613</v>
      </c>
      <c r="AQ11">
        <v>498</v>
      </c>
      <c r="AR11">
        <v>764</v>
      </c>
      <c r="AS11">
        <v>192</v>
      </c>
      <c r="AT11">
        <v>124</v>
      </c>
      <c r="AU11">
        <v>601</v>
      </c>
      <c r="AV11">
        <v>347.7</v>
      </c>
      <c r="AW11">
        <v>49.89</v>
      </c>
      <c r="AX11" s="29">
        <v>1.61</v>
      </c>
      <c r="AY11" s="35">
        <v>113</v>
      </c>
      <c r="AZ11" s="29">
        <v>255</v>
      </c>
      <c r="BA11" s="35">
        <v>8406.8629999999994</v>
      </c>
      <c r="BB11" s="51">
        <v>9359.6782453796495</v>
      </c>
      <c r="BC11" s="51">
        <v>37198.508849557526</v>
      </c>
      <c r="BD11" s="66">
        <v>141.99071343665383</v>
      </c>
      <c r="BE11" s="66">
        <v>158.08362662731474</v>
      </c>
      <c r="BF11" s="67">
        <v>628.27749308254272</v>
      </c>
    </row>
    <row r="12" spans="1:58" customFormat="1" x14ac:dyDescent="0.25">
      <c r="A12" s="29">
        <v>9</v>
      </c>
      <c r="B12" s="35">
        <v>9</v>
      </c>
      <c r="C12" s="13">
        <v>45054</v>
      </c>
      <c r="D12" t="s">
        <v>1</v>
      </c>
      <c r="E12" t="s">
        <v>92</v>
      </c>
      <c r="F12" t="s">
        <v>108</v>
      </c>
      <c r="G12" s="29"/>
      <c r="H12" s="29">
        <v>8</v>
      </c>
      <c r="I12">
        <v>89.14</v>
      </c>
      <c r="J12">
        <v>7.97</v>
      </c>
      <c r="K12">
        <v>0.17799999999999999</v>
      </c>
      <c r="L12">
        <v>2.69</v>
      </c>
      <c r="M12">
        <v>3.59</v>
      </c>
      <c r="N12">
        <v>0.24</v>
      </c>
      <c r="O12">
        <v>56.63</v>
      </c>
      <c r="P12">
        <v>587.14</v>
      </c>
      <c r="Q12">
        <v>33.03</v>
      </c>
      <c r="R12">
        <v>21.07</v>
      </c>
      <c r="S12">
        <v>12.234999999999999</v>
      </c>
      <c r="T12">
        <v>0.46500000000000002</v>
      </c>
      <c r="U12">
        <v>5.9740000000000002</v>
      </c>
      <c r="V12">
        <v>47.99</v>
      </c>
      <c r="W12">
        <v>13.561</v>
      </c>
      <c r="X12">
        <v>2.5000000000000001E-2</v>
      </c>
      <c r="Y12">
        <v>26220.456999999999</v>
      </c>
      <c r="Z12">
        <v>6.758</v>
      </c>
      <c r="AA12">
        <v>3.2170000000000001</v>
      </c>
      <c r="AB12">
        <v>205.631</v>
      </c>
      <c r="AC12">
        <v>0.52700000000000002</v>
      </c>
      <c r="AD12">
        <v>0.318</v>
      </c>
      <c r="AE12">
        <v>21.754000000000001</v>
      </c>
      <c r="AF12">
        <v>0.86199999999999999</v>
      </c>
      <c r="AG12">
        <v>27.4</v>
      </c>
      <c r="AH12">
        <v>0.35399999999999998</v>
      </c>
      <c r="AI12">
        <v>63.465000000000003</v>
      </c>
      <c r="AJ12">
        <v>28.26</v>
      </c>
      <c r="AK12">
        <v>28.9</v>
      </c>
      <c r="AL12">
        <v>3.2</v>
      </c>
      <c r="AM12">
        <v>25.28</v>
      </c>
      <c r="AN12">
        <v>42.62</v>
      </c>
      <c r="AO12" t="s">
        <v>191</v>
      </c>
      <c r="AP12" s="35">
        <v>678</v>
      </c>
      <c r="AQ12">
        <v>455</v>
      </c>
      <c r="AR12">
        <v>893</v>
      </c>
      <c r="AS12">
        <v>382</v>
      </c>
      <c r="AT12">
        <v>94</v>
      </c>
      <c r="AU12">
        <v>616</v>
      </c>
      <c r="AV12">
        <v>686.3</v>
      </c>
      <c r="AW12">
        <v>6.39</v>
      </c>
      <c r="AX12" s="29">
        <v>1.75</v>
      </c>
      <c r="AY12" s="35">
        <v>63</v>
      </c>
      <c r="AZ12" s="29">
        <v>97</v>
      </c>
      <c r="BA12" s="35">
        <v>11520.720666666666</v>
      </c>
      <c r="BB12" s="51">
        <v>12924.299603619773</v>
      </c>
      <c r="BC12" s="51">
        <v>91434.291005291001</v>
      </c>
      <c r="BD12" s="66">
        <v>639.12343657100598</v>
      </c>
      <c r="BE12" s="66">
        <v>716.98837398587114</v>
      </c>
      <c r="BF12" s="67">
        <v>5072.4082267540171</v>
      </c>
    </row>
    <row r="13" spans="1:58" customFormat="1" x14ac:dyDescent="0.25">
      <c r="A13" s="29">
        <v>10</v>
      </c>
      <c r="B13" s="35">
        <v>10</v>
      </c>
      <c r="C13" s="13">
        <v>45054</v>
      </c>
      <c r="D13" t="s">
        <v>107</v>
      </c>
      <c r="E13" t="s">
        <v>96</v>
      </c>
      <c r="F13" t="s">
        <v>108</v>
      </c>
      <c r="G13" s="29"/>
      <c r="H13" s="29">
        <v>16</v>
      </c>
      <c r="I13">
        <v>88.78</v>
      </c>
      <c r="J13">
        <v>8.08</v>
      </c>
      <c r="K13">
        <v>0.13600000000000001</v>
      </c>
      <c r="L13">
        <v>2.38</v>
      </c>
      <c r="M13">
        <v>3.26</v>
      </c>
      <c r="N13">
        <v>0.23</v>
      </c>
      <c r="O13">
        <v>46.17</v>
      </c>
      <c r="P13">
        <v>488.31</v>
      </c>
      <c r="Q13">
        <v>32.085999999999999</v>
      </c>
      <c r="R13">
        <v>20.524000000000001</v>
      </c>
      <c r="S13">
        <v>11.734</v>
      </c>
      <c r="T13">
        <v>0.46800000000000003</v>
      </c>
      <c r="U13">
        <v>5.9</v>
      </c>
      <c r="V13">
        <v>45.615000000000002</v>
      </c>
      <c r="W13">
        <v>13.795999999999999</v>
      </c>
      <c r="X13">
        <v>1.4999999999999999E-2</v>
      </c>
      <c r="Y13">
        <v>26416.41</v>
      </c>
      <c r="Z13">
        <v>6.2279999999999998</v>
      </c>
      <c r="AA13">
        <v>3.18</v>
      </c>
      <c r="AB13">
        <v>210.15299999999999</v>
      </c>
      <c r="AC13" t="s">
        <v>190</v>
      </c>
      <c r="AD13">
        <v>0.25600000000000001</v>
      </c>
      <c r="AE13">
        <v>20.8</v>
      </c>
      <c r="AF13">
        <v>0.81100000000000005</v>
      </c>
      <c r="AG13">
        <v>21.808</v>
      </c>
      <c r="AH13">
        <v>0.29899999999999999</v>
      </c>
      <c r="AI13">
        <v>58.445</v>
      </c>
      <c r="AJ13">
        <v>28.53</v>
      </c>
      <c r="AK13">
        <v>25.83</v>
      </c>
      <c r="AL13">
        <v>2.57</v>
      </c>
      <c r="AM13">
        <v>24.7</v>
      </c>
      <c r="AN13">
        <v>46.9</v>
      </c>
      <c r="AO13" t="s">
        <v>191</v>
      </c>
      <c r="AP13" s="35">
        <v>591</v>
      </c>
      <c r="AQ13">
        <v>467</v>
      </c>
      <c r="AR13">
        <v>595</v>
      </c>
      <c r="AS13">
        <v>228</v>
      </c>
      <c r="AT13">
        <v>98</v>
      </c>
      <c r="AU13">
        <v>539</v>
      </c>
      <c r="AV13">
        <v>619.79999999999995</v>
      </c>
      <c r="AW13">
        <v>30.62</v>
      </c>
      <c r="AX13" s="29">
        <v>1.53</v>
      </c>
      <c r="AY13" s="35">
        <v>131</v>
      </c>
      <c r="AZ13" s="29">
        <v>241</v>
      </c>
      <c r="BA13" s="35">
        <v>11218.742</v>
      </c>
      <c r="BB13" s="51">
        <v>12636.564541563415</v>
      </c>
      <c r="BC13" s="51">
        <v>42819.625954198476</v>
      </c>
      <c r="BD13" s="66">
        <v>514.26313394895453</v>
      </c>
      <c r="BE13" s="66">
        <v>579.25561381950263</v>
      </c>
      <c r="BF13" s="67">
        <v>1962.8363891181491</v>
      </c>
    </row>
    <row r="14" spans="1:58" customFormat="1" x14ac:dyDescent="0.25">
      <c r="A14" s="29">
        <v>11</v>
      </c>
      <c r="B14" s="35">
        <v>11</v>
      </c>
      <c r="C14" s="13">
        <v>45054</v>
      </c>
      <c r="D14" t="s">
        <v>1</v>
      </c>
      <c r="E14" t="s">
        <v>92</v>
      </c>
      <c r="F14" t="s">
        <v>108</v>
      </c>
      <c r="G14" s="29"/>
      <c r="H14" s="29">
        <v>4</v>
      </c>
      <c r="I14">
        <v>89.35</v>
      </c>
      <c r="J14">
        <v>7.98</v>
      </c>
      <c r="K14">
        <v>0.154</v>
      </c>
      <c r="L14">
        <v>2.37</v>
      </c>
      <c r="M14">
        <v>3.37</v>
      </c>
      <c r="N14">
        <v>0.23</v>
      </c>
      <c r="O14">
        <v>48.97</v>
      </c>
      <c r="P14">
        <v>531.25</v>
      </c>
      <c r="Q14">
        <v>33.866999999999997</v>
      </c>
      <c r="R14">
        <v>21.701000000000001</v>
      </c>
      <c r="S14">
        <v>10.083</v>
      </c>
      <c r="T14">
        <v>0.46800000000000003</v>
      </c>
      <c r="U14">
        <v>6.22</v>
      </c>
      <c r="V14">
        <v>47.710999999999999</v>
      </c>
      <c r="W14">
        <v>8.3650000000000002</v>
      </c>
      <c r="X14">
        <v>3.2000000000000001E-2</v>
      </c>
      <c r="Y14">
        <v>27216.749</v>
      </c>
      <c r="Z14">
        <v>6.6870000000000003</v>
      </c>
      <c r="AA14">
        <v>3.3090000000000002</v>
      </c>
      <c r="AB14">
        <v>224.31700000000001</v>
      </c>
      <c r="AC14">
        <v>0.5</v>
      </c>
      <c r="AD14">
        <v>0.28199999999999997</v>
      </c>
      <c r="AE14">
        <v>21.475000000000001</v>
      </c>
      <c r="AF14">
        <v>0.83299999999999996</v>
      </c>
      <c r="AG14">
        <v>23.012</v>
      </c>
      <c r="AH14">
        <v>0.30299999999999999</v>
      </c>
      <c r="AI14">
        <v>59.250999999999998</v>
      </c>
      <c r="AJ14">
        <v>29.12</v>
      </c>
      <c r="AK14">
        <v>29.84</v>
      </c>
      <c r="AL14">
        <v>0.15</v>
      </c>
      <c r="AM14">
        <v>26.22</v>
      </c>
      <c r="AN14">
        <v>43.79</v>
      </c>
      <c r="AO14" t="s">
        <v>191</v>
      </c>
      <c r="AP14" s="35">
        <v>582</v>
      </c>
      <c r="AQ14">
        <v>405</v>
      </c>
      <c r="AR14">
        <v>629</v>
      </c>
      <c r="AS14">
        <v>291</v>
      </c>
      <c r="AT14">
        <v>86</v>
      </c>
      <c r="AU14">
        <v>511</v>
      </c>
      <c r="AV14">
        <v>558.9</v>
      </c>
      <c r="AW14">
        <v>61.94</v>
      </c>
      <c r="AX14" s="29">
        <v>1.78</v>
      </c>
      <c r="AY14" s="35">
        <v>119</v>
      </c>
      <c r="AZ14" s="29">
        <v>114</v>
      </c>
      <c r="BA14" s="35">
        <v>9011.8623333333326</v>
      </c>
      <c r="BB14" s="51">
        <v>10086.023876142512</v>
      </c>
      <c r="BC14" s="51">
        <v>37864.967787114845</v>
      </c>
      <c r="BD14" s="66">
        <v>1390.2342551301699</v>
      </c>
      <c r="BE14" s="66">
        <v>1555.942087442832</v>
      </c>
      <c r="BF14" s="67">
        <v>5841.3203997065784</v>
      </c>
    </row>
    <row r="15" spans="1:58" customFormat="1" x14ac:dyDescent="0.25">
      <c r="A15" s="29">
        <v>12</v>
      </c>
      <c r="B15" s="35">
        <v>12</v>
      </c>
      <c r="C15" s="13">
        <v>45054</v>
      </c>
      <c r="D15" t="s">
        <v>1</v>
      </c>
      <c r="E15" t="s">
        <v>92</v>
      </c>
      <c r="F15" t="s">
        <v>108</v>
      </c>
      <c r="G15" s="29"/>
      <c r="H15" s="29">
        <v>2</v>
      </c>
      <c r="I15">
        <v>88.97</v>
      </c>
      <c r="J15">
        <v>8.0299999999999994</v>
      </c>
      <c r="K15">
        <v>0.14699999999999999</v>
      </c>
      <c r="L15">
        <v>2.34</v>
      </c>
      <c r="M15">
        <v>3.44</v>
      </c>
      <c r="N15">
        <v>0.23</v>
      </c>
      <c r="O15">
        <v>52.08</v>
      </c>
      <c r="P15">
        <v>533.9</v>
      </c>
      <c r="Q15">
        <v>32.402999999999999</v>
      </c>
      <c r="R15">
        <v>20.616</v>
      </c>
      <c r="S15">
        <v>10.74</v>
      </c>
      <c r="T15">
        <v>0.44800000000000001</v>
      </c>
      <c r="U15">
        <v>6.0970000000000004</v>
      </c>
      <c r="V15">
        <v>45.533999999999999</v>
      </c>
      <c r="W15">
        <v>8.3379999999999992</v>
      </c>
      <c r="X15">
        <v>1.7999999999999999E-2</v>
      </c>
      <c r="Y15">
        <v>26381.123</v>
      </c>
      <c r="Z15">
        <v>6.4089999999999998</v>
      </c>
      <c r="AA15">
        <v>3.194</v>
      </c>
      <c r="AB15">
        <v>211.429</v>
      </c>
      <c r="AC15" t="s">
        <v>190</v>
      </c>
      <c r="AD15">
        <v>0.26900000000000002</v>
      </c>
      <c r="AE15">
        <v>20.408000000000001</v>
      </c>
      <c r="AF15">
        <v>0.83099999999999996</v>
      </c>
      <c r="AG15">
        <v>22.062000000000001</v>
      </c>
      <c r="AH15">
        <v>0.30299999999999999</v>
      </c>
      <c r="AI15">
        <v>58.103999999999999</v>
      </c>
      <c r="AJ15">
        <v>28.95</v>
      </c>
      <c r="AK15">
        <v>30.08</v>
      </c>
      <c r="AL15">
        <v>1.22</v>
      </c>
      <c r="AM15">
        <v>26.8</v>
      </c>
      <c r="AN15">
        <v>41.9</v>
      </c>
      <c r="AO15" t="s">
        <v>191</v>
      </c>
      <c r="AP15" s="35">
        <v>595</v>
      </c>
      <c r="AQ15">
        <v>469</v>
      </c>
      <c r="AR15">
        <v>608</v>
      </c>
      <c r="AS15">
        <v>318</v>
      </c>
      <c r="AT15">
        <v>83</v>
      </c>
      <c r="AU15">
        <v>534</v>
      </c>
      <c r="AV15">
        <v>554.70000000000005</v>
      </c>
      <c r="AW15">
        <v>40.81</v>
      </c>
      <c r="AX15" s="29">
        <v>1.65</v>
      </c>
      <c r="AY15" s="35">
        <v>94</v>
      </c>
      <c r="AZ15" s="29">
        <v>190</v>
      </c>
      <c r="BA15" s="35">
        <v>10137.028333333334</v>
      </c>
      <c r="BB15" s="51">
        <v>11393.760068937096</v>
      </c>
      <c r="BC15" s="51">
        <v>53920.363475177299</v>
      </c>
      <c r="BD15" s="66">
        <v>154.62860863803147</v>
      </c>
      <c r="BE15" s="66">
        <v>173.79859350121635</v>
      </c>
      <c r="BF15" s="67">
        <v>822.49259913846208</v>
      </c>
    </row>
    <row r="16" spans="1:58" customFormat="1" x14ac:dyDescent="0.25">
      <c r="A16" s="29">
        <v>13</v>
      </c>
      <c r="B16" s="35">
        <v>13</v>
      </c>
      <c r="C16" s="13">
        <v>45054</v>
      </c>
      <c r="D16" t="s">
        <v>107</v>
      </c>
      <c r="E16" t="s">
        <v>92</v>
      </c>
      <c r="F16" t="s">
        <v>108</v>
      </c>
      <c r="G16" s="29"/>
      <c r="H16" s="29">
        <v>16</v>
      </c>
      <c r="I16">
        <v>88.58</v>
      </c>
      <c r="J16">
        <v>8.1300000000000008</v>
      </c>
      <c r="K16">
        <v>0.14000000000000001</v>
      </c>
      <c r="L16">
        <v>2.65</v>
      </c>
      <c r="M16">
        <v>3.31</v>
      </c>
      <c r="N16">
        <v>0.24</v>
      </c>
      <c r="O16">
        <v>44.47</v>
      </c>
      <c r="P16">
        <v>531</v>
      </c>
      <c r="Q16">
        <v>31.738</v>
      </c>
      <c r="R16">
        <v>20.725999999999999</v>
      </c>
      <c r="S16">
        <v>16.565999999999999</v>
      </c>
      <c r="T16">
        <v>0.45900000000000002</v>
      </c>
      <c r="U16">
        <v>5.891</v>
      </c>
      <c r="V16">
        <v>44.905999999999999</v>
      </c>
      <c r="W16">
        <v>8.2989999999999995</v>
      </c>
      <c r="X16">
        <v>3.3000000000000002E-2</v>
      </c>
      <c r="Y16">
        <v>25848.526000000002</v>
      </c>
      <c r="Z16">
        <v>6.3659999999999997</v>
      </c>
      <c r="AA16">
        <v>3.2469999999999999</v>
      </c>
      <c r="AB16">
        <v>212.72499999999999</v>
      </c>
      <c r="AC16" t="s">
        <v>190</v>
      </c>
      <c r="AD16">
        <v>0.27500000000000002</v>
      </c>
      <c r="AE16">
        <v>20.591999999999999</v>
      </c>
      <c r="AF16">
        <v>0.86599999999999999</v>
      </c>
      <c r="AG16">
        <v>21.099</v>
      </c>
      <c r="AH16">
        <v>0.32700000000000001</v>
      </c>
      <c r="AI16">
        <v>55.603000000000002</v>
      </c>
      <c r="AJ16">
        <v>27.72</v>
      </c>
      <c r="AK16">
        <v>29.77</v>
      </c>
      <c r="AL16">
        <v>2.97</v>
      </c>
      <c r="AM16">
        <v>26.43</v>
      </c>
      <c r="AN16">
        <v>40.83</v>
      </c>
      <c r="AO16" t="s">
        <v>191</v>
      </c>
      <c r="AP16" s="35">
        <v>732</v>
      </c>
      <c r="AQ16">
        <v>517</v>
      </c>
      <c r="AR16">
        <v>850</v>
      </c>
      <c r="AS16">
        <v>257</v>
      </c>
      <c r="AT16">
        <v>161</v>
      </c>
      <c r="AU16">
        <v>692</v>
      </c>
      <c r="AV16">
        <v>643.70000000000005</v>
      </c>
      <c r="AW16">
        <v>58.94</v>
      </c>
      <c r="AX16" s="29">
        <v>1.31</v>
      </c>
      <c r="AY16" s="35">
        <v>69</v>
      </c>
      <c r="AZ16" s="29">
        <v>132</v>
      </c>
      <c r="BA16" s="35">
        <v>9176.6943333333347</v>
      </c>
      <c r="BB16" s="51">
        <v>10359.781365244226</v>
      </c>
      <c r="BC16" s="51">
        <v>66497.785024154597</v>
      </c>
      <c r="BD16" s="66">
        <v>438.78991258269986</v>
      </c>
      <c r="BE16" s="66">
        <v>495.36002775197539</v>
      </c>
      <c r="BF16" s="67">
        <v>3179.6370477007258</v>
      </c>
    </row>
    <row r="17" spans="1:58" customFormat="1" x14ac:dyDescent="0.25">
      <c r="A17" s="29">
        <v>14</v>
      </c>
      <c r="B17" s="35">
        <v>14</v>
      </c>
      <c r="C17" s="13">
        <v>45054</v>
      </c>
      <c r="D17" t="s">
        <v>107</v>
      </c>
      <c r="E17" t="s">
        <v>96</v>
      </c>
      <c r="F17" t="s">
        <v>108</v>
      </c>
      <c r="G17" s="29"/>
      <c r="H17" s="29">
        <v>8</v>
      </c>
      <c r="I17">
        <v>89.18</v>
      </c>
      <c r="J17">
        <v>8</v>
      </c>
      <c r="K17">
        <v>0.161</v>
      </c>
      <c r="L17">
        <v>2.5299999999999998</v>
      </c>
      <c r="M17">
        <v>3.57</v>
      </c>
      <c r="N17">
        <v>0.24</v>
      </c>
      <c r="O17">
        <v>52.26</v>
      </c>
      <c r="P17">
        <v>513.88</v>
      </c>
      <c r="Q17">
        <v>32.076999999999998</v>
      </c>
      <c r="R17">
        <v>20.95</v>
      </c>
      <c r="S17">
        <v>13.475</v>
      </c>
      <c r="T17">
        <v>0.45600000000000002</v>
      </c>
      <c r="U17">
        <v>6.19</v>
      </c>
      <c r="V17">
        <v>46.220999999999997</v>
      </c>
      <c r="W17">
        <v>8.58</v>
      </c>
      <c r="X17">
        <v>3.5999999999999997E-2</v>
      </c>
      <c r="Y17">
        <v>26487.077000000001</v>
      </c>
      <c r="Z17">
        <v>6.4059999999999997</v>
      </c>
      <c r="AA17">
        <v>3.2109999999999999</v>
      </c>
      <c r="AB17">
        <v>224.69399999999999</v>
      </c>
      <c r="AC17">
        <v>0.64500000000000002</v>
      </c>
      <c r="AD17">
        <v>0.28599999999999998</v>
      </c>
      <c r="AE17">
        <v>21.827999999999999</v>
      </c>
      <c r="AF17">
        <v>0.85299999999999998</v>
      </c>
      <c r="AG17">
        <v>22.779</v>
      </c>
      <c r="AH17">
        <v>0.316</v>
      </c>
      <c r="AI17">
        <v>57.838000000000001</v>
      </c>
      <c r="AJ17">
        <v>27.97</v>
      </c>
      <c r="AK17">
        <v>30.57</v>
      </c>
      <c r="AL17">
        <v>0.14000000000000001</v>
      </c>
      <c r="AM17">
        <v>27.97</v>
      </c>
      <c r="AN17">
        <v>41.32</v>
      </c>
      <c r="AO17" t="s">
        <v>191</v>
      </c>
      <c r="AP17" s="35">
        <v>774</v>
      </c>
      <c r="AQ17">
        <v>594</v>
      </c>
      <c r="AR17">
        <v>933</v>
      </c>
      <c r="AS17">
        <v>252</v>
      </c>
      <c r="AT17">
        <v>129.04</v>
      </c>
      <c r="AU17">
        <v>646</v>
      </c>
      <c r="AV17">
        <v>631</v>
      </c>
      <c r="AW17">
        <v>59.53</v>
      </c>
      <c r="AX17" s="29">
        <v>1.73</v>
      </c>
      <c r="AY17" s="35">
        <v>81</v>
      </c>
      <c r="AZ17" s="29">
        <v>154</v>
      </c>
      <c r="BA17" s="35">
        <v>9072.0086666666666</v>
      </c>
      <c r="BB17" s="51">
        <v>10172.694176571727</v>
      </c>
      <c r="BC17" s="51">
        <v>56000.05349794239</v>
      </c>
      <c r="BD17" s="66">
        <v>608.06291121259244</v>
      </c>
      <c r="BE17" s="66">
        <v>681.83775646175388</v>
      </c>
      <c r="BF17" s="67">
        <v>3753.4747605715575</v>
      </c>
    </row>
    <row r="18" spans="1:58" customFormat="1" x14ac:dyDescent="0.25">
      <c r="A18" s="29">
        <v>15</v>
      </c>
      <c r="B18" s="35">
        <v>15</v>
      </c>
      <c r="C18" s="13">
        <v>45054</v>
      </c>
      <c r="D18" t="s">
        <v>1</v>
      </c>
      <c r="E18" t="s">
        <v>96</v>
      </c>
      <c r="F18" t="s">
        <v>108</v>
      </c>
      <c r="G18" s="29"/>
      <c r="H18" s="29">
        <v>8</v>
      </c>
      <c r="I18">
        <v>89.6</v>
      </c>
      <c r="J18">
        <v>8.19</v>
      </c>
      <c r="K18">
        <v>0.129</v>
      </c>
      <c r="L18">
        <v>2.36</v>
      </c>
      <c r="M18">
        <v>3.3</v>
      </c>
      <c r="N18">
        <v>0.23</v>
      </c>
      <c r="O18">
        <v>48.27</v>
      </c>
      <c r="P18">
        <v>466.72</v>
      </c>
      <c r="Q18">
        <v>32.198</v>
      </c>
      <c r="R18">
        <v>22.79</v>
      </c>
      <c r="S18">
        <v>12.041</v>
      </c>
      <c r="T18">
        <v>0.46800000000000003</v>
      </c>
      <c r="U18">
        <v>6.18</v>
      </c>
      <c r="V18">
        <v>45.783999999999999</v>
      </c>
      <c r="W18">
        <v>8.2479999999999993</v>
      </c>
      <c r="X18">
        <v>2.4E-2</v>
      </c>
      <c r="Y18">
        <v>27187.945</v>
      </c>
      <c r="Z18">
        <v>6.3380000000000001</v>
      </c>
      <c r="AA18">
        <v>3.177</v>
      </c>
      <c r="AB18">
        <v>223.417</v>
      </c>
      <c r="AC18">
        <v>0.60899999999999999</v>
      </c>
      <c r="AD18">
        <v>0.27100000000000002</v>
      </c>
      <c r="AE18">
        <v>21.51</v>
      </c>
      <c r="AF18">
        <v>0.84</v>
      </c>
      <c r="AG18">
        <v>23.013999999999999</v>
      </c>
      <c r="AH18">
        <v>0.29899999999999999</v>
      </c>
      <c r="AI18">
        <v>57.427999999999997</v>
      </c>
      <c r="AJ18">
        <v>27.67</v>
      </c>
      <c r="AK18">
        <v>29.61</v>
      </c>
      <c r="AL18">
        <v>0.13</v>
      </c>
      <c r="AM18">
        <v>26.84</v>
      </c>
      <c r="AN18">
        <v>43.42</v>
      </c>
      <c r="AO18" t="s">
        <v>191</v>
      </c>
      <c r="AP18" s="35">
        <v>649</v>
      </c>
      <c r="AQ18">
        <v>465</v>
      </c>
      <c r="AR18">
        <v>743</v>
      </c>
      <c r="AS18">
        <v>187</v>
      </c>
      <c r="AT18">
        <v>120.93</v>
      </c>
      <c r="AU18">
        <v>594</v>
      </c>
      <c r="AV18">
        <v>128.5</v>
      </c>
      <c r="AW18">
        <v>55.74</v>
      </c>
      <c r="AX18" s="29">
        <v>1.33</v>
      </c>
      <c r="AY18" s="35">
        <v>75</v>
      </c>
      <c r="AZ18" s="29">
        <v>133</v>
      </c>
      <c r="BA18" s="35">
        <v>8047.168999999999</v>
      </c>
      <c r="BB18" s="51">
        <v>8981.2154017857156</v>
      </c>
      <c r="BC18" s="51">
        <v>53647.793333333335</v>
      </c>
      <c r="BD18" s="66">
        <v>1156.5896957759089</v>
      </c>
      <c r="BE18" s="66">
        <v>1290.8367140356138</v>
      </c>
      <c r="BF18" s="67">
        <v>7710.5979718393446</v>
      </c>
    </row>
    <row r="19" spans="1:58" customFormat="1" x14ac:dyDescent="0.25">
      <c r="A19" s="29">
        <v>16</v>
      </c>
      <c r="B19" s="35">
        <v>16</v>
      </c>
      <c r="C19" s="13">
        <v>45054</v>
      </c>
      <c r="D19" t="s">
        <v>107</v>
      </c>
      <c r="E19" t="s">
        <v>96</v>
      </c>
      <c r="F19" t="s">
        <v>108</v>
      </c>
      <c r="G19" s="29"/>
      <c r="H19" s="29">
        <v>4</v>
      </c>
      <c r="I19">
        <v>89.37</v>
      </c>
      <c r="J19">
        <v>8.26</v>
      </c>
      <c r="K19">
        <v>0.114</v>
      </c>
      <c r="L19">
        <v>2.39</v>
      </c>
      <c r="M19">
        <v>3.33</v>
      </c>
      <c r="N19">
        <v>0.23</v>
      </c>
      <c r="O19">
        <v>50.09</v>
      </c>
      <c r="P19">
        <v>466.86</v>
      </c>
      <c r="Q19">
        <v>32.845999999999997</v>
      </c>
      <c r="R19">
        <v>21.260999999999999</v>
      </c>
      <c r="S19">
        <v>10.903</v>
      </c>
      <c r="T19">
        <v>0.46200000000000002</v>
      </c>
      <c r="U19">
        <v>6.1449999999999996</v>
      </c>
      <c r="V19">
        <v>46.069000000000003</v>
      </c>
      <c r="W19">
        <v>8.4290000000000003</v>
      </c>
      <c r="X19">
        <v>0.02</v>
      </c>
      <c r="Y19">
        <v>27287.101999999999</v>
      </c>
      <c r="Z19">
        <v>6.3250000000000002</v>
      </c>
      <c r="AA19">
        <v>3.2719999999999998</v>
      </c>
      <c r="AB19">
        <v>220.124</v>
      </c>
      <c r="AC19" t="s">
        <v>190</v>
      </c>
      <c r="AD19">
        <v>0.25900000000000001</v>
      </c>
      <c r="AE19">
        <v>21.131</v>
      </c>
      <c r="AF19">
        <v>0.86799999999999999</v>
      </c>
      <c r="AG19">
        <v>23.045000000000002</v>
      </c>
      <c r="AH19">
        <v>0.30099999999999999</v>
      </c>
      <c r="AI19">
        <v>59.064999999999998</v>
      </c>
      <c r="AJ19">
        <v>29.01</v>
      </c>
      <c r="AK19">
        <v>26</v>
      </c>
      <c r="AL19">
        <v>1.03</v>
      </c>
      <c r="AM19">
        <v>25.12</v>
      </c>
      <c r="AN19">
        <v>47.85</v>
      </c>
      <c r="AO19" t="s">
        <v>191</v>
      </c>
      <c r="AP19" s="35">
        <v>592</v>
      </c>
      <c r="AQ19">
        <v>402</v>
      </c>
      <c r="AR19">
        <v>805</v>
      </c>
      <c r="AS19">
        <v>177</v>
      </c>
      <c r="AT19">
        <v>95.04</v>
      </c>
      <c r="AU19">
        <v>498</v>
      </c>
      <c r="AV19">
        <v>567.29999999999995</v>
      </c>
      <c r="AW19">
        <v>25.11</v>
      </c>
      <c r="AX19" s="29">
        <v>1.22</v>
      </c>
      <c r="AY19" s="35">
        <v>69</v>
      </c>
      <c r="AZ19" s="29">
        <v>122</v>
      </c>
      <c r="BA19" s="35">
        <v>7858.9413333333332</v>
      </c>
      <c r="BB19" s="51">
        <v>8793.7130282346789</v>
      </c>
      <c r="BC19" s="51">
        <v>56948.850241545901</v>
      </c>
      <c r="BD19" s="66">
        <v>924.43334995787245</v>
      </c>
      <c r="BE19" s="66">
        <v>1034.3888888417503</v>
      </c>
      <c r="BF19" s="67">
        <v>6698.7923909990723</v>
      </c>
    </row>
    <row r="20" spans="1:58" customFormat="1" x14ac:dyDescent="0.25">
      <c r="A20" s="29">
        <v>17</v>
      </c>
      <c r="B20" s="35">
        <v>17</v>
      </c>
      <c r="C20" s="13">
        <v>45054</v>
      </c>
      <c r="D20" t="s">
        <v>1</v>
      </c>
      <c r="E20" t="s">
        <v>96</v>
      </c>
      <c r="F20" t="s">
        <v>108</v>
      </c>
      <c r="G20" s="29"/>
      <c r="H20" s="29">
        <v>4</v>
      </c>
      <c r="I20">
        <v>89.86</v>
      </c>
      <c r="J20">
        <v>8.02</v>
      </c>
      <c r="K20">
        <v>0.153</v>
      </c>
      <c r="L20">
        <v>2.35</v>
      </c>
      <c r="M20">
        <v>3.4</v>
      </c>
      <c r="N20">
        <v>0.23</v>
      </c>
      <c r="O20">
        <v>52.63</v>
      </c>
      <c r="P20">
        <v>572.82000000000005</v>
      </c>
      <c r="Q20">
        <v>32.847999999999999</v>
      </c>
      <c r="R20">
        <v>21.141999999999999</v>
      </c>
      <c r="S20">
        <v>10.614000000000001</v>
      </c>
      <c r="T20">
        <v>0.46600000000000003</v>
      </c>
      <c r="U20">
        <v>6.0220000000000002</v>
      </c>
      <c r="V20">
        <v>47.631</v>
      </c>
      <c r="W20">
        <v>8.5850000000000009</v>
      </c>
      <c r="X20">
        <v>2.8000000000000001E-2</v>
      </c>
      <c r="Y20">
        <v>26848.741999999998</v>
      </c>
      <c r="Z20">
        <v>6.5090000000000003</v>
      </c>
      <c r="AA20">
        <v>3.2429999999999999</v>
      </c>
      <c r="AB20">
        <v>213.90700000000001</v>
      </c>
      <c r="AC20">
        <v>0.66800000000000004</v>
      </c>
      <c r="AD20">
        <v>0.25900000000000001</v>
      </c>
      <c r="AE20">
        <v>21.992000000000001</v>
      </c>
      <c r="AF20">
        <v>0.86599999999999999</v>
      </c>
      <c r="AG20">
        <v>23.533999999999999</v>
      </c>
      <c r="AH20">
        <v>0.313</v>
      </c>
      <c r="AI20">
        <v>58.633000000000003</v>
      </c>
      <c r="AJ20">
        <v>28.1</v>
      </c>
      <c r="AK20">
        <v>32.03</v>
      </c>
      <c r="AL20">
        <v>0.2</v>
      </c>
      <c r="AM20">
        <v>25.91</v>
      </c>
      <c r="AN20">
        <v>41.86</v>
      </c>
      <c r="AO20" t="s">
        <v>191</v>
      </c>
      <c r="AP20" s="35">
        <v>619</v>
      </c>
      <c r="AQ20">
        <v>420</v>
      </c>
      <c r="AR20">
        <v>674</v>
      </c>
      <c r="AS20">
        <v>246</v>
      </c>
      <c r="AT20">
        <v>87.27</v>
      </c>
      <c r="AU20">
        <v>542</v>
      </c>
      <c r="AV20">
        <v>659.6</v>
      </c>
      <c r="AW20">
        <v>63.32</v>
      </c>
      <c r="AX20" s="29">
        <v>1.87</v>
      </c>
      <c r="AY20" s="35">
        <v>138</v>
      </c>
      <c r="AZ20" s="29">
        <v>138</v>
      </c>
      <c r="BA20" s="35">
        <v>10614.336666666666</v>
      </c>
      <c r="BB20" s="51">
        <v>11812.081756806883</v>
      </c>
      <c r="BC20" s="51">
        <v>38457.741545893718</v>
      </c>
      <c r="BD20" s="66">
        <v>1723.6286966462183</v>
      </c>
      <c r="BE20" s="66">
        <v>1918.1267489942393</v>
      </c>
      <c r="BF20" s="67">
        <v>6245.0315095878141</v>
      </c>
    </row>
    <row r="21" spans="1:58" customFormat="1" x14ac:dyDescent="0.25">
      <c r="A21" s="29">
        <v>18</v>
      </c>
      <c r="B21" s="35">
        <v>18</v>
      </c>
      <c r="C21" s="13">
        <v>45054</v>
      </c>
      <c r="D21" t="s">
        <v>1</v>
      </c>
      <c r="E21" t="s">
        <v>96</v>
      </c>
      <c r="F21" t="s">
        <v>108</v>
      </c>
      <c r="G21" s="29"/>
      <c r="H21" s="29">
        <v>8</v>
      </c>
      <c r="I21">
        <v>87.76</v>
      </c>
      <c r="J21">
        <v>8.0500000000000007</v>
      </c>
      <c r="K21">
        <v>0.155</v>
      </c>
      <c r="L21">
        <v>2.36</v>
      </c>
      <c r="M21">
        <v>3.55</v>
      </c>
      <c r="N21">
        <v>0.22</v>
      </c>
      <c r="O21">
        <v>53.02</v>
      </c>
      <c r="P21">
        <v>574</v>
      </c>
      <c r="Q21">
        <v>32.814</v>
      </c>
      <c r="R21">
        <v>21.094000000000001</v>
      </c>
      <c r="S21">
        <v>11.076000000000001</v>
      </c>
      <c r="T21">
        <v>0.46700000000000003</v>
      </c>
      <c r="U21">
        <v>6.09</v>
      </c>
      <c r="V21">
        <v>49.030999999999999</v>
      </c>
      <c r="W21">
        <v>8.6489999999999991</v>
      </c>
      <c r="X21">
        <v>2.9000000000000001E-2</v>
      </c>
      <c r="Y21">
        <v>26790.903999999999</v>
      </c>
      <c r="Z21">
        <v>6.5819999999999999</v>
      </c>
      <c r="AA21">
        <v>3.22</v>
      </c>
      <c r="AB21">
        <v>215.44800000000001</v>
      </c>
      <c r="AC21">
        <v>0.59299999999999997</v>
      </c>
      <c r="AD21">
        <v>0.27</v>
      </c>
      <c r="AE21">
        <v>22.561</v>
      </c>
      <c r="AF21">
        <v>0.89700000000000002</v>
      </c>
      <c r="AG21">
        <v>22.268000000000001</v>
      </c>
      <c r="AH21">
        <v>0.32600000000000001</v>
      </c>
      <c r="AI21">
        <v>58.008000000000003</v>
      </c>
      <c r="AJ21">
        <v>27.26</v>
      </c>
      <c r="AK21">
        <v>30.64</v>
      </c>
      <c r="AL21">
        <v>0.12</v>
      </c>
      <c r="AM21">
        <v>25.37</v>
      </c>
      <c r="AN21">
        <v>43.87</v>
      </c>
      <c r="AO21" t="s">
        <v>191</v>
      </c>
      <c r="AP21" s="35">
        <v>531</v>
      </c>
      <c r="AQ21">
        <v>423</v>
      </c>
      <c r="AR21">
        <v>781</v>
      </c>
      <c r="AS21">
        <v>178</v>
      </c>
      <c r="AT21">
        <v>80.069999999999993</v>
      </c>
      <c r="AU21">
        <v>524</v>
      </c>
      <c r="AV21">
        <v>575.4</v>
      </c>
      <c r="AW21">
        <v>29.21</v>
      </c>
      <c r="AX21" s="29">
        <v>1.31</v>
      </c>
      <c r="AY21" s="35">
        <v>150</v>
      </c>
      <c r="AZ21" s="29">
        <v>172</v>
      </c>
      <c r="BA21" s="35">
        <v>7535.8324999999995</v>
      </c>
      <c r="BB21" s="51">
        <v>8586.8647447584317</v>
      </c>
      <c r="BC21" s="51">
        <v>25119.441666666666</v>
      </c>
      <c r="BD21" s="66">
        <v>227.78294476924745</v>
      </c>
      <c r="BE21" s="66">
        <v>259.55212485101083</v>
      </c>
      <c r="BF21" s="67">
        <v>759.27648256415728</v>
      </c>
    </row>
    <row r="22" spans="1:58" customFormat="1" x14ac:dyDescent="0.25">
      <c r="A22" s="29">
        <v>19</v>
      </c>
      <c r="B22" s="35">
        <v>19</v>
      </c>
      <c r="C22" s="13">
        <v>45054</v>
      </c>
      <c r="D22" t="s">
        <v>107</v>
      </c>
      <c r="E22" t="s">
        <v>96</v>
      </c>
      <c r="F22" t="s">
        <v>108</v>
      </c>
      <c r="G22" s="29"/>
      <c r="H22" s="29">
        <v>8</v>
      </c>
      <c r="I22">
        <v>88.44</v>
      </c>
      <c r="J22">
        <v>8</v>
      </c>
      <c r="K22">
        <v>0.156</v>
      </c>
      <c r="L22">
        <v>2.81</v>
      </c>
      <c r="M22">
        <v>3.51</v>
      </c>
      <c r="N22">
        <v>0.25</v>
      </c>
      <c r="O22">
        <v>48.95</v>
      </c>
      <c r="P22">
        <v>545.12</v>
      </c>
      <c r="Q22">
        <v>33.68</v>
      </c>
      <c r="R22">
        <v>21.574000000000002</v>
      </c>
      <c r="S22">
        <v>17.875</v>
      </c>
      <c r="T22">
        <v>0.47799999999999998</v>
      </c>
      <c r="U22">
        <v>6.3689999999999998</v>
      </c>
      <c r="V22">
        <v>47.515000000000001</v>
      </c>
      <c r="W22">
        <v>8.4830000000000005</v>
      </c>
      <c r="X22">
        <v>2.3E-2</v>
      </c>
      <c r="Y22">
        <v>26953.800999999999</v>
      </c>
      <c r="Z22">
        <v>6.8109999999999999</v>
      </c>
      <c r="AA22">
        <v>3.3149999999999999</v>
      </c>
      <c r="AB22">
        <v>234.91900000000001</v>
      </c>
      <c r="AC22">
        <v>0.5</v>
      </c>
      <c r="AD22">
        <v>0.30299999999999999</v>
      </c>
      <c r="AE22">
        <v>21.78</v>
      </c>
      <c r="AF22">
        <v>0.92400000000000004</v>
      </c>
      <c r="AG22">
        <v>22.556000000000001</v>
      </c>
      <c r="AH22">
        <v>0.32700000000000001</v>
      </c>
      <c r="AI22">
        <v>59.973999999999997</v>
      </c>
      <c r="AJ22">
        <v>28.13</v>
      </c>
      <c r="AK22">
        <v>30.57</v>
      </c>
      <c r="AL22">
        <v>1.02</v>
      </c>
      <c r="AM22">
        <v>27.69</v>
      </c>
      <c r="AN22">
        <v>40.72</v>
      </c>
      <c r="AO22" t="s">
        <v>191</v>
      </c>
      <c r="AP22" s="35">
        <v>809</v>
      </c>
      <c r="AQ22">
        <v>495</v>
      </c>
      <c r="AR22">
        <v>912</v>
      </c>
      <c r="AS22">
        <v>216</v>
      </c>
      <c r="AT22">
        <v>140.43</v>
      </c>
      <c r="AU22">
        <v>665</v>
      </c>
      <c r="AV22">
        <v>599</v>
      </c>
      <c r="AW22">
        <v>53.42</v>
      </c>
      <c r="AX22" s="29">
        <v>1.54</v>
      </c>
      <c r="AY22" s="35">
        <v>175</v>
      </c>
      <c r="AZ22" s="29">
        <v>201</v>
      </c>
      <c r="BA22" s="35">
        <v>8967.7768333333315</v>
      </c>
      <c r="BB22" s="51">
        <v>10139.955713854968</v>
      </c>
      <c r="BC22" s="51">
        <v>25622.219523809526</v>
      </c>
      <c r="BD22" s="66">
        <v>1424.9320013781712</v>
      </c>
      <c r="BE22" s="66">
        <v>1611.1849857283735</v>
      </c>
      <c r="BF22" s="67">
        <v>4071.2342896518812</v>
      </c>
    </row>
    <row r="23" spans="1:58" customFormat="1" x14ac:dyDescent="0.25">
      <c r="A23" s="29">
        <v>20</v>
      </c>
      <c r="B23" s="35">
        <v>20</v>
      </c>
      <c r="C23" s="13">
        <v>45054</v>
      </c>
      <c r="D23" t="s">
        <v>107</v>
      </c>
      <c r="E23" t="s">
        <v>92</v>
      </c>
      <c r="F23" t="s">
        <v>108</v>
      </c>
      <c r="G23" s="29"/>
      <c r="H23" s="29">
        <v>16</v>
      </c>
      <c r="I23">
        <v>89.41</v>
      </c>
      <c r="J23">
        <v>8.02</v>
      </c>
      <c r="K23">
        <v>0.155</v>
      </c>
      <c r="L23">
        <v>2.5499999999999998</v>
      </c>
      <c r="M23">
        <v>3.31</v>
      </c>
      <c r="N23">
        <v>0.23</v>
      </c>
      <c r="O23">
        <v>52.15</v>
      </c>
      <c r="P23">
        <v>559.74</v>
      </c>
      <c r="Q23">
        <v>33.201999999999998</v>
      </c>
      <c r="R23">
        <v>20.913</v>
      </c>
      <c r="S23">
        <v>16.981000000000002</v>
      </c>
      <c r="T23">
        <v>0.45700000000000002</v>
      </c>
      <c r="U23">
        <v>6.2140000000000004</v>
      </c>
      <c r="V23">
        <v>47.420999999999999</v>
      </c>
      <c r="W23">
        <v>12.069000000000001</v>
      </c>
      <c r="X23">
        <v>2.7E-2</v>
      </c>
      <c r="Y23">
        <v>26772.092000000001</v>
      </c>
      <c r="Z23">
        <v>6.6710000000000003</v>
      </c>
      <c r="AA23">
        <v>3.3039999999999998</v>
      </c>
      <c r="AB23">
        <v>220.768</v>
      </c>
      <c r="AC23">
        <v>0.65400000000000003</v>
      </c>
      <c r="AD23">
        <v>0.27900000000000003</v>
      </c>
      <c r="AE23">
        <v>21.966000000000001</v>
      </c>
      <c r="AF23">
        <v>0.92600000000000005</v>
      </c>
      <c r="AG23">
        <v>22.681999999999999</v>
      </c>
      <c r="AH23">
        <v>0.32100000000000001</v>
      </c>
      <c r="AI23">
        <v>60.853000000000002</v>
      </c>
      <c r="AJ23">
        <v>28.43</v>
      </c>
      <c r="AK23">
        <v>28.09</v>
      </c>
      <c r="AL23">
        <v>0.44</v>
      </c>
      <c r="AM23">
        <v>28.37</v>
      </c>
      <c r="AN23">
        <v>43.11</v>
      </c>
      <c r="AO23" t="s">
        <v>191</v>
      </c>
      <c r="AP23" s="35">
        <v>666</v>
      </c>
      <c r="AQ23">
        <v>550</v>
      </c>
      <c r="AR23">
        <v>988</v>
      </c>
      <c r="AS23">
        <v>255</v>
      </c>
      <c r="AT23">
        <v>141.18</v>
      </c>
      <c r="AU23">
        <v>752</v>
      </c>
      <c r="AV23">
        <v>362.1</v>
      </c>
      <c r="AW23">
        <v>60.39</v>
      </c>
      <c r="AX23" s="29">
        <v>1.69</v>
      </c>
      <c r="AY23" s="35">
        <v>131</v>
      </c>
      <c r="AZ23" s="29">
        <v>190</v>
      </c>
      <c r="BA23" s="35">
        <v>8222.9879999999994</v>
      </c>
      <c r="BB23" s="51">
        <v>9196.9444133765792</v>
      </c>
      <c r="BC23" s="51">
        <v>31385.450381679388</v>
      </c>
      <c r="BD23" s="66">
        <v>263.76902188325636</v>
      </c>
      <c r="BE23" s="66">
        <v>295.01064968488635</v>
      </c>
      <c r="BF23" s="67">
        <v>1006.7519919208265</v>
      </c>
    </row>
    <row r="24" spans="1:58" customFormat="1" x14ac:dyDescent="0.25">
      <c r="A24" s="29">
        <v>21</v>
      </c>
      <c r="B24" s="35">
        <v>21</v>
      </c>
      <c r="C24" s="13">
        <v>45054</v>
      </c>
      <c r="D24" t="s">
        <v>1</v>
      </c>
      <c r="E24" t="s">
        <v>92</v>
      </c>
      <c r="F24" t="s">
        <v>108</v>
      </c>
      <c r="G24" s="29"/>
      <c r="H24" s="29">
        <v>8</v>
      </c>
      <c r="I24">
        <v>88.31</v>
      </c>
      <c r="J24">
        <v>7.88</v>
      </c>
      <c r="K24">
        <v>0.19500000000000001</v>
      </c>
      <c r="L24">
        <v>2.78</v>
      </c>
      <c r="M24">
        <v>3.84</v>
      </c>
      <c r="N24">
        <v>0.25</v>
      </c>
      <c r="O24">
        <v>58.48</v>
      </c>
      <c r="P24">
        <v>606.91</v>
      </c>
      <c r="Q24">
        <v>34.899000000000001</v>
      </c>
      <c r="R24">
        <v>23.721</v>
      </c>
      <c r="S24">
        <v>14.28</v>
      </c>
      <c r="T24">
        <v>0.47099999999999997</v>
      </c>
      <c r="U24">
        <v>6.3979999999999997</v>
      </c>
      <c r="V24">
        <v>52.823</v>
      </c>
      <c r="W24">
        <v>11.718999999999999</v>
      </c>
      <c r="X24">
        <v>2.7E-2</v>
      </c>
      <c r="Y24">
        <v>28338.321</v>
      </c>
      <c r="Z24">
        <v>7.2990000000000004</v>
      </c>
      <c r="AA24">
        <v>3.343</v>
      </c>
      <c r="AB24">
        <v>217.56100000000001</v>
      </c>
      <c r="AC24">
        <v>0.55400000000000005</v>
      </c>
      <c r="AD24">
        <v>0.34100000000000003</v>
      </c>
      <c r="AE24">
        <v>23.77</v>
      </c>
      <c r="AF24">
        <v>0.95299999999999996</v>
      </c>
      <c r="AG24">
        <v>22.495000000000001</v>
      </c>
      <c r="AH24">
        <v>0.35299999999999998</v>
      </c>
      <c r="AI24">
        <v>61.46</v>
      </c>
      <c r="AJ24">
        <v>28.22</v>
      </c>
      <c r="AK24">
        <v>31.72</v>
      </c>
      <c r="AL24">
        <v>1.64</v>
      </c>
      <c r="AM24">
        <v>26.04</v>
      </c>
      <c r="AN24">
        <v>40.6</v>
      </c>
      <c r="AO24" t="s">
        <v>191</v>
      </c>
      <c r="AP24" s="35">
        <v>781</v>
      </c>
      <c r="AQ24">
        <v>646</v>
      </c>
      <c r="AR24">
        <v>1039</v>
      </c>
      <c r="AS24">
        <v>308</v>
      </c>
      <c r="AT24">
        <v>102.52</v>
      </c>
      <c r="AU24">
        <v>813</v>
      </c>
      <c r="AV24">
        <v>543.29999999999995</v>
      </c>
      <c r="AW24">
        <v>79.84</v>
      </c>
      <c r="AX24" s="29">
        <v>2.56</v>
      </c>
      <c r="AY24" s="35">
        <v>144</v>
      </c>
      <c r="AZ24" s="29">
        <v>167</v>
      </c>
      <c r="BA24" s="35">
        <v>11308.742666666667</v>
      </c>
      <c r="BB24" s="51">
        <v>12805.732835088515</v>
      </c>
      <c r="BC24" s="51">
        <v>39266.467592592591</v>
      </c>
      <c r="BD24" s="66">
        <v>1261.5105879446021</v>
      </c>
      <c r="BE24" s="66">
        <v>1428.5025341916</v>
      </c>
      <c r="BF24" s="67">
        <v>4380.245097029866</v>
      </c>
    </row>
    <row r="25" spans="1:58" customFormat="1" x14ac:dyDescent="0.25">
      <c r="A25" s="29">
        <v>22</v>
      </c>
      <c r="B25" s="35">
        <v>22</v>
      </c>
      <c r="C25" s="13">
        <v>45054</v>
      </c>
      <c r="D25" t="s">
        <v>107</v>
      </c>
      <c r="E25" t="s">
        <v>92</v>
      </c>
      <c r="F25" t="s">
        <v>108</v>
      </c>
      <c r="G25" s="29"/>
      <c r="H25" s="29">
        <v>32</v>
      </c>
      <c r="I25">
        <v>89.45</v>
      </c>
      <c r="J25">
        <v>8.1</v>
      </c>
      <c r="K25">
        <v>0.122</v>
      </c>
      <c r="L25">
        <v>2.4300000000000002</v>
      </c>
      <c r="M25">
        <v>3.33</v>
      </c>
      <c r="N25">
        <v>0.23</v>
      </c>
      <c r="O25">
        <v>53.53</v>
      </c>
      <c r="P25">
        <v>485.85</v>
      </c>
      <c r="Q25">
        <v>34.823</v>
      </c>
      <c r="R25">
        <v>27.699000000000002</v>
      </c>
      <c r="S25">
        <v>12.294</v>
      </c>
      <c r="T25">
        <v>0.49099999999999999</v>
      </c>
      <c r="U25">
        <v>6.7430000000000003</v>
      </c>
      <c r="V25">
        <v>53.927</v>
      </c>
      <c r="W25">
        <v>11.555</v>
      </c>
      <c r="X25">
        <v>2.9000000000000001E-2</v>
      </c>
      <c r="Y25">
        <v>29596.821</v>
      </c>
      <c r="Z25">
        <v>7.085</v>
      </c>
      <c r="AA25">
        <v>3.32</v>
      </c>
      <c r="AB25">
        <v>243.36199999999999</v>
      </c>
      <c r="AC25">
        <v>0.74</v>
      </c>
      <c r="AD25">
        <v>0.30299999999999999</v>
      </c>
      <c r="AE25">
        <v>24.683</v>
      </c>
      <c r="AF25">
        <v>0.91300000000000003</v>
      </c>
      <c r="AG25">
        <v>25.099</v>
      </c>
      <c r="AH25">
        <v>0.30599999999999999</v>
      </c>
      <c r="AI25">
        <v>59.045999999999999</v>
      </c>
      <c r="AJ25">
        <v>27.69</v>
      </c>
      <c r="AK25">
        <v>29.66</v>
      </c>
      <c r="AL25">
        <v>0.63</v>
      </c>
      <c r="AM25">
        <v>25.79</v>
      </c>
      <c r="AN25">
        <v>43.92</v>
      </c>
      <c r="AO25" t="s">
        <v>191</v>
      </c>
      <c r="AP25" s="35">
        <v>602</v>
      </c>
      <c r="AQ25">
        <v>509</v>
      </c>
      <c r="AR25">
        <v>775</v>
      </c>
      <c r="AS25">
        <v>189</v>
      </c>
      <c r="AT25">
        <v>105.05</v>
      </c>
      <c r="AU25">
        <v>534</v>
      </c>
      <c r="AV25">
        <v>314.8</v>
      </c>
      <c r="AW25">
        <v>47.9</v>
      </c>
      <c r="AX25" s="29">
        <v>1.24</v>
      </c>
      <c r="AY25" s="35">
        <v>194</v>
      </c>
      <c r="AZ25" s="29">
        <v>285</v>
      </c>
      <c r="BA25" s="35">
        <v>7319.8651666666665</v>
      </c>
      <c r="BB25" s="51">
        <v>8183.1919135457429</v>
      </c>
      <c r="BC25" s="51">
        <v>18865.631872852235</v>
      </c>
      <c r="BD25" s="66">
        <v>217.4778492940911</v>
      </c>
      <c r="BE25" s="66">
        <v>243.12783599115824</v>
      </c>
      <c r="BF25" s="67">
        <v>560.50992086105896</v>
      </c>
    </row>
    <row r="26" spans="1:58" customFormat="1" x14ac:dyDescent="0.25">
      <c r="A26" s="29">
        <v>23</v>
      </c>
      <c r="B26" s="35">
        <v>23</v>
      </c>
      <c r="C26" s="13">
        <v>45054</v>
      </c>
      <c r="D26" t="s">
        <v>1</v>
      </c>
      <c r="E26" t="s">
        <v>96</v>
      </c>
      <c r="F26" t="s">
        <v>108</v>
      </c>
      <c r="G26" s="29"/>
      <c r="H26" s="29">
        <v>8</v>
      </c>
      <c r="I26">
        <v>89.71</v>
      </c>
      <c r="J26">
        <v>8.0299999999999994</v>
      </c>
      <c r="K26">
        <v>0.13500000000000001</v>
      </c>
      <c r="L26">
        <v>2.57</v>
      </c>
      <c r="M26">
        <v>3.39</v>
      </c>
      <c r="N26">
        <v>0.23</v>
      </c>
      <c r="O26">
        <v>53.76</v>
      </c>
      <c r="P26">
        <v>542.04</v>
      </c>
      <c r="Q26">
        <v>34.909999999999997</v>
      </c>
      <c r="R26">
        <v>22.245999999999999</v>
      </c>
      <c r="S26">
        <v>11.135999999999999</v>
      </c>
      <c r="T26">
        <v>0.45</v>
      </c>
      <c r="U26">
        <v>6.218</v>
      </c>
      <c r="V26">
        <v>53.156999999999996</v>
      </c>
      <c r="W26">
        <v>11.773</v>
      </c>
      <c r="X26">
        <v>2.7E-2</v>
      </c>
      <c r="Y26">
        <v>27240.284</v>
      </c>
      <c r="Z26">
        <v>7.1589999999999998</v>
      </c>
      <c r="AA26">
        <v>3.3330000000000002</v>
      </c>
      <c r="AB26">
        <v>214.857</v>
      </c>
      <c r="AC26">
        <v>0.69499999999999995</v>
      </c>
      <c r="AD26">
        <v>0.307</v>
      </c>
      <c r="AE26">
        <v>23.850999999999999</v>
      </c>
      <c r="AF26">
        <v>0.92500000000000004</v>
      </c>
      <c r="AG26">
        <v>22.763999999999999</v>
      </c>
      <c r="AH26">
        <v>0.314</v>
      </c>
      <c r="AI26">
        <v>60.314999999999998</v>
      </c>
      <c r="AJ26">
        <v>27.84</v>
      </c>
      <c r="AK26">
        <v>27.7</v>
      </c>
      <c r="AL26">
        <v>1.45</v>
      </c>
      <c r="AM26">
        <v>25.7</v>
      </c>
      <c r="AN26">
        <v>45.15</v>
      </c>
      <c r="AO26" t="s">
        <v>191</v>
      </c>
      <c r="AP26" s="35">
        <v>591</v>
      </c>
      <c r="AQ26">
        <v>487</v>
      </c>
      <c r="AR26">
        <v>784</v>
      </c>
      <c r="AS26">
        <v>223</v>
      </c>
      <c r="AT26">
        <v>94.81</v>
      </c>
      <c r="AU26">
        <v>452</v>
      </c>
      <c r="AV26">
        <v>371.1</v>
      </c>
      <c r="AW26">
        <v>29.99</v>
      </c>
      <c r="AX26" s="29">
        <v>1.46</v>
      </c>
      <c r="AY26" s="35">
        <v>119</v>
      </c>
      <c r="AZ26" s="29">
        <v>149</v>
      </c>
      <c r="BA26" s="35">
        <v>8100.7312499999998</v>
      </c>
      <c r="BB26" s="51">
        <v>9029.908873035336</v>
      </c>
      <c r="BC26" s="51">
        <v>34036.685924369747</v>
      </c>
      <c r="BD26" s="66">
        <v>577.59416380459152</v>
      </c>
      <c r="BE26" s="66">
        <v>643.84590770771479</v>
      </c>
      <c r="BF26" s="67">
        <v>2426.8662344730737</v>
      </c>
    </row>
    <row r="27" spans="1:58" customFormat="1" x14ac:dyDescent="0.25">
      <c r="A27" s="29">
        <v>24</v>
      </c>
      <c r="B27" s="35">
        <v>24</v>
      </c>
      <c r="C27" s="13">
        <v>45054</v>
      </c>
      <c r="D27" t="s">
        <v>1</v>
      </c>
      <c r="E27" t="s">
        <v>92</v>
      </c>
      <c r="F27" t="s">
        <v>108</v>
      </c>
      <c r="G27" s="29"/>
      <c r="H27" s="29">
        <v>8</v>
      </c>
      <c r="I27">
        <v>89.49</v>
      </c>
      <c r="J27">
        <v>7.97</v>
      </c>
      <c r="K27">
        <v>0.188</v>
      </c>
      <c r="L27">
        <v>2.68</v>
      </c>
      <c r="M27">
        <v>3.55</v>
      </c>
      <c r="N27">
        <v>0.24</v>
      </c>
      <c r="O27">
        <v>65</v>
      </c>
      <c r="P27">
        <v>641.67999999999995</v>
      </c>
      <c r="Q27">
        <v>34.816000000000003</v>
      </c>
      <c r="R27">
        <v>22.946999999999999</v>
      </c>
      <c r="S27">
        <v>11.763999999999999</v>
      </c>
      <c r="T27">
        <v>0.45700000000000002</v>
      </c>
      <c r="U27">
        <v>6.1840000000000002</v>
      </c>
      <c r="V27">
        <v>53.255000000000003</v>
      </c>
      <c r="W27">
        <v>11.545999999999999</v>
      </c>
      <c r="X27">
        <v>0.03</v>
      </c>
      <c r="Y27">
        <v>27511.347000000002</v>
      </c>
      <c r="Z27">
        <v>7.2709999999999999</v>
      </c>
      <c r="AA27">
        <v>3.3079999999999998</v>
      </c>
      <c r="AB27">
        <v>217.30600000000001</v>
      </c>
      <c r="AC27">
        <v>0.69499999999999995</v>
      </c>
      <c r="AD27">
        <v>0.34300000000000003</v>
      </c>
      <c r="AE27">
        <v>23.811</v>
      </c>
      <c r="AF27">
        <v>0.98</v>
      </c>
      <c r="AG27">
        <v>22.902000000000001</v>
      </c>
      <c r="AH27">
        <v>0.32700000000000001</v>
      </c>
      <c r="AI27">
        <v>60.948</v>
      </c>
      <c r="AJ27">
        <v>28.17</v>
      </c>
      <c r="AK27">
        <v>27.82</v>
      </c>
      <c r="AL27">
        <v>1.9</v>
      </c>
      <c r="AM27">
        <v>25.12</v>
      </c>
      <c r="AN27">
        <v>45.16</v>
      </c>
      <c r="AO27" t="s">
        <v>191</v>
      </c>
      <c r="AP27" s="35">
        <v>738</v>
      </c>
      <c r="AQ27">
        <v>467</v>
      </c>
      <c r="AR27">
        <v>779</v>
      </c>
      <c r="AS27">
        <v>364</v>
      </c>
      <c r="AT27">
        <v>81.069999999999993</v>
      </c>
      <c r="AU27">
        <v>681</v>
      </c>
      <c r="AV27" t="s">
        <v>192</v>
      </c>
      <c r="AW27">
        <v>57.57</v>
      </c>
      <c r="AX27" s="29">
        <v>2.14</v>
      </c>
      <c r="AY27" s="35">
        <v>100</v>
      </c>
      <c r="AZ27" s="29">
        <v>177</v>
      </c>
      <c r="BA27" s="35">
        <v>6869.1601666666675</v>
      </c>
      <c r="BB27" s="51">
        <v>7675.8969344805764</v>
      </c>
      <c r="BC27" s="51">
        <v>34345.800833333335</v>
      </c>
      <c r="BD27" s="66">
        <v>2854.2452742441551</v>
      </c>
      <c r="BE27" s="66">
        <v>3189.4572290134715</v>
      </c>
      <c r="BF27" s="67">
        <v>14271.226371220766</v>
      </c>
    </row>
    <row r="28" spans="1:58" customFormat="1" x14ac:dyDescent="0.25">
      <c r="A28" s="29">
        <v>25</v>
      </c>
      <c r="B28" s="35">
        <v>1</v>
      </c>
      <c r="C28" s="13">
        <v>45103</v>
      </c>
      <c r="D28" t="s">
        <v>107</v>
      </c>
      <c r="E28" t="s">
        <v>92</v>
      </c>
      <c r="F28" t="s">
        <v>108</v>
      </c>
      <c r="G28" s="29"/>
      <c r="H28" s="29">
        <v>8</v>
      </c>
      <c r="I28">
        <v>84.7</v>
      </c>
      <c r="J28">
        <v>8.24</v>
      </c>
      <c r="K28">
        <v>0.1</v>
      </c>
      <c r="L28">
        <v>2.35</v>
      </c>
      <c r="M28">
        <v>3.41</v>
      </c>
      <c r="N28">
        <v>0.23</v>
      </c>
      <c r="O28">
        <v>63.91</v>
      </c>
      <c r="P28">
        <v>434.25</v>
      </c>
      <c r="Q28">
        <v>29.634</v>
      </c>
      <c r="R28">
        <v>21.99</v>
      </c>
      <c r="S28">
        <v>12.276</v>
      </c>
      <c r="T28">
        <v>0.58099999999999996</v>
      </c>
      <c r="U28">
        <v>6.0910000000000002</v>
      </c>
      <c r="V28">
        <v>41.284999999999997</v>
      </c>
      <c r="W28">
        <v>10.646000000000001</v>
      </c>
      <c r="X28">
        <v>3.4000000000000002E-2</v>
      </c>
      <c r="Y28">
        <v>25043.972000000002</v>
      </c>
      <c r="Z28">
        <v>5.6280000000000001</v>
      </c>
      <c r="AA28">
        <v>2.9980000000000002</v>
      </c>
      <c r="AB28">
        <v>221.96899999999999</v>
      </c>
      <c r="AC28" t="s">
        <v>190</v>
      </c>
      <c r="AD28">
        <v>0.314</v>
      </c>
      <c r="AE28">
        <v>19.135999999999999</v>
      </c>
      <c r="AF28">
        <v>0.79800000000000004</v>
      </c>
      <c r="AG28">
        <v>20.988</v>
      </c>
      <c r="AH28">
        <v>0.29099999999999998</v>
      </c>
      <c r="AI28">
        <v>59.078000000000003</v>
      </c>
      <c r="AJ28">
        <v>29.33</v>
      </c>
      <c r="AK28">
        <v>29.18</v>
      </c>
      <c r="AL28">
        <v>0.97</v>
      </c>
      <c r="AM28">
        <v>26.75</v>
      </c>
      <c r="AN28">
        <v>43.11</v>
      </c>
      <c r="AO28" t="s">
        <v>191</v>
      </c>
      <c r="AP28" s="35">
        <v>556</v>
      </c>
      <c r="AQ28">
        <v>452</v>
      </c>
      <c r="AR28">
        <v>805</v>
      </c>
      <c r="AS28">
        <v>172</v>
      </c>
      <c r="AT28">
        <v>95.32</v>
      </c>
      <c r="AU28">
        <v>546</v>
      </c>
      <c r="AV28">
        <v>321.2</v>
      </c>
      <c r="AW28">
        <v>14.91</v>
      </c>
      <c r="AX28" s="29">
        <v>0.72</v>
      </c>
      <c r="AY28" s="35">
        <v>94</v>
      </c>
      <c r="AZ28" s="29">
        <v>135</v>
      </c>
      <c r="BA28" s="35">
        <v>12103.980333333333</v>
      </c>
      <c r="BB28" s="51">
        <v>14290.413616686345</v>
      </c>
      <c r="BC28" s="51">
        <v>64382.874113475184</v>
      </c>
      <c r="BD28" s="66">
        <v>1311.8085629852144</v>
      </c>
      <c r="BE28" s="66">
        <v>1548.770440360347</v>
      </c>
      <c r="BF28" s="67">
        <v>6977.7051222617774</v>
      </c>
    </row>
    <row r="29" spans="1:58" customFormat="1" x14ac:dyDescent="0.25">
      <c r="A29" s="29">
        <v>26</v>
      </c>
      <c r="B29" s="35">
        <v>2</v>
      </c>
      <c r="C29" s="13">
        <v>45103</v>
      </c>
      <c r="D29" t="s">
        <v>107</v>
      </c>
      <c r="E29" t="s">
        <v>92</v>
      </c>
      <c r="F29" t="s">
        <v>108</v>
      </c>
      <c r="G29" s="29"/>
      <c r="H29" s="29">
        <v>8</v>
      </c>
      <c r="I29">
        <v>85.43</v>
      </c>
      <c r="J29">
        <v>8.1999999999999993</v>
      </c>
      <c r="K29">
        <v>0.106</v>
      </c>
      <c r="L29">
        <v>2.34</v>
      </c>
      <c r="M29">
        <v>3.2</v>
      </c>
      <c r="N29">
        <v>0.22</v>
      </c>
      <c r="O29">
        <v>69.790000000000006</v>
      </c>
      <c r="P29">
        <v>419.22</v>
      </c>
      <c r="Q29">
        <v>28.766999999999999</v>
      </c>
      <c r="R29">
        <v>21.169</v>
      </c>
      <c r="S29">
        <v>11.667999999999999</v>
      </c>
      <c r="T29">
        <v>0.59499999999999997</v>
      </c>
      <c r="U29">
        <v>5.8609999999999998</v>
      </c>
      <c r="V29">
        <v>40.131999999999998</v>
      </c>
      <c r="W29">
        <v>10.803000000000001</v>
      </c>
      <c r="X29">
        <v>2.8000000000000001E-2</v>
      </c>
      <c r="Y29">
        <v>24109.413</v>
      </c>
      <c r="Z29">
        <v>5.4619999999999997</v>
      </c>
      <c r="AA29">
        <v>2.9079999999999999</v>
      </c>
      <c r="AB29">
        <v>214.70699999999999</v>
      </c>
      <c r="AC29" t="s">
        <v>190</v>
      </c>
      <c r="AD29">
        <v>0.317</v>
      </c>
      <c r="AE29">
        <v>18.478000000000002</v>
      </c>
      <c r="AF29">
        <v>0.78</v>
      </c>
      <c r="AG29">
        <v>20.834</v>
      </c>
      <c r="AH29">
        <v>0.29499999999999998</v>
      </c>
      <c r="AI29">
        <v>57.006</v>
      </c>
      <c r="AJ29">
        <v>28.97</v>
      </c>
      <c r="AK29">
        <v>28.63</v>
      </c>
      <c r="AL29">
        <v>0</v>
      </c>
      <c r="AM29">
        <v>25.82</v>
      </c>
      <c r="AN29">
        <v>45.55</v>
      </c>
      <c r="AO29" t="s">
        <v>191</v>
      </c>
      <c r="AP29" s="35">
        <v>555</v>
      </c>
      <c r="AQ29">
        <v>439</v>
      </c>
      <c r="AR29">
        <v>680</v>
      </c>
      <c r="AS29">
        <v>152</v>
      </c>
      <c r="AT29">
        <v>72.61</v>
      </c>
      <c r="AU29">
        <v>568</v>
      </c>
      <c r="AV29">
        <v>394.2</v>
      </c>
      <c r="AW29">
        <v>22.19</v>
      </c>
      <c r="AX29" s="29">
        <v>0.82</v>
      </c>
      <c r="AY29" s="35">
        <v>83</v>
      </c>
      <c r="AZ29" s="29">
        <v>112</v>
      </c>
      <c r="BA29" s="35">
        <v>10698.710000000001</v>
      </c>
      <c r="BB29" s="51">
        <v>12523.364157790003</v>
      </c>
      <c r="BC29" s="51">
        <v>64450.06024096386</v>
      </c>
      <c r="BD29" s="66">
        <v>948.63638349949485</v>
      </c>
      <c r="BE29" s="66">
        <v>1110.4253581873984</v>
      </c>
      <c r="BF29" s="67">
        <v>5714.6770090330992</v>
      </c>
    </row>
    <row r="30" spans="1:58" customFormat="1" x14ac:dyDescent="0.25">
      <c r="A30" s="29">
        <v>27</v>
      </c>
      <c r="B30" s="35">
        <v>3</v>
      </c>
      <c r="C30" s="13">
        <v>45103</v>
      </c>
      <c r="D30" t="s">
        <v>1</v>
      </c>
      <c r="E30" t="s">
        <v>96</v>
      </c>
      <c r="F30" t="s">
        <v>108</v>
      </c>
      <c r="G30" s="29"/>
      <c r="H30" s="29">
        <v>16</v>
      </c>
      <c r="I30">
        <v>83.6</v>
      </c>
      <c r="J30">
        <v>8.19</v>
      </c>
      <c r="K30">
        <v>0.11</v>
      </c>
      <c r="L30">
        <v>2.27</v>
      </c>
      <c r="M30">
        <v>3.19</v>
      </c>
      <c r="N30">
        <v>0.23</v>
      </c>
      <c r="O30">
        <v>65.930000000000007</v>
      </c>
      <c r="P30">
        <v>388.89</v>
      </c>
      <c r="Q30">
        <v>30.099</v>
      </c>
      <c r="R30">
        <v>20.960999999999999</v>
      </c>
      <c r="S30">
        <v>10.903</v>
      </c>
      <c r="T30">
        <v>0.59899999999999998</v>
      </c>
      <c r="U30">
        <v>6.2469999999999999</v>
      </c>
      <c r="V30">
        <v>42.557000000000002</v>
      </c>
      <c r="W30">
        <v>11.202</v>
      </c>
      <c r="X30">
        <v>2.4E-2</v>
      </c>
      <c r="Y30">
        <v>25076.832999999999</v>
      </c>
      <c r="Z30">
        <v>5.657</v>
      </c>
      <c r="AA30">
        <v>3.012</v>
      </c>
      <c r="AB30">
        <v>231.376</v>
      </c>
      <c r="AC30" t="s">
        <v>190</v>
      </c>
      <c r="AD30">
        <v>0.29399999999999998</v>
      </c>
      <c r="AE30">
        <v>19.544</v>
      </c>
      <c r="AF30">
        <v>0.77500000000000002</v>
      </c>
      <c r="AG30">
        <v>638.24300000000005</v>
      </c>
      <c r="AH30">
        <v>0.32800000000000001</v>
      </c>
      <c r="AI30">
        <v>58.744</v>
      </c>
      <c r="AJ30">
        <v>28.89</v>
      </c>
      <c r="AK30">
        <v>1.87</v>
      </c>
      <c r="AL30">
        <v>0</v>
      </c>
      <c r="AM30">
        <v>26.19</v>
      </c>
      <c r="AN30">
        <v>71.94</v>
      </c>
      <c r="AO30" t="s">
        <v>191</v>
      </c>
      <c r="AP30" s="35">
        <v>617</v>
      </c>
      <c r="AQ30">
        <v>637</v>
      </c>
      <c r="AR30">
        <v>780</v>
      </c>
      <c r="AS30">
        <v>182</v>
      </c>
      <c r="AT30">
        <v>102.85</v>
      </c>
      <c r="AU30">
        <v>595</v>
      </c>
      <c r="AV30">
        <v>369.3</v>
      </c>
      <c r="AW30">
        <v>16.989999999999998</v>
      </c>
      <c r="AX30" s="29">
        <v>0.75</v>
      </c>
      <c r="AY30" s="35">
        <v>89</v>
      </c>
      <c r="AZ30" s="29">
        <v>123</v>
      </c>
      <c r="BA30" s="35">
        <v>11344.64</v>
      </c>
      <c r="BB30" s="51">
        <v>13570.143540669858</v>
      </c>
      <c r="BC30" s="51">
        <v>63733.932584269663</v>
      </c>
      <c r="BD30" s="66">
        <v>433.01223620239654</v>
      </c>
      <c r="BE30" s="66">
        <v>517.95722033779566</v>
      </c>
      <c r="BF30" s="67">
        <v>2432.6530123730131</v>
      </c>
    </row>
    <row r="31" spans="1:58" customFormat="1" x14ac:dyDescent="0.25">
      <c r="A31" s="29">
        <v>28</v>
      </c>
      <c r="B31" s="35">
        <v>4</v>
      </c>
      <c r="C31" s="13">
        <v>45103</v>
      </c>
      <c r="D31" t="s">
        <v>107</v>
      </c>
      <c r="E31" t="s">
        <v>92</v>
      </c>
      <c r="F31" t="s">
        <v>108</v>
      </c>
      <c r="G31" s="29"/>
      <c r="H31" s="29">
        <v>8</v>
      </c>
      <c r="I31">
        <v>86.25</v>
      </c>
      <c r="J31">
        <v>8.1300000000000008</v>
      </c>
      <c r="K31">
        <v>0.11700000000000001</v>
      </c>
      <c r="L31">
        <v>2.34</v>
      </c>
      <c r="M31">
        <v>3.24</v>
      </c>
      <c r="N31">
        <v>0.24</v>
      </c>
      <c r="O31">
        <v>69.08</v>
      </c>
      <c r="P31">
        <v>391.12</v>
      </c>
      <c r="Q31">
        <v>29.582999999999998</v>
      </c>
      <c r="R31">
        <v>21.951000000000001</v>
      </c>
      <c r="S31">
        <v>11.670999999999999</v>
      </c>
      <c r="T31">
        <v>0.57899999999999996</v>
      </c>
      <c r="U31">
        <v>6.0359999999999996</v>
      </c>
      <c r="V31">
        <v>41.311999999999998</v>
      </c>
      <c r="W31">
        <v>10.706</v>
      </c>
      <c r="X31">
        <v>1.6E-2</v>
      </c>
      <c r="Y31">
        <v>24827.833999999999</v>
      </c>
      <c r="Z31">
        <v>5.556</v>
      </c>
      <c r="AA31">
        <v>2.9359999999999999</v>
      </c>
      <c r="AB31">
        <v>220.309</v>
      </c>
      <c r="AC31" t="s">
        <v>190</v>
      </c>
      <c r="AD31">
        <v>0.31900000000000001</v>
      </c>
      <c r="AE31">
        <v>19.021000000000001</v>
      </c>
      <c r="AF31">
        <v>0.78200000000000003</v>
      </c>
      <c r="AG31">
        <v>20.713999999999999</v>
      </c>
      <c r="AH31">
        <v>0.28000000000000003</v>
      </c>
      <c r="AI31">
        <v>56.392000000000003</v>
      </c>
      <c r="AJ31">
        <v>29.41</v>
      </c>
      <c r="AK31">
        <v>27.2</v>
      </c>
      <c r="AL31">
        <v>0</v>
      </c>
      <c r="AM31">
        <v>26.27</v>
      </c>
      <c r="AN31">
        <v>46.53</v>
      </c>
      <c r="AO31" t="s">
        <v>191</v>
      </c>
      <c r="AP31" s="35">
        <v>565</v>
      </c>
      <c r="AQ31">
        <v>461</v>
      </c>
      <c r="AR31">
        <v>732</v>
      </c>
      <c r="AS31">
        <v>134</v>
      </c>
      <c r="AT31">
        <v>63.17</v>
      </c>
      <c r="AU31">
        <v>580</v>
      </c>
      <c r="AV31">
        <v>250.6</v>
      </c>
      <c r="AW31">
        <v>10.1</v>
      </c>
      <c r="AX31" s="29">
        <v>0.78</v>
      </c>
      <c r="AY31" s="35">
        <v>77</v>
      </c>
      <c r="AZ31" s="29">
        <v>101</v>
      </c>
      <c r="BA31" s="35">
        <v>9629.7306666666664</v>
      </c>
      <c r="BB31" s="51">
        <v>11164.905120772948</v>
      </c>
      <c r="BC31" s="51">
        <v>62530.718614718615</v>
      </c>
      <c r="BD31" s="66">
        <v>107.796476984794</v>
      </c>
      <c r="BE31" s="66">
        <v>124.98142259106631</v>
      </c>
      <c r="BF31" s="67">
        <v>699.97712327788452</v>
      </c>
    </row>
    <row r="32" spans="1:58" customFormat="1" x14ac:dyDescent="0.25">
      <c r="A32" s="29">
        <v>29</v>
      </c>
      <c r="B32" s="35">
        <v>5</v>
      </c>
      <c r="C32" s="13">
        <v>45103</v>
      </c>
      <c r="D32" t="s">
        <v>1</v>
      </c>
      <c r="E32" t="s">
        <v>92</v>
      </c>
      <c r="F32" t="s">
        <v>108</v>
      </c>
      <c r="G32" s="29"/>
      <c r="H32" s="29">
        <v>8</v>
      </c>
      <c r="I32">
        <v>84.5</v>
      </c>
      <c r="J32">
        <v>8.19</v>
      </c>
      <c r="K32">
        <v>0.114</v>
      </c>
      <c r="L32">
        <v>2.2799999999999998</v>
      </c>
      <c r="M32">
        <v>3.28</v>
      </c>
      <c r="N32">
        <v>0.23</v>
      </c>
      <c r="O32">
        <v>68.569999999999993</v>
      </c>
      <c r="P32">
        <v>416.32</v>
      </c>
      <c r="Q32">
        <v>30.481999999999999</v>
      </c>
      <c r="R32">
        <v>21.334</v>
      </c>
      <c r="S32">
        <v>9.7010000000000005</v>
      </c>
      <c r="T32">
        <v>0.57699999999999996</v>
      </c>
      <c r="U32">
        <v>6.0609999999999999</v>
      </c>
      <c r="V32">
        <v>42.195</v>
      </c>
      <c r="W32">
        <v>11.118</v>
      </c>
      <c r="X32">
        <v>2.1000000000000001E-2</v>
      </c>
      <c r="Y32">
        <v>25111.438999999998</v>
      </c>
      <c r="Z32">
        <v>5.7619999999999996</v>
      </c>
      <c r="AA32">
        <v>2.9790000000000001</v>
      </c>
      <c r="AB32">
        <v>219.01400000000001</v>
      </c>
      <c r="AC32" t="s">
        <v>190</v>
      </c>
      <c r="AD32">
        <v>0.33200000000000002</v>
      </c>
      <c r="AE32">
        <v>19.138000000000002</v>
      </c>
      <c r="AF32">
        <v>0.76</v>
      </c>
      <c r="AG32">
        <v>23.17</v>
      </c>
      <c r="AH32">
        <v>0.28499999999999998</v>
      </c>
      <c r="AI32">
        <v>59.009</v>
      </c>
      <c r="AJ32">
        <v>29.26</v>
      </c>
      <c r="AK32">
        <v>27.52</v>
      </c>
      <c r="AL32">
        <v>0.61</v>
      </c>
      <c r="AM32">
        <v>26.22</v>
      </c>
      <c r="AN32">
        <v>45.65</v>
      </c>
      <c r="AO32" t="s">
        <v>191</v>
      </c>
      <c r="AP32" s="35">
        <v>532</v>
      </c>
      <c r="AQ32">
        <v>490</v>
      </c>
      <c r="AR32">
        <v>653</v>
      </c>
      <c r="AS32">
        <v>172</v>
      </c>
      <c r="AT32">
        <v>60.17</v>
      </c>
      <c r="AU32">
        <v>519</v>
      </c>
      <c r="AV32">
        <v>299.5</v>
      </c>
      <c r="AW32">
        <v>18</v>
      </c>
      <c r="AX32" s="29">
        <v>0.69</v>
      </c>
      <c r="AY32" s="35">
        <v>61</v>
      </c>
      <c r="AZ32" s="29">
        <v>98</v>
      </c>
      <c r="BA32" s="35">
        <v>8013.2515000000012</v>
      </c>
      <c r="BB32" s="51">
        <v>9483.1378698224853</v>
      </c>
      <c r="BC32" s="51">
        <v>65682.389344262294</v>
      </c>
      <c r="BD32" s="66">
        <v>422.70215339142771</v>
      </c>
      <c r="BE32" s="66">
        <v>500.23923478275503</v>
      </c>
      <c r="BF32" s="67">
        <v>3464.7717491100661</v>
      </c>
    </row>
    <row r="33" spans="1:58" customFormat="1" x14ac:dyDescent="0.25">
      <c r="A33" s="29">
        <v>30</v>
      </c>
      <c r="B33" s="35">
        <v>6</v>
      </c>
      <c r="C33" s="13">
        <v>45103</v>
      </c>
      <c r="D33" t="s">
        <v>1</v>
      </c>
      <c r="E33" t="s">
        <v>96</v>
      </c>
      <c r="F33" t="s">
        <v>108</v>
      </c>
      <c r="G33" s="29"/>
      <c r="H33" s="29">
        <v>8</v>
      </c>
      <c r="I33">
        <v>85.68</v>
      </c>
      <c r="J33">
        <v>8.08</v>
      </c>
      <c r="K33">
        <v>0.13</v>
      </c>
      <c r="L33">
        <v>2.37</v>
      </c>
      <c r="M33">
        <v>3.41</v>
      </c>
      <c r="N33">
        <v>0.23</v>
      </c>
      <c r="O33">
        <v>71.36</v>
      </c>
      <c r="P33">
        <v>465.16</v>
      </c>
      <c r="Q33">
        <v>30.513999999999999</v>
      </c>
      <c r="R33">
        <v>21.675999999999998</v>
      </c>
      <c r="S33">
        <v>11.254</v>
      </c>
      <c r="T33">
        <v>0.59499999999999997</v>
      </c>
      <c r="U33">
        <v>6.2619999999999996</v>
      </c>
      <c r="V33">
        <v>41.598999999999997</v>
      </c>
      <c r="W33">
        <v>10.736000000000001</v>
      </c>
      <c r="X33">
        <v>2.3E-2</v>
      </c>
      <c r="Y33">
        <v>25523.437999999998</v>
      </c>
      <c r="Z33">
        <v>5.82</v>
      </c>
      <c r="AA33">
        <v>3.0369999999999999</v>
      </c>
      <c r="AB33">
        <v>233.85499999999999</v>
      </c>
      <c r="AC33" t="s">
        <v>190</v>
      </c>
      <c r="AD33">
        <v>0.27100000000000002</v>
      </c>
      <c r="AE33">
        <v>18.893000000000001</v>
      </c>
      <c r="AF33">
        <v>0.79</v>
      </c>
      <c r="AG33">
        <v>21.24</v>
      </c>
      <c r="AH33">
        <v>0.3</v>
      </c>
      <c r="AI33">
        <v>59.616</v>
      </c>
      <c r="AJ33">
        <v>28.97</v>
      </c>
      <c r="AK33">
        <v>30.26</v>
      </c>
      <c r="AL33">
        <v>0.22</v>
      </c>
      <c r="AM33">
        <v>25.94</v>
      </c>
      <c r="AN33">
        <v>43.58</v>
      </c>
      <c r="AO33" t="s">
        <v>191</v>
      </c>
      <c r="AP33" s="35">
        <v>699</v>
      </c>
      <c r="AQ33">
        <v>504</v>
      </c>
      <c r="AR33">
        <v>759</v>
      </c>
      <c r="AS33">
        <v>195</v>
      </c>
      <c r="AT33">
        <v>81</v>
      </c>
      <c r="AU33">
        <v>596</v>
      </c>
      <c r="AV33">
        <v>362.1</v>
      </c>
      <c r="AW33">
        <v>25.39</v>
      </c>
      <c r="AX33" s="29">
        <v>0.94</v>
      </c>
      <c r="AY33" s="35">
        <v>61</v>
      </c>
      <c r="AZ33" s="29">
        <v>96</v>
      </c>
      <c r="BA33" s="35">
        <v>9476.1949999999997</v>
      </c>
      <c r="BB33" s="51">
        <v>11059.984827264236</v>
      </c>
      <c r="BC33" s="51">
        <v>77673.729508196717</v>
      </c>
      <c r="BD33" s="66">
        <v>831.25310626727901</v>
      </c>
      <c r="BE33" s="66">
        <v>970.18336399075463</v>
      </c>
      <c r="BF33" s="67">
        <v>6813.5500513711368</v>
      </c>
    </row>
    <row r="34" spans="1:58" customFormat="1" x14ac:dyDescent="0.25">
      <c r="A34" s="29">
        <v>31</v>
      </c>
      <c r="B34" s="35">
        <v>7</v>
      </c>
      <c r="C34" s="13">
        <v>45103</v>
      </c>
      <c r="D34" t="s">
        <v>107</v>
      </c>
      <c r="E34" t="s">
        <v>96</v>
      </c>
      <c r="F34" t="s">
        <v>108</v>
      </c>
      <c r="G34" s="29"/>
      <c r="H34" s="29">
        <v>8</v>
      </c>
      <c r="I34">
        <v>84.68</v>
      </c>
      <c r="J34">
        <v>8.31</v>
      </c>
      <c r="K34">
        <v>0.10199999999999999</v>
      </c>
      <c r="L34">
        <v>2.5099999999999998</v>
      </c>
      <c r="M34">
        <v>3.7</v>
      </c>
      <c r="N34">
        <v>0.24</v>
      </c>
      <c r="O34">
        <v>63.07</v>
      </c>
      <c r="P34">
        <v>435.44</v>
      </c>
      <c r="Q34">
        <v>30.533000000000001</v>
      </c>
      <c r="R34">
        <v>22.169</v>
      </c>
      <c r="S34">
        <v>16.172999999999998</v>
      </c>
      <c r="T34">
        <v>0.59899999999999998</v>
      </c>
      <c r="U34">
        <v>5.9630000000000001</v>
      </c>
      <c r="V34">
        <v>40.966000000000001</v>
      </c>
      <c r="W34">
        <v>10.837999999999999</v>
      </c>
      <c r="X34">
        <v>1.9E-2</v>
      </c>
      <c r="Y34">
        <v>25353.53</v>
      </c>
      <c r="Z34">
        <v>5.859</v>
      </c>
      <c r="AA34">
        <v>3.0960000000000001</v>
      </c>
      <c r="AB34">
        <v>208.166</v>
      </c>
      <c r="AC34" t="s">
        <v>190</v>
      </c>
      <c r="AD34">
        <v>0.32900000000000001</v>
      </c>
      <c r="AE34">
        <v>18.888000000000002</v>
      </c>
      <c r="AF34">
        <v>0.80500000000000005</v>
      </c>
      <c r="AG34">
        <v>20.856000000000002</v>
      </c>
      <c r="AH34">
        <v>0.30099999999999999</v>
      </c>
      <c r="AI34">
        <v>57.320999999999998</v>
      </c>
      <c r="AJ34">
        <v>28.9</v>
      </c>
      <c r="AK34">
        <v>23.42</v>
      </c>
      <c r="AL34">
        <v>0.81</v>
      </c>
      <c r="AM34">
        <v>23.69</v>
      </c>
      <c r="AN34">
        <v>52.08</v>
      </c>
      <c r="AO34" t="s">
        <v>191</v>
      </c>
      <c r="AP34" s="35">
        <v>777</v>
      </c>
      <c r="AQ34">
        <v>678</v>
      </c>
      <c r="AR34">
        <v>825</v>
      </c>
      <c r="AS34">
        <v>181</v>
      </c>
      <c r="AT34">
        <v>136.08000000000001</v>
      </c>
      <c r="AU34">
        <v>695</v>
      </c>
      <c r="AV34">
        <v>406.4</v>
      </c>
      <c r="AW34">
        <v>21.06</v>
      </c>
      <c r="AX34" s="29">
        <v>0.69</v>
      </c>
      <c r="AY34" s="35">
        <v>89</v>
      </c>
      <c r="AZ34" s="29">
        <v>125</v>
      </c>
      <c r="BA34" s="35">
        <v>11499.425999999999</v>
      </c>
      <c r="BB34" s="51">
        <v>13579.860651865847</v>
      </c>
      <c r="BC34" s="51">
        <v>64603.516853932582</v>
      </c>
      <c r="BD34" s="66">
        <v>550.33478506450967</v>
      </c>
      <c r="BE34" s="66">
        <v>649.89936828591181</v>
      </c>
      <c r="BF34" s="67">
        <v>3091.7684554185926</v>
      </c>
    </row>
    <row r="35" spans="1:58" customFormat="1" x14ac:dyDescent="0.25">
      <c r="A35" s="29">
        <v>32</v>
      </c>
      <c r="B35" s="35">
        <v>8</v>
      </c>
      <c r="C35" s="13">
        <v>45103</v>
      </c>
      <c r="D35" t="s">
        <v>107</v>
      </c>
      <c r="E35" t="s">
        <v>96</v>
      </c>
      <c r="F35" t="s">
        <v>108</v>
      </c>
      <c r="G35" s="29"/>
      <c r="H35" s="29">
        <v>8</v>
      </c>
      <c r="I35">
        <v>84.11</v>
      </c>
      <c r="J35">
        <v>8.31</v>
      </c>
      <c r="K35">
        <v>0.1</v>
      </c>
      <c r="L35">
        <v>2.41</v>
      </c>
      <c r="M35">
        <v>3.2</v>
      </c>
      <c r="N35">
        <v>0.22</v>
      </c>
      <c r="O35">
        <v>59.47</v>
      </c>
      <c r="P35">
        <v>382.67</v>
      </c>
      <c r="Q35">
        <v>29.417000000000002</v>
      </c>
      <c r="R35">
        <v>22.100999999999999</v>
      </c>
      <c r="S35">
        <v>17.027999999999999</v>
      </c>
      <c r="T35">
        <v>0.60299999999999998</v>
      </c>
      <c r="U35">
        <v>5.9509999999999996</v>
      </c>
      <c r="V35">
        <v>41.536999999999999</v>
      </c>
      <c r="W35">
        <v>10.927</v>
      </c>
      <c r="X35">
        <v>2.1999999999999999E-2</v>
      </c>
      <c r="Y35">
        <v>25131.238000000001</v>
      </c>
      <c r="Z35">
        <v>5.6479999999999997</v>
      </c>
      <c r="AA35">
        <v>2.9460000000000002</v>
      </c>
      <c r="AB35">
        <v>219.779</v>
      </c>
      <c r="AC35" t="s">
        <v>190</v>
      </c>
      <c r="AD35">
        <v>0.33100000000000002</v>
      </c>
      <c r="AE35">
        <v>19.234999999999999</v>
      </c>
      <c r="AF35">
        <v>0.79800000000000004</v>
      </c>
      <c r="AG35">
        <v>19.974</v>
      </c>
      <c r="AH35">
        <v>0.29799999999999999</v>
      </c>
      <c r="AI35">
        <v>55.448999999999998</v>
      </c>
      <c r="AJ35">
        <v>28.51</v>
      </c>
      <c r="AK35">
        <v>29.23</v>
      </c>
      <c r="AL35">
        <v>1.57</v>
      </c>
      <c r="AM35">
        <v>25.76</v>
      </c>
      <c r="AN35">
        <v>43.44</v>
      </c>
      <c r="AO35" t="s">
        <v>191</v>
      </c>
      <c r="AP35" s="35">
        <v>711</v>
      </c>
      <c r="AQ35">
        <v>568</v>
      </c>
      <c r="AR35">
        <v>933</v>
      </c>
      <c r="AS35">
        <v>251</v>
      </c>
      <c r="AT35">
        <v>117.61</v>
      </c>
      <c r="AU35">
        <v>651</v>
      </c>
      <c r="AV35">
        <v>386.8</v>
      </c>
      <c r="AW35">
        <v>23.91</v>
      </c>
      <c r="AX35" s="29">
        <v>0.92</v>
      </c>
      <c r="AY35" s="35">
        <v>100</v>
      </c>
      <c r="AZ35" s="29">
        <v>133</v>
      </c>
      <c r="BA35" s="35">
        <v>11646.2585</v>
      </c>
      <c r="BB35" s="51">
        <v>13846.461181785759</v>
      </c>
      <c r="BC35" s="51">
        <v>58231.292499999996</v>
      </c>
      <c r="BD35" s="66">
        <v>512.35472440536853</v>
      </c>
      <c r="BE35" s="66">
        <v>609.14840614120624</v>
      </c>
      <c r="BF35" s="67">
        <v>2561.7736220268348</v>
      </c>
    </row>
    <row r="36" spans="1:58" customFormat="1" x14ac:dyDescent="0.25">
      <c r="A36" s="29">
        <v>33</v>
      </c>
      <c r="B36" s="35">
        <v>9</v>
      </c>
      <c r="C36" s="13">
        <v>45103</v>
      </c>
      <c r="D36" t="s">
        <v>1</v>
      </c>
      <c r="E36" t="s">
        <v>92</v>
      </c>
      <c r="F36" t="s">
        <v>108</v>
      </c>
      <c r="G36" s="29"/>
      <c r="H36" s="29">
        <v>8</v>
      </c>
      <c r="I36">
        <v>85.93</v>
      </c>
      <c r="J36">
        <v>8.23</v>
      </c>
      <c r="K36">
        <v>0.11899999999999999</v>
      </c>
      <c r="L36">
        <v>2.3199999999999998</v>
      </c>
      <c r="M36">
        <v>3.26</v>
      </c>
      <c r="N36">
        <v>0.23</v>
      </c>
      <c r="O36">
        <v>69.790000000000006</v>
      </c>
      <c r="P36">
        <v>436.79</v>
      </c>
      <c r="Q36">
        <v>31.341999999999999</v>
      </c>
      <c r="R36">
        <v>22.053999999999998</v>
      </c>
      <c r="S36">
        <v>11.29</v>
      </c>
      <c r="T36">
        <v>0.58799999999999997</v>
      </c>
      <c r="U36">
        <v>6.3120000000000003</v>
      </c>
      <c r="V36">
        <v>43.96</v>
      </c>
      <c r="W36">
        <v>12.211</v>
      </c>
      <c r="X36">
        <v>2.5999999999999999E-2</v>
      </c>
      <c r="Y36">
        <v>26352.233</v>
      </c>
      <c r="Z36">
        <v>5.8970000000000002</v>
      </c>
      <c r="AA36">
        <v>3.1459999999999999</v>
      </c>
      <c r="AB36">
        <v>222.94399999999999</v>
      </c>
      <c r="AC36" t="s">
        <v>190</v>
      </c>
      <c r="AD36">
        <v>0.252</v>
      </c>
      <c r="AE36">
        <v>20.190999999999999</v>
      </c>
      <c r="AF36">
        <v>0.81699999999999995</v>
      </c>
      <c r="AG36">
        <v>22.635000000000002</v>
      </c>
      <c r="AH36">
        <v>0.308</v>
      </c>
      <c r="AI36">
        <v>60.789000000000001</v>
      </c>
      <c r="AJ36">
        <v>29.18</v>
      </c>
      <c r="AK36">
        <v>29.37</v>
      </c>
      <c r="AL36">
        <v>0.67</v>
      </c>
      <c r="AM36">
        <v>25.74</v>
      </c>
      <c r="AN36">
        <v>44.22</v>
      </c>
      <c r="AO36" t="s">
        <v>191</v>
      </c>
      <c r="AP36" s="35">
        <v>599</v>
      </c>
      <c r="AQ36">
        <v>492</v>
      </c>
      <c r="AR36">
        <v>718</v>
      </c>
      <c r="AS36">
        <v>263</v>
      </c>
      <c r="AT36">
        <v>111.22</v>
      </c>
      <c r="AU36">
        <v>561</v>
      </c>
      <c r="AV36">
        <v>308.10000000000002</v>
      </c>
      <c r="AW36">
        <v>19.68</v>
      </c>
      <c r="AX36" s="29">
        <v>1.05</v>
      </c>
      <c r="AY36" s="35">
        <v>105</v>
      </c>
      <c r="AZ36" s="29">
        <v>141</v>
      </c>
      <c r="BA36" s="35">
        <v>13623.821000000002</v>
      </c>
      <c r="BB36" s="51">
        <v>15854.557197719076</v>
      </c>
      <c r="BC36" s="51">
        <v>64875.338095238105</v>
      </c>
      <c r="BD36" s="66">
        <v>2311.6506970586943</v>
      </c>
      <c r="BE36" s="66">
        <v>2690.155588337831</v>
      </c>
      <c r="BF36" s="67">
        <v>11007.860462184233</v>
      </c>
    </row>
    <row r="37" spans="1:58" customFormat="1" x14ac:dyDescent="0.25">
      <c r="A37" s="29">
        <v>34</v>
      </c>
      <c r="B37" s="35">
        <v>10</v>
      </c>
      <c r="C37" s="13">
        <v>45103</v>
      </c>
      <c r="D37" t="s">
        <v>107</v>
      </c>
      <c r="E37" t="s">
        <v>96</v>
      </c>
      <c r="F37" t="s">
        <v>108</v>
      </c>
      <c r="G37" s="29"/>
      <c r="H37" s="29">
        <v>16</v>
      </c>
      <c r="I37">
        <v>84.59</v>
      </c>
      <c r="J37">
        <v>8.2100000000000009</v>
      </c>
      <c r="K37">
        <v>0.11700000000000001</v>
      </c>
      <c r="L37">
        <v>2.4</v>
      </c>
      <c r="M37">
        <v>3.39</v>
      </c>
      <c r="N37">
        <v>0.23</v>
      </c>
      <c r="O37">
        <v>64.53</v>
      </c>
      <c r="P37">
        <v>411.22</v>
      </c>
      <c r="Q37">
        <v>30.475999999999999</v>
      </c>
      <c r="R37">
        <v>20.428000000000001</v>
      </c>
      <c r="S37">
        <v>11.689</v>
      </c>
      <c r="T37">
        <v>0.58299999999999996</v>
      </c>
      <c r="U37">
        <v>6.0380000000000003</v>
      </c>
      <c r="V37">
        <v>41.392000000000003</v>
      </c>
      <c r="W37">
        <v>10.768000000000001</v>
      </c>
      <c r="X37">
        <v>1.9E-2</v>
      </c>
      <c r="Y37">
        <v>24842.35</v>
      </c>
      <c r="Z37">
        <v>5.7409999999999997</v>
      </c>
      <c r="AA37">
        <v>3.0449999999999999</v>
      </c>
      <c r="AB37">
        <v>217.87299999999999</v>
      </c>
      <c r="AC37" t="s">
        <v>190</v>
      </c>
      <c r="AD37">
        <v>0.28399999999999997</v>
      </c>
      <c r="AE37">
        <v>18.617000000000001</v>
      </c>
      <c r="AF37">
        <v>0.78300000000000003</v>
      </c>
      <c r="AG37">
        <v>21.617000000000001</v>
      </c>
      <c r="AH37">
        <v>0.3</v>
      </c>
      <c r="AI37">
        <v>56.997999999999998</v>
      </c>
      <c r="AJ37">
        <v>28.99</v>
      </c>
      <c r="AK37">
        <v>27.68</v>
      </c>
      <c r="AL37">
        <v>1.25</v>
      </c>
      <c r="AM37">
        <v>26.87</v>
      </c>
      <c r="AN37">
        <v>44.2</v>
      </c>
      <c r="AO37" t="s">
        <v>191</v>
      </c>
      <c r="AP37" s="35">
        <v>642</v>
      </c>
      <c r="AQ37">
        <v>457</v>
      </c>
      <c r="AR37">
        <v>773</v>
      </c>
      <c r="AS37">
        <v>184</v>
      </c>
      <c r="AT37">
        <v>87.23</v>
      </c>
      <c r="AU37">
        <v>592</v>
      </c>
      <c r="AV37">
        <v>318.89999999999998</v>
      </c>
      <c r="AW37">
        <v>14.06</v>
      </c>
      <c r="AX37" s="29">
        <v>0.9</v>
      </c>
      <c r="AY37" s="35">
        <v>83</v>
      </c>
      <c r="AZ37" s="29">
        <v>114</v>
      </c>
      <c r="BA37" s="35">
        <v>11062.724000000002</v>
      </c>
      <c r="BB37" s="51">
        <v>13078.051779170113</v>
      </c>
      <c r="BC37" s="51">
        <v>66642.915662650601</v>
      </c>
      <c r="BD37" s="66">
        <v>900.11402623834294</v>
      </c>
      <c r="BE37" s="66">
        <v>1064.0903490227493</v>
      </c>
      <c r="BF37" s="67">
        <v>5422.3736520382063</v>
      </c>
    </row>
    <row r="38" spans="1:58" customFormat="1" x14ac:dyDescent="0.25">
      <c r="A38" s="29">
        <v>35</v>
      </c>
      <c r="B38" s="35">
        <v>11</v>
      </c>
      <c r="C38" s="13">
        <v>45103</v>
      </c>
      <c r="D38" t="s">
        <v>1</v>
      </c>
      <c r="E38" t="s">
        <v>92</v>
      </c>
      <c r="F38" t="s">
        <v>108</v>
      </c>
      <c r="G38" s="29"/>
      <c r="H38" s="29">
        <v>4</v>
      </c>
      <c r="I38">
        <v>86.16</v>
      </c>
      <c r="J38">
        <v>8.14</v>
      </c>
      <c r="K38">
        <v>0.11899999999999999</v>
      </c>
      <c r="L38">
        <v>2.19</v>
      </c>
      <c r="M38">
        <v>3.22</v>
      </c>
      <c r="N38">
        <v>0.22</v>
      </c>
      <c r="O38">
        <v>70.22</v>
      </c>
      <c r="P38">
        <v>403.13</v>
      </c>
      <c r="Q38">
        <v>32.841000000000001</v>
      </c>
      <c r="R38">
        <v>21.623999999999999</v>
      </c>
      <c r="S38">
        <v>9.5660000000000007</v>
      </c>
      <c r="T38">
        <v>0.624</v>
      </c>
      <c r="U38">
        <v>6.2080000000000002</v>
      </c>
      <c r="V38">
        <v>45.351999999999997</v>
      </c>
      <c r="W38">
        <v>12.068</v>
      </c>
      <c r="X38">
        <v>2.1000000000000001E-2</v>
      </c>
      <c r="Y38">
        <v>26275.093000000001</v>
      </c>
      <c r="Z38">
        <v>6.266</v>
      </c>
      <c r="AA38">
        <v>3.1389999999999998</v>
      </c>
      <c r="AB38">
        <v>249.69</v>
      </c>
      <c r="AC38" t="s">
        <v>190</v>
      </c>
      <c r="AD38">
        <v>0.27800000000000002</v>
      </c>
      <c r="AE38">
        <v>20.568999999999999</v>
      </c>
      <c r="AF38">
        <v>0.78500000000000003</v>
      </c>
      <c r="AG38">
        <v>22.922000000000001</v>
      </c>
      <c r="AH38">
        <v>0.29599999999999999</v>
      </c>
      <c r="AI38">
        <v>60.402000000000001</v>
      </c>
      <c r="AJ38">
        <v>28.45</v>
      </c>
      <c r="AK38">
        <v>28.73</v>
      </c>
      <c r="AL38">
        <v>0.05</v>
      </c>
      <c r="AM38">
        <v>25.74</v>
      </c>
      <c r="AN38">
        <v>45.48</v>
      </c>
      <c r="AO38" t="s">
        <v>191</v>
      </c>
      <c r="AP38" s="35">
        <v>540</v>
      </c>
      <c r="AQ38">
        <v>431</v>
      </c>
      <c r="AR38">
        <v>568</v>
      </c>
      <c r="AS38">
        <v>166</v>
      </c>
      <c r="AT38">
        <v>76.819999999999993</v>
      </c>
      <c r="AU38">
        <v>481</v>
      </c>
      <c r="AV38">
        <v>306.89999999999998</v>
      </c>
      <c r="AW38">
        <v>12.89</v>
      </c>
      <c r="AX38" s="29">
        <v>0.76</v>
      </c>
      <c r="AY38" s="35">
        <v>66</v>
      </c>
      <c r="AZ38" s="29">
        <v>96</v>
      </c>
      <c r="BA38" s="35">
        <v>8759.9940000000006</v>
      </c>
      <c r="BB38" s="51">
        <v>10167.123955431756</v>
      </c>
      <c r="BC38" s="51">
        <v>66363.590909090912</v>
      </c>
      <c r="BD38" s="66">
        <v>208.28735476739845</v>
      </c>
      <c r="BE38" s="66">
        <v>241.74484072353607</v>
      </c>
      <c r="BF38" s="67">
        <v>1577.9345058136244</v>
      </c>
    </row>
    <row r="39" spans="1:58" customFormat="1" x14ac:dyDescent="0.25">
      <c r="A39" s="29">
        <v>36</v>
      </c>
      <c r="B39" s="35">
        <v>12</v>
      </c>
      <c r="C39" s="13">
        <v>45103</v>
      </c>
      <c r="D39" t="s">
        <v>1</v>
      </c>
      <c r="E39" t="s">
        <v>92</v>
      </c>
      <c r="F39" t="s">
        <v>108</v>
      </c>
      <c r="G39" s="29"/>
      <c r="H39" s="29">
        <v>8</v>
      </c>
      <c r="I39">
        <v>85.62</v>
      </c>
      <c r="J39">
        <v>8.2100000000000009</v>
      </c>
      <c r="K39">
        <v>0.115</v>
      </c>
      <c r="L39">
        <v>2.37</v>
      </c>
      <c r="M39">
        <v>3.37</v>
      </c>
      <c r="N39">
        <v>0.24</v>
      </c>
      <c r="O39">
        <v>71.959999999999994</v>
      </c>
      <c r="P39">
        <v>441.09</v>
      </c>
      <c r="Q39">
        <v>31.405999999999999</v>
      </c>
      <c r="R39">
        <v>21.843</v>
      </c>
      <c r="S39">
        <v>14.441000000000001</v>
      </c>
      <c r="T39">
        <v>0.59099999999999997</v>
      </c>
      <c r="U39">
        <v>6.1280000000000001</v>
      </c>
      <c r="V39">
        <v>42.631</v>
      </c>
      <c r="W39">
        <v>13.41</v>
      </c>
      <c r="X39">
        <v>2.1000000000000001E-2</v>
      </c>
      <c r="Y39">
        <v>25133.542000000001</v>
      </c>
      <c r="Z39">
        <v>6.09</v>
      </c>
      <c r="AA39">
        <v>3.0059999999999998</v>
      </c>
      <c r="AB39">
        <v>224.60900000000001</v>
      </c>
      <c r="AC39" t="s">
        <v>190</v>
      </c>
      <c r="AD39">
        <v>0.30299999999999999</v>
      </c>
      <c r="AE39">
        <v>19.216000000000001</v>
      </c>
      <c r="AF39">
        <v>0.78600000000000003</v>
      </c>
      <c r="AG39">
        <v>21.175000000000001</v>
      </c>
      <c r="AH39">
        <v>0.316</v>
      </c>
      <c r="AI39">
        <v>58.75</v>
      </c>
      <c r="AJ39">
        <v>29.08</v>
      </c>
      <c r="AK39">
        <v>30.22</v>
      </c>
      <c r="AL39">
        <v>0.47</v>
      </c>
      <c r="AM39">
        <v>24.29</v>
      </c>
      <c r="AN39">
        <v>45.02</v>
      </c>
      <c r="AO39" t="s">
        <v>191</v>
      </c>
      <c r="AP39" s="35">
        <v>599</v>
      </c>
      <c r="AQ39">
        <v>480</v>
      </c>
      <c r="AR39">
        <v>692</v>
      </c>
      <c r="AS39">
        <v>222</v>
      </c>
      <c r="AT39">
        <v>83.01</v>
      </c>
      <c r="AU39">
        <v>577</v>
      </c>
      <c r="AV39">
        <v>356.7</v>
      </c>
      <c r="AW39">
        <v>27.51</v>
      </c>
      <c r="AX39" s="29">
        <v>1.03</v>
      </c>
      <c r="AY39" s="35">
        <v>72</v>
      </c>
      <c r="AZ39" s="29">
        <v>111</v>
      </c>
      <c r="BA39" s="35">
        <v>11534.006666666668</v>
      </c>
      <c r="BB39" s="51">
        <v>13471.159386436191</v>
      </c>
      <c r="BC39" s="51">
        <v>80097.268518518526</v>
      </c>
      <c r="BD39" s="66">
        <v>413.64029597868426</v>
      </c>
      <c r="BE39" s="66">
        <v>483.11176825354386</v>
      </c>
      <c r="BF39" s="67">
        <v>2872.502055407534</v>
      </c>
    </row>
    <row r="40" spans="1:58" customFormat="1" x14ac:dyDescent="0.25">
      <c r="A40" s="29">
        <v>37</v>
      </c>
      <c r="B40" s="35">
        <v>13</v>
      </c>
      <c r="C40" s="13">
        <v>45103</v>
      </c>
      <c r="D40" t="s">
        <v>107</v>
      </c>
      <c r="E40" t="s">
        <v>92</v>
      </c>
      <c r="F40" t="s">
        <v>108</v>
      </c>
      <c r="G40" s="29"/>
      <c r="H40" s="29">
        <v>8</v>
      </c>
      <c r="I40">
        <v>86.03</v>
      </c>
      <c r="J40">
        <v>8.18</v>
      </c>
      <c r="K40">
        <v>0.121</v>
      </c>
      <c r="L40">
        <v>2.37</v>
      </c>
      <c r="M40">
        <v>3.3</v>
      </c>
      <c r="N40">
        <v>0.22</v>
      </c>
      <c r="O40">
        <v>66.569999999999993</v>
      </c>
      <c r="P40">
        <v>451.45</v>
      </c>
      <c r="Q40">
        <v>32.133000000000003</v>
      </c>
      <c r="R40">
        <v>22.006</v>
      </c>
      <c r="S40">
        <v>16.338999999999999</v>
      </c>
      <c r="T40">
        <v>0.61199999999999999</v>
      </c>
      <c r="U40">
        <v>6.1559999999999997</v>
      </c>
      <c r="V40">
        <v>45.238</v>
      </c>
      <c r="W40">
        <v>11.47</v>
      </c>
      <c r="X40">
        <v>2.5999999999999999E-2</v>
      </c>
      <c r="Y40">
        <v>26088.169000000002</v>
      </c>
      <c r="Z40">
        <v>6.306</v>
      </c>
      <c r="AA40">
        <v>3.1419999999999999</v>
      </c>
      <c r="AB40">
        <v>232.64500000000001</v>
      </c>
      <c r="AC40" t="s">
        <v>190</v>
      </c>
      <c r="AD40">
        <v>0.316</v>
      </c>
      <c r="AE40">
        <v>21.175000000000001</v>
      </c>
      <c r="AF40">
        <v>0.85899999999999999</v>
      </c>
      <c r="AG40">
        <v>21.465</v>
      </c>
      <c r="AH40">
        <v>0.33</v>
      </c>
      <c r="AI40">
        <v>60.186999999999998</v>
      </c>
      <c r="AJ40">
        <v>27.74</v>
      </c>
      <c r="AK40">
        <v>31.13</v>
      </c>
      <c r="AL40">
        <v>0.22</v>
      </c>
      <c r="AM40">
        <v>26.1</v>
      </c>
      <c r="AN40">
        <v>42.55</v>
      </c>
      <c r="AO40" t="s">
        <v>191</v>
      </c>
      <c r="AP40" s="35">
        <v>697</v>
      </c>
      <c r="AQ40">
        <v>533</v>
      </c>
      <c r="AR40">
        <v>837</v>
      </c>
      <c r="AS40">
        <v>211</v>
      </c>
      <c r="AT40">
        <v>120.31</v>
      </c>
      <c r="AU40">
        <v>680</v>
      </c>
      <c r="AV40">
        <v>350.2</v>
      </c>
      <c r="AW40">
        <v>17.04</v>
      </c>
      <c r="AX40" s="29">
        <v>0.89</v>
      </c>
      <c r="AY40" s="35">
        <v>94</v>
      </c>
      <c r="AZ40" s="29">
        <v>128</v>
      </c>
      <c r="BA40" s="35">
        <v>11296.502999999999</v>
      </c>
      <c r="BB40" s="51">
        <v>13130.888062303848</v>
      </c>
      <c r="BC40" s="51">
        <v>60087.781914893625</v>
      </c>
      <c r="BD40" s="66">
        <v>1044.0530126947576</v>
      </c>
      <c r="BE40" s="66">
        <v>1213.5917850688802</v>
      </c>
      <c r="BF40" s="67">
        <v>5553.4734717806277</v>
      </c>
    </row>
    <row r="41" spans="1:58" customFormat="1" x14ac:dyDescent="0.25">
      <c r="A41" s="29">
        <v>38</v>
      </c>
      <c r="B41" s="35">
        <v>14</v>
      </c>
      <c r="C41" s="13">
        <v>45103</v>
      </c>
      <c r="D41" t="s">
        <v>107</v>
      </c>
      <c r="E41" t="s">
        <v>96</v>
      </c>
      <c r="F41" t="s">
        <v>108</v>
      </c>
      <c r="G41" s="29"/>
      <c r="H41" s="29">
        <v>8</v>
      </c>
      <c r="I41">
        <v>84.72</v>
      </c>
      <c r="J41">
        <v>8.27</v>
      </c>
      <c r="K41">
        <v>0.106</v>
      </c>
      <c r="L41">
        <v>2.39</v>
      </c>
      <c r="M41">
        <v>3.37</v>
      </c>
      <c r="N41">
        <v>0.23</v>
      </c>
      <c r="O41">
        <v>63.28</v>
      </c>
      <c r="P41">
        <v>443.75</v>
      </c>
      <c r="Q41">
        <v>32.789000000000001</v>
      </c>
      <c r="R41">
        <v>21.584</v>
      </c>
      <c r="S41">
        <v>13.228</v>
      </c>
      <c r="T41">
        <v>0.61499999999999999</v>
      </c>
      <c r="U41">
        <v>6.2249999999999996</v>
      </c>
      <c r="V41">
        <v>45.369</v>
      </c>
      <c r="W41">
        <v>13.587999999999999</v>
      </c>
      <c r="X41">
        <v>1.7999999999999999E-2</v>
      </c>
      <c r="Y41">
        <v>26114.522000000001</v>
      </c>
      <c r="Z41">
        <v>6.359</v>
      </c>
      <c r="AA41">
        <v>3.2469999999999999</v>
      </c>
      <c r="AB41">
        <v>213.655</v>
      </c>
      <c r="AC41">
        <v>0.52600000000000002</v>
      </c>
      <c r="AD41">
        <v>0.28699999999999998</v>
      </c>
      <c r="AE41">
        <v>20.512</v>
      </c>
      <c r="AF41">
        <v>0.83599999999999997</v>
      </c>
      <c r="AG41">
        <v>21.413</v>
      </c>
      <c r="AH41">
        <v>0.317</v>
      </c>
      <c r="AI41">
        <v>60.811</v>
      </c>
      <c r="AJ41">
        <v>28.86</v>
      </c>
      <c r="AK41">
        <v>29.94</v>
      </c>
      <c r="AL41">
        <v>0.22</v>
      </c>
      <c r="AM41">
        <v>25.73</v>
      </c>
      <c r="AN41">
        <v>44.11</v>
      </c>
      <c r="AO41" t="s">
        <v>191</v>
      </c>
      <c r="AP41" s="35">
        <v>748</v>
      </c>
      <c r="AQ41">
        <v>587</v>
      </c>
      <c r="AR41">
        <v>915</v>
      </c>
      <c r="AS41">
        <v>229</v>
      </c>
      <c r="AT41">
        <v>114.68</v>
      </c>
      <c r="AU41">
        <v>828</v>
      </c>
      <c r="AV41">
        <v>410.6</v>
      </c>
      <c r="AW41">
        <v>35.29</v>
      </c>
      <c r="AX41" s="29">
        <v>1.01</v>
      </c>
      <c r="AY41" s="35">
        <v>100</v>
      </c>
      <c r="AZ41" s="29">
        <v>130</v>
      </c>
      <c r="BA41" s="35">
        <v>9883.7086666666673</v>
      </c>
      <c r="BB41" s="51">
        <v>11666.322788794461</v>
      </c>
      <c r="BC41" s="51">
        <v>49418.543333333335</v>
      </c>
      <c r="BD41" s="66">
        <v>589.52153876031855</v>
      </c>
      <c r="BE41" s="66">
        <v>695.84695321095182</v>
      </c>
      <c r="BF41" s="67">
        <v>2947.6076938015926</v>
      </c>
    </row>
    <row r="42" spans="1:58" customFormat="1" x14ac:dyDescent="0.25">
      <c r="A42" s="29">
        <v>39</v>
      </c>
      <c r="B42" s="35">
        <v>15</v>
      </c>
      <c r="C42" s="13">
        <v>45103</v>
      </c>
      <c r="D42" t="s">
        <v>1</v>
      </c>
      <c r="E42" t="s">
        <v>96</v>
      </c>
      <c r="F42" t="s">
        <v>108</v>
      </c>
      <c r="G42" s="29"/>
      <c r="H42" s="29">
        <v>8</v>
      </c>
      <c r="I42">
        <v>84.22</v>
      </c>
      <c r="J42">
        <v>8.34</v>
      </c>
      <c r="K42">
        <v>9.4E-2</v>
      </c>
      <c r="L42">
        <v>2.25</v>
      </c>
      <c r="M42">
        <v>3.2</v>
      </c>
      <c r="N42">
        <v>0.23</v>
      </c>
      <c r="O42">
        <v>63.57</v>
      </c>
      <c r="P42">
        <v>394.14</v>
      </c>
      <c r="Q42">
        <v>31.391999999999999</v>
      </c>
      <c r="R42">
        <v>22.271999999999998</v>
      </c>
      <c r="S42">
        <v>12.42</v>
      </c>
      <c r="T42">
        <v>0.57399999999999995</v>
      </c>
      <c r="U42">
        <v>5.8689999999999998</v>
      </c>
      <c r="V42">
        <v>44.17</v>
      </c>
      <c r="W42">
        <v>10.727</v>
      </c>
      <c r="X42">
        <v>1.6E-2</v>
      </c>
      <c r="Y42">
        <v>25299.625</v>
      </c>
      <c r="Z42">
        <v>6.0529999999999999</v>
      </c>
      <c r="AA42">
        <v>3.0649999999999999</v>
      </c>
      <c r="AB42">
        <v>207.554</v>
      </c>
      <c r="AC42" t="s">
        <v>190</v>
      </c>
      <c r="AD42">
        <v>0.32500000000000001</v>
      </c>
      <c r="AE42">
        <v>19.87</v>
      </c>
      <c r="AF42">
        <v>0.79800000000000004</v>
      </c>
      <c r="AG42">
        <v>21.317</v>
      </c>
      <c r="AH42">
        <v>0.28899999999999998</v>
      </c>
      <c r="AI42">
        <v>57.341999999999999</v>
      </c>
      <c r="AJ42">
        <v>28.94</v>
      </c>
      <c r="AK42">
        <v>30.97</v>
      </c>
      <c r="AL42">
        <v>0.22</v>
      </c>
      <c r="AM42">
        <v>26.13</v>
      </c>
      <c r="AN42">
        <v>42.68</v>
      </c>
      <c r="AO42" t="s">
        <v>191</v>
      </c>
      <c r="AP42" s="35">
        <v>648</v>
      </c>
      <c r="AQ42">
        <v>571</v>
      </c>
      <c r="AR42">
        <v>914</v>
      </c>
      <c r="AS42">
        <v>180</v>
      </c>
      <c r="AT42">
        <v>124.21</v>
      </c>
      <c r="AU42">
        <v>571</v>
      </c>
      <c r="AV42">
        <v>343.4</v>
      </c>
      <c r="AW42">
        <v>15.26</v>
      </c>
      <c r="AX42" s="29">
        <v>0.73</v>
      </c>
      <c r="AY42" s="35">
        <v>77</v>
      </c>
      <c r="AZ42" s="29">
        <v>117</v>
      </c>
      <c r="BA42" s="35">
        <v>9914.9101666666666</v>
      </c>
      <c r="BB42" s="51">
        <v>11772.631401883955</v>
      </c>
      <c r="BC42" s="51">
        <v>64382.533549783548</v>
      </c>
      <c r="BD42" s="66">
        <v>1664.3675179614243</v>
      </c>
      <c r="BE42" s="66">
        <v>1976.2141034925544</v>
      </c>
      <c r="BF42" s="67">
        <v>10807.581285463833</v>
      </c>
    </row>
    <row r="43" spans="1:58" customFormat="1" x14ac:dyDescent="0.25">
      <c r="A43" s="29">
        <v>40</v>
      </c>
      <c r="B43" s="35">
        <v>16</v>
      </c>
      <c r="C43" s="13">
        <v>45103</v>
      </c>
      <c r="D43" t="s">
        <v>107</v>
      </c>
      <c r="E43" t="s">
        <v>96</v>
      </c>
      <c r="F43" t="s">
        <v>108</v>
      </c>
      <c r="G43" s="29"/>
      <c r="H43" s="29">
        <v>8</v>
      </c>
      <c r="I43">
        <v>85.67</v>
      </c>
      <c r="J43">
        <v>8.2899999999999991</v>
      </c>
      <c r="K43">
        <v>0.09</v>
      </c>
      <c r="L43">
        <v>2.19</v>
      </c>
      <c r="M43">
        <v>3.28</v>
      </c>
      <c r="N43">
        <v>0.22</v>
      </c>
      <c r="O43">
        <v>64.239999999999995</v>
      </c>
      <c r="P43">
        <v>367.66</v>
      </c>
      <c r="Q43">
        <v>32.164000000000001</v>
      </c>
      <c r="R43">
        <v>22.021000000000001</v>
      </c>
      <c r="S43">
        <v>10.502000000000001</v>
      </c>
      <c r="T43">
        <v>0.60099999999999998</v>
      </c>
      <c r="U43">
        <v>6.2560000000000002</v>
      </c>
      <c r="V43">
        <v>44.893999999999998</v>
      </c>
      <c r="W43">
        <v>10.821999999999999</v>
      </c>
      <c r="X43">
        <v>1.4E-2</v>
      </c>
      <c r="Y43">
        <v>25879.293000000001</v>
      </c>
      <c r="Z43">
        <v>6.1109999999999998</v>
      </c>
      <c r="AA43">
        <v>3.1150000000000002</v>
      </c>
      <c r="AB43">
        <v>222.803</v>
      </c>
      <c r="AC43" t="s">
        <v>190</v>
      </c>
      <c r="AD43">
        <v>0.314</v>
      </c>
      <c r="AE43">
        <v>20.370999999999999</v>
      </c>
      <c r="AF43">
        <v>0.78800000000000003</v>
      </c>
      <c r="AG43">
        <v>21.556000000000001</v>
      </c>
      <c r="AH43">
        <v>0.29599999999999999</v>
      </c>
      <c r="AI43">
        <v>58.664000000000001</v>
      </c>
      <c r="AJ43">
        <v>29.11</v>
      </c>
      <c r="AK43">
        <v>29.95</v>
      </c>
      <c r="AL43">
        <v>0.52</v>
      </c>
      <c r="AM43">
        <v>26.35</v>
      </c>
      <c r="AN43">
        <v>43.18</v>
      </c>
      <c r="AO43" t="s">
        <v>191</v>
      </c>
      <c r="AP43" s="35">
        <v>604</v>
      </c>
      <c r="AQ43">
        <v>470</v>
      </c>
      <c r="AR43">
        <v>728</v>
      </c>
      <c r="AS43">
        <v>152</v>
      </c>
      <c r="AT43">
        <v>100.7</v>
      </c>
      <c r="AU43">
        <v>541</v>
      </c>
      <c r="AV43">
        <v>308.2</v>
      </c>
      <c r="AW43">
        <v>12.83</v>
      </c>
      <c r="AX43" s="29">
        <v>0.62</v>
      </c>
      <c r="AY43" s="35">
        <v>55</v>
      </c>
      <c r="AZ43" s="29">
        <v>110</v>
      </c>
      <c r="BA43" s="35">
        <v>11584.735666666667</v>
      </c>
      <c r="BB43" s="51">
        <v>13522.51157542508</v>
      </c>
      <c r="BC43" s="51">
        <v>105315.77878787879</v>
      </c>
      <c r="BD43" s="66">
        <v>1355.6731913589399</v>
      </c>
      <c r="BE43" s="66">
        <v>1582.4363153483596</v>
      </c>
      <c r="BF43" s="67">
        <v>12324.301739626728</v>
      </c>
    </row>
    <row r="44" spans="1:58" customFormat="1" x14ac:dyDescent="0.25">
      <c r="A44" s="29">
        <v>41</v>
      </c>
      <c r="B44" s="35">
        <v>17</v>
      </c>
      <c r="C44" s="13">
        <v>45103</v>
      </c>
      <c r="D44" t="s">
        <v>1</v>
      </c>
      <c r="E44" t="s">
        <v>96</v>
      </c>
      <c r="F44" t="s">
        <v>108</v>
      </c>
      <c r="G44" s="29"/>
      <c r="H44" s="29">
        <v>16</v>
      </c>
      <c r="I44">
        <v>84.8</v>
      </c>
      <c r="J44">
        <v>8.19</v>
      </c>
      <c r="K44">
        <v>0.11700000000000001</v>
      </c>
      <c r="L44">
        <v>2.2400000000000002</v>
      </c>
      <c r="M44">
        <v>3.24</v>
      </c>
      <c r="N44">
        <v>0.22</v>
      </c>
      <c r="O44">
        <v>70.72</v>
      </c>
      <c r="P44">
        <v>466.4</v>
      </c>
      <c r="Q44">
        <v>31.355</v>
      </c>
      <c r="R44">
        <v>21.061</v>
      </c>
      <c r="S44">
        <v>14.528</v>
      </c>
      <c r="T44">
        <v>0.57699999999999996</v>
      </c>
      <c r="U44">
        <v>5.9640000000000004</v>
      </c>
      <c r="V44">
        <v>43.96</v>
      </c>
      <c r="W44">
        <v>10.742000000000001</v>
      </c>
      <c r="X44">
        <v>4.2000000000000003E-2</v>
      </c>
      <c r="Y44">
        <v>24944.639999999999</v>
      </c>
      <c r="Z44">
        <v>6.0490000000000004</v>
      </c>
      <c r="AA44">
        <v>3.0720000000000001</v>
      </c>
      <c r="AB44">
        <v>210.108</v>
      </c>
      <c r="AC44" t="s">
        <v>190</v>
      </c>
      <c r="AD44">
        <v>0.33</v>
      </c>
      <c r="AE44">
        <v>20.103000000000002</v>
      </c>
      <c r="AF44">
        <v>0.78600000000000003</v>
      </c>
      <c r="AG44">
        <v>21.007000000000001</v>
      </c>
      <c r="AH44">
        <v>0.33300000000000002</v>
      </c>
      <c r="AI44">
        <v>57.420999999999999</v>
      </c>
      <c r="AJ44">
        <v>28.39</v>
      </c>
      <c r="AK44">
        <v>26.66</v>
      </c>
      <c r="AL44">
        <v>0.28000000000000003</v>
      </c>
      <c r="AM44">
        <v>26.53</v>
      </c>
      <c r="AN44">
        <v>46.53</v>
      </c>
      <c r="AO44" t="s">
        <v>191</v>
      </c>
      <c r="AP44" s="35">
        <v>744</v>
      </c>
      <c r="AQ44">
        <v>560</v>
      </c>
      <c r="AR44">
        <v>935</v>
      </c>
      <c r="AS44">
        <v>297</v>
      </c>
      <c r="AT44">
        <v>86.24</v>
      </c>
      <c r="AU44">
        <v>655</v>
      </c>
      <c r="AV44">
        <v>365.5</v>
      </c>
      <c r="AW44">
        <v>40.700000000000003</v>
      </c>
      <c r="AX44" s="29">
        <v>1.17</v>
      </c>
      <c r="AY44" s="35">
        <v>111</v>
      </c>
      <c r="AZ44" s="29">
        <v>135</v>
      </c>
      <c r="BA44" s="35">
        <v>10139.073</v>
      </c>
      <c r="BB44" s="51">
        <v>11956.454009433963</v>
      </c>
      <c r="BC44" s="51">
        <v>45671.5</v>
      </c>
      <c r="BD44" s="66">
        <v>387.32198203561808</v>
      </c>
      <c r="BE44" s="66">
        <v>456.74762032502139</v>
      </c>
      <c r="BF44" s="67">
        <v>1744.6936127730528</v>
      </c>
    </row>
    <row r="45" spans="1:58" customFormat="1" x14ac:dyDescent="0.25">
      <c r="A45" s="29">
        <v>42</v>
      </c>
      <c r="B45" s="35">
        <v>18</v>
      </c>
      <c r="C45" s="13">
        <v>45103</v>
      </c>
      <c r="D45" t="s">
        <v>1</v>
      </c>
      <c r="E45" t="s">
        <v>96</v>
      </c>
      <c r="F45" t="s">
        <v>108</v>
      </c>
      <c r="G45" s="29"/>
      <c r="H45" s="29">
        <v>16</v>
      </c>
      <c r="I45">
        <v>84.4</v>
      </c>
      <c r="J45">
        <v>8.25</v>
      </c>
      <c r="K45">
        <v>0.108</v>
      </c>
      <c r="L45">
        <v>2.35</v>
      </c>
      <c r="M45">
        <v>3.28</v>
      </c>
      <c r="N45">
        <v>0.23</v>
      </c>
      <c r="O45">
        <v>75.48</v>
      </c>
      <c r="P45">
        <v>456.78</v>
      </c>
      <c r="Q45">
        <v>32.340000000000003</v>
      </c>
      <c r="R45">
        <v>23.172000000000001</v>
      </c>
      <c r="S45">
        <v>13.066000000000001</v>
      </c>
      <c r="T45">
        <v>0.61899999999999999</v>
      </c>
      <c r="U45">
        <v>6.27</v>
      </c>
      <c r="V45">
        <v>45.19</v>
      </c>
      <c r="W45">
        <v>10.907</v>
      </c>
      <c r="X45">
        <v>1.7000000000000001E-2</v>
      </c>
      <c r="Y45">
        <v>26604.641</v>
      </c>
      <c r="Z45">
        <v>6.2640000000000002</v>
      </c>
      <c r="AA45">
        <v>3.1480000000000001</v>
      </c>
      <c r="AB45">
        <v>224.947</v>
      </c>
      <c r="AC45" t="s">
        <v>190</v>
      </c>
      <c r="AD45">
        <v>0.29399999999999998</v>
      </c>
      <c r="AE45">
        <v>20.335000000000001</v>
      </c>
      <c r="AF45">
        <v>0.81799999999999995</v>
      </c>
      <c r="AG45">
        <v>23.370999999999999</v>
      </c>
      <c r="AH45">
        <v>0.30199999999999999</v>
      </c>
      <c r="AI45">
        <v>60.000999999999998</v>
      </c>
      <c r="AJ45">
        <v>29.52</v>
      </c>
      <c r="AK45">
        <v>29.55</v>
      </c>
      <c r="AL45">
        <v>0.17</v>
      </c>
      <c r="AM45">
        <v>26.82</v>
      </c>
      <c r="AN45">
        <v>43.46</v>
      </c>
      <c r="AO45" t="s">
        <v>191</v>
      </c>
      <c r="AP45" s="35">
        <v>591</v>
      </c>
      <c r="AQ45">
        <v>490</v>
      </c>
      <c r="AR45">
        <v>744</v>
      </c>
      <c r="AS45">
        <v>163</v>
      </c>
      <c r="AT45">
        <v>76.86</v>
      </c>
      <c r="AU45">
        <v>633</v>
      </c>
      <c r="AV45">
        <v>350.8</v>
      </c>
      <c r="AW45">
        <v>22.6</v>
      </c>
      <c r="AX45" s="29">
        <v>0.99</v>
      </c>
      <c r="AY45" s="35">
        <v>50</v>
      </c>
      <c r="AZ45" s="29">
        <v>113</v>
      </c>
      <c r="BA45" s="35">
        <v>9784.711666666668</v>
      </c>
      <c r="BB45" s="51">
        <v>11593.260268562401</v>
      </c>
      <c r="BC45" s="51">
        <v>97847.116666666654</v>
      </c>
      <c r="BD45" s="66">
        <v>406.40988417647191</v>
      </c>
      <c r="BE45" s="66">
        <v>481.52829878728858</v>
      </c>
      <c r="BF45" s="67">
        <v>4064.0988417647204</v>
      </c>
    </row>
    <row r="46" spans="1:58" customFormat="1" x14ac:dyDescent="0.25">
      <c r="A46" s="29">
        <v>43</v>
      </c>
      <c r="B46" s="35">
        <v>19</v>
      </c>
      <c r="C46" s="13">
        <v>45103</v>
      </c>
      <c r="D46" t="s">
        <v>107</v>
      </c>
      <c r="E46" t="s">
        <v>96</v>
      </c>
      <c r="F46" t="s">
        <v>108</v>
      </c>
      <c r="G46" s="29"/>
      <c r="H46" s="29">
        <v>16</v>
      </c>
      <c r="I46">
        <v>85.47</v>
      </c>
      <c r="J46">
        <v>8.26</v>
      </c>
      <c r="K46">
        <v>0.105</v>
      </c>
      <c r="L46">
        <v>2.56</v>
      </c>
      <c r="M46">
        <v>3.3</v>
      </c>
      <c r="N46">
        <v>0.24</v>
      </c>
      <c r="O46">
        <v>71.02</v>
      </c>
      <c r="P46">
        <v>455.71</v>
      </c>
      <c r="Q46">
        <v>31.529</v>
      </c>
      <c r="R46">
        <v>21.859000000000002</v>
      </c>
      <c r="S46">
        <v>17.439</v>
      </c>
      <c r="T46">
        <v>0.59699999999999998</v>
      </c>
      <c r="U46">
        <v>6.0389999999999997</v>
      </c>
      <c r="V46">
        <v>44.863999999999997</v>
      </c>
      <c r="W46">
        <v>13.47</v>
      </c>
      <c r="X46">
        <v>0.02</v>
      </c>
      <c r="Y46">
        <v>25296.225999999999</v>
      </c>
      <c r="Z46">
        <v>6.2359999999999998</v>
      </c>
      <c r="AA46">
        <v>3.0920000000000001</v>
      </c>
      <c r="AB46">
        <v>220.602</v>
      </c>
      <c r="AC46" t="s">
        <v>190</v>
      </c>
      <c r="AD46">
        <v>0.373</v>
      </c>
      <c r="AE46">
        <v>20.509</v>
      </c>
      <c r="AF46">
        <v>0.90600000000000003</v>
      </c>
      <c r="AG46">
        <v>20.63</v>
      </c>
      <c r="AH46">
        <v>0.315</v>
      </c>
      <c r="AI46">
        <v>59.719000000000001</v>
      </c>
      <c r="AJ46">
        <v>29.41</v>
      </c>
      <c r="AK46">
        <v>31.34</v>
      </c>
      <c r="AL46">
        <v>0.18</v>
      </c>
      <c r="AM46">
        <v>27.7</v>
      </c>
      <c r="AN46">
        <v>40.78</v>
      </c>
      <c r="AO46" t="s">
        <v>191</v>
      </c>
      <c r="AP46" s="35">
        <v>632</v>
      </c>
      <c r="AQ46">
        <v>510</v>
      </c>
      <c r="AR46">
        <v>833</v>
      </c>
      <c r="AS46">
        <v>202</v>
      </c>
      <c r="AT46">
        <v>99.29</v>
      </c>
      <c r="AU46">
        <v>736</v>
      </c>
      <c r="AV46">
        <v>391.8</v>
      </c>
      <c r="AW46">
        <v>21.59</v>
      </c>
      <c r="AX46" s="29">
        <v>0.97</v>
      </c>
      <c r="AY46" s="35">
        <v>89</v>
      </c>
      <c r="AZ46" s="29">
        <v>128</v>
      </c>
      <c r="BA46" s="35">
        <v>11418.587666666668</v>
      </c>
      <c r="BB46" s="51">
        <v>13359.760929760931</v>
      </c>
      <c r="BC46" s="51">
        <v>64149.368913857681</v>
      </c>
      <c r="BD46" s="66">
        <v>823.42487646981658</v>
      </c>
      <c r="BE46" s="66">
        <v>963.40806887775375</v>
      </c>
      <c r="BF46" s="67">
        <v>4625.9824520776292</v>
      </c>
    </row>
    <row r="47" spans="1:58" customFormat="1" x14ac:dyDescent="0.25">
      <c r="A47" s="29">
        <v>44</v>
      </c>
      <c r="B47" s="35">
        <v>20</v>
      </c>
      <c r="C47" s="13">
        <v>45103</v>
      </c>
      <c r="D47" t="s">
        <v>107</v>
      </c>
      <c r="E47" t="s">
        <v>92</v>
      </c>
      <c r="F47" t="s">
        <v>108</v>
      </c>
      <c r="G47" s="29"/>
      <c r="H47" s="29">
        <v>8</v>
      </c>
      <c r="I47">
        <v>86.08</v>
      </c>
      <c r="J47">
        <v>8.31</v>
      </c>
      <c r="K47">
        <v>0.108</v>
      </c>
      <c r="L47">
        <v>2.54</v>
      </c>
      <c r="M47">
        <v>3.56</v>
      </c>
      <c r="N47">
        <v>0.24</v>
      </c>
      <c r="O47">
        <v>72.760000000000005</v>
      </c>
      <c r="P47">
        <v>478.55</v>
      </c>
      <c r="Q47">
        <v>31.475999999999999</v>
      </c>
      <c r="R47">
        <v>21.542000000000002</v>
      </c>
      <c r="S47">
        <v>16.039000000000001</v>
      </c>
      <c r="T47">
        <v>0.58499999999999996</v>
      </c>
      <c r="U47">
        <v>5.82</v>
      </c>
      <c r="V47">
        <v>43.509</v>
      </c>
      <c r="W47">
        <v>13.239000000000001</v>
      </c>
      <c r="X47">
        <v>2.1999999999999999E-2</v>
      </c>
      <c r="Y47">
        <v>25354.381000000001</v>
      </c>
      <c r="Z47">
        <v>6.1929999999999996</v>
      </c>
      <c r="AA47">
        <v>3.1080000000000001</v>
      </c>
      <c r="AB47">
        <v>206.22399999999999</v>
      </c>
      <c r="AC47" t="s">
        <v>190</v>
      </c>
      <c r="AD47">
        <v>0.33300000000000002</v>
      </c>
      <c r="AE47">
        <v>19.718</v>
      </c>
      <c r="AF47">
        <v>0.878</v>
      </c>
      <c r="AG47">
        <v>22.63</v>
      </c>
      <c r="AH47">
        <v>0.32800000000000001</v>
      </c>
      <c r="AI47">
        <v>60.481000000000002</v>
      </c>
      <c r="AJ47">
        <v>29.23</v>
      </c>
      <c r="AK47">
        <v>32.82</v>
      </c>
      <c r="AL47">
        <v>1.07</v>
      </c>
      <c r="AM47">
        <v>25.61</v>
      </c>
      <c r="AN47">
        <v>40.5</v>
      </c>
      <c r="AO47" t="s">
        <v>191</v>
      </c>
      <c r="AP47" s="35">
        <v>668</v>
      </c>
      <c r="AQ47">
        <v>560</v>
      </c>
      <c r="AR47">
        <v>932</v>
      </c>
      <c r="AS47">
        <v>241</v>
      </c>
      <c r="AT47">
        <v>107.35</v>
      </c>
      <c r="AU47">
        <v>684</v>
      </c>
      <c r="AV47">
        <v>369.2</v>
      </c>
      <c r="AW47">
        <v>36.28</v>
      </c>
      <c r="AX47" s="29">
        <v>0.94</v>
      </c>
      <c r="AY47" s="35">
        <v>83</v>
      </c>
      <c r="AZ47" s="29">
        <v>120</v>
      </c>
      <c r="BA47" s="35">
        <v>11037.919333333333</v>
      </c>
      <c r="BB47" s="51">
        <v>12822.86167905824</v>
      </c>
      <c r="BC47" s="51">
        <v>66493.489959839368</v>
      </c>
      <c r="BD47" s="66">
        <v>1225.751908784699</v>
      </c>
      <c r="BE47" s="66">
        <v>1423.9682955212581</v>
      </c>
      <c r="BF47" s="67">
        <v>7384.0476432813211</v>
      </c>
    </row>
    <row r="48" spans="1:58" customFormat="1" x14ac:dyDescent="0.25">
      <c r="A48" s="29">
        <v>45</v>
      </c>
      <c r="B48" s="35">
        <v>21</v>
      </c>
      <c r="C48" s="13">
        <v>45103</v>
      </c>
      <c r="D48" t="s">
        <v>1</v>
      </c>
      <c r="E48" t="s">
        <v>92</v>
      </c>
      <c r="F48" t="s">
        <v>108</v>
      </c>
      <c r="G48" s="29"/>
      <c r="H48" s="29">
        <v>8</v>
      </c>
      <c r="I48">
        <v>85.2</v>
      </c>
      <c r="J48">
        <v>8.16</v>
      </c>
      <c r="K48">
        <v>0.11799999999999999</v>
      </c>
      <c r="L48">
        <v>2.4300000000000002</v>
      </c>
      <c r="M48">
        <v>3.39</v>
      </c>
      <c r="N48">
        <v>0.23</v>
      </c>
      <c r="O48">
        <v>73.3</v>
      </c>
      <c r="P48">
        <v>426.55</v>
      </c>
      <c r="Q48">
        <v>31.942</v>
      </c>
      <c r="R48">
        <v>22.271999999999998</v>
      </c>
      <c r="S48">
        <v>12.794</v>
      </c>
      <c r="T48">
        <v>0.57899999999999996</v>
      </c>
      <c r="U48">
        <v>5.976</v>
      </c>
      <c r="V48">
        <v>46.061999999999998</v>
      </c>
      <c r="W48">
        <v>12.314</v>
      </c>
      <c r="X48">
        <v>2.5999999999999999E-2</v>
      </c>
      <c r="Y48">
        <v>25365.883000000002</v>
      </c>
      <c r="Z48">
        <v>6.1950000000000003</v>
      </c>
      <c r="AA48">
        <v>3.052</v>
      </c>
      <c r="AB48">
        <v>219.596</v>
      </c>
      <c r="AC48" t="s">
        <v>190</v>
      </c>
      <c r="AD48">
        <v>0.378</v>
      </c>
      <c r="AE48">
        <v>20.808</v>
      </c>
      <c r="AF48">
        <v>0.82699999999999996</v>
      </c>
      <c r="AG48">
        <v>21.321000000000002</v>
      </c>
      <c r="AH48">
        <v>0.309</v>
      </c>
      <c r="AI48">
        <v>58.957000000000001</v>
      </c>
      <c r="AJ48">
        <v>29.54</v>
      </c>
      <c r="AK48">
        <v>31.52</v>
      </c>
      <c r="AL48">
        <v>0.26</v>
      </c>
      <c r="AM48">
        <v>26.52</v>
      </c>
      <c r="AN48">
        <v>41.71</v>
      </c>
      <c r="AO48" t="s">
        <v>191</v>
      </c>
      <c r="AP48" s="35">
        <v>636</v>
      </c>
      <c r="AQ48">
        <v>553</v>
      </c>
      <c r="AR48">
        <v>859</v>
      </c>
      <c r="AS48">
        <v>245</v>
      </c>
      <c r="AT48">
        <v>84.61</v>
      </c>
      <c r="AU48">
        <v>662</v>
      </c>
      <c r="AV48">
        <v>424.5</v>
      </c>
      <c r="AW48">
        <v>33.729999999999997</v>
      </c>
      <c r="AX48" s="29">
        <v>0.75</v>
      </c>
      <c r="AY48" s="35">
        <v>116</v>
      </c>
      <c r="AZ48" s="29">
        <v>158</v>
      </c>
      <c r="BA48" s="35">
        <v>10956.718333333332</v>
      </c>
      <c r="BB48" s="51">
        <v>12859.998043818467</v>
      </c>
      <c r="BC48" s="51">
        <v>47227.2341954023</v>
      </c>
      <c r="BD48" s="66">
        <v>1242.5110663532676</v>
      </c>
      <c r="BE48" s="66">
        <v>1458.3463220108774</v>
      </c>
      <c r="BF48" s="67">
        <v>5355.6511480744284</v>
      </c>
    </row>
    <row r="49" spans="1:58" customFormat="1" x14ac:dyDescent="0.25">
      <c r="A49" s="29">
        <v>46</v>
      </c>
      <c r="B49" s="35">
        <v>22</v>
      </c>
      <c r="C49" s="13">
        <v>45103</v>
      </c>
      <c r="D49" t="s">
        <v>107</v>
      </c>
      <c r="E49" t="s">
        <v>92</v>
      </c>
      <c r="F49" t="s">
        <v>108</v>
      </c>
      <c r="G49" s="29"/>
      <c r="H49" s="29">
        <v>4</v>
      </c>
      <c r="I49">
        <v>85.17</v>
      </c>
      <c r="J49">
        <v>8.2200000000000006</v>
      </c>
      <c r="K49">
        <v>9.9000000000000005E-2</v>
      </c>
      <c r="L49">
        <v>2.2400000000000002</v>
      </c>
      <c r="M49">
        <v>3.57</v>
      </c>
      <c r="N49">
        <v>0.23</v>
      </c>
      <c r="O49">
        <v>74.72</v>
      </c>
      <c r="P49">
        <v>432.68</v>
      </c>
      <c r="Q49">
        <v>32.405000000000001</v>
      </c>
      <c r="R49">
        <v>22.31</v>
      </c>
      <c r="S49">
        <v>11.102</v>
      </c>
      <c r="T49">
        <v>0.58499999999999996</v>
      </c>
      <c r="U49">
        <v>6.0860000000000003</v>
      </c>
      <c r="V49">
        <v>44.536999999999999</v>
      </c>
      <c r="W49">
        <v>13.023</v>
      </c>
      <c r="X49">
        <v>2.5999999999999999E-2</v>
      </c>
      <c r="Y49">
        <v>25841.940999999999</v>
      </c>
      <c r="Z49">
        <v>6.2320000000000002</v>
      </c>
      <c r="AA49">
        <v>3.14</v>
      </c>
      <c r="AB49">
        <v>214.37299999999999</v>
      </c>
      <c r="AC49" t="s">
        <v>190</v>
      </c>
      <c r="AD49">
        <v>0.32300000000000001</v>
      </c>
      <c r="AE49">
        <v>20.052</v>
      </c>
      <c r="AF49">
        <v>0.875</v>
      </c>
      <c r="AG49">
        <v>21.815000000000001</v>
      </c>
      <c r="AH49">
        <v>0.307</v>
      </c>
      <c r="AI49">
        <v>60.795999999999999</v>
      </c>
      <c r="AJ49">
        <v>29.6</v>
      </c>
      <c r="AK49">
        <v>33.29</v>
      </c>
      <c r="AL49">
        <v>0.16</v>
      </c>
      <c r="AM49">
        <v>25.54</v>
      </c>
      <c r="AN49">
        <v>41.01</v>
      </c>
      <c r="AO49" t="s">
        <v>191</v>
      </c>
      <c r="AP49" s="35">
        <v>553</v>
      </c>
      <c r="AQ49">
        <v>412</v>
      </c>
      <c r="AR49">
        <v>643</v>
      </c>
      <c r="AS49">
        <v>200</v>
      </c>
      <c r="AT49">
        <v>75.08</v>
      </c>
      <c r="AU49">
        <v>624</v>
      </c>
      <c r="AV49">
        <v>341</v>
      </c>
      <c r="AW49">
        <v>6.43</v>
      </c>
      <c r="AX49" s="29">
        <v>0.67</v>
      </c>
      <c r="AY49" s="35">
        <v>100</v>
      </c>
      <c r="AZ49" s="29">
        <v>130</v>
      </c>
      <c r="BA49" s="35">
        <v>8685.9988333333331</v>
      </c>
      <c r="BB49" s="51">
        <v>10198.425306250245</v>
      </c>
      <c r="BC49" s="51">
        <v>43429.994166666671</v>
      </c>
      <c r="BD49" s="66">
        <v>1296.6940460814444</v>
      </c>
      <c r="BE49" s="66">
        <v>1522.4774522501446</v>
      </c>
      <c r="BF49" s="67">
        <v>6483.4702304072207</v>
      </c>
    </row>
    <row r="50" spans="1:58" customFormat="1" x14ac:dyDescent="0.25">
      <c r="A50" s="29">
        <v>47</v>
      </c>
      <c r="B50" s="35">
        <v>23</v>
      </c>
      <c r="C50" s="13">
        <v>45103</v>
      </c>
      <c r="D50" t="s">
        <v>1</v>
      </c>
      <c r="E50" t="s">
        <v>96</v>
      </c>
      <c r="F50" t="s">
        <v>108</v>
      </c>
      <c r="G50" s="29"/>
      <c r="H50" s="29">
        <v>16</v>
      </c>
      <c r="I50">
        <v>83.54</v>
      </c>
      <c r="J50">
        <v>8.27</v>
      </c>
      <c r="K50">
        <v>9.6000000000000002E-2</v>
      </c>
      <c r="L50">
        <v>2.31</v>
      </c>
      <c r="M50">
        <v>3.31</v>
      </c>
      <c r="N50">
        <v>0.23</v>
      </c>
      <c r="O50">
        <v>74.569999999999993</v>
      </c>
      <c r="P50">
        <v>452.76</v>
      </c>
      <c r="Q50">
        <v>30.58</v>
      </c>
      <c r="R50">
        <v>21.890999999999998</v>
      </c>
      <c r="S50">
        <v>14.414</v>
      </c>
      <c r="T50">
        <v>0.57499999999999996</v>
      </c>
      <c r="U50">
        <v>5.7679999999999998</v>
      </c>
      <c r="V50">
        <v>41.783999999999999</v>
      </c>
      <c r="W50">
        <v>11.984</v>
      </c>
      <c r="X50">
        <v>2.3E-2</v>
      </c>
      <c r="Y50">
        <v>24973.004000000001</v>
      </c>
      <c r="Z50">
        <v>5.87</v>
      </c>
      <c r="AA50">
        <v>3.0419999999999998</v>
      </c>
      <c r="AB50">
        <v>213.422</v>
      </c>
      <c r="AC50" t="s">
        <v>190</v>
      </c>
      <c r="AD50">
        <v>0.29599999999999999</v>
      </c>
      <c r="AE50">
        <v>18.951000000000001</v>
      </c>
      <c r="AF50">
        <v>0.83199999999999996</v>
      </c>
      <c r="AG50">
        <v>22.257000000000001</v>
      </c>
      <c r="AH50">
        <v>0.30399999999999999</v>
      </c>
      <c r="AI50">
        <v>59.262</v>
      </c>
      <c r="AJ50">
        <v>29.18</v>
      </c>
      <c r="AK50">
        <v>28.93</v>
      </c>
      <c r="AL50">
        <v>0.34</v>
      </c>
      <c r="AM50">
        <v>24.59</v>
      </c>
      <c r="AN50">
        <v>46.14</v>
      </c>
      <c r="AO50" t="s">
        <v>191</v>
      </c>
      <c r="AP50" s="35">
        <v>609</v>
      </c>
      <c r="AQ50">
        <v>421</v>
      </c>
      <c r="AR50">
        <v>646</v>
      </c>
      <c r="AS50">
        <v>173</v>
      </c>
      <c r="AT50">
        <v>55.85</v>
      </c>
      <c r="AU50">
        <v>655</v>
      </c>
      <c r="AV50">
        <v>362.5</v>
      </c>
      <c r="AW50">
        <v>15.98</v>
      </c>
      <c r="AX50" s="29">
        <v>0.68</v>
      </c>
      <c r="AY50" s="35">
        <v>55</v>
      </c>
      <c r="AZ50" s="29">
        <v>105</v>
      </c>
      <c r="BA50" s="35">
        <v>10475.128499999999</v>
      </c>
      <c r="BB50" s="51">
        <v>12539.057337802249</v>
      </c>
      <c r="BC50" s="51">
        <v>95228.440909090903</v>
      </c>
      <c r="BD50" s="66">
        <v>1503.2687117160867</v>
      </c>
      <c r="BE50" s="66">
        <v>1799.4597937707495</v>
      </c>
      <c r="BF50" s="67">
        <v>13666.079197418811</v>
      </c>
    </row>
    <row r="51" spans="1:58" customFormat="1" x14ac:dyDescent="0.25">
      <c r="A51" s="29">
        <v>48</v>
      </c>
      <c r="B51" s="35">
        <v>24</v>
      </c>
      <c r="C51" s="13">
        <v>45103</v>
      </c>
      <c r="D51" t="s">
        <v>1</v>
      </c>
      <c r="E51" t="s">
        <v>92</v>
      </c>
      <c r="F51" t="s">
        <v>108</v>
      </c>
      <c r="G51" s="29"/>
      <c r="H51" s="29">
        <v>8</v>
      </c>
      <c r="I51">
        <v>83.82</v>
      </c>
      <c r="J51">
        <v>8.18</v>
      </c>
      <c r="K51">
        <v>0.114</v>
      </c>
      <c r="L51">
        <v>2.54</v>
      </c>
      <c r="M51">
        <v>3.7</v>
      </c>
      <c r="N51">
        <v>0.26</v>
      </c>
      <c r="O51">
        <v>84.01</v>
      </c>
      <c r="P51">
        <v>553.76</v>
      </c>
      <c r="Q51">
        <v>31.445</v>
      </c>
      <c r="R51">
        <v>21.827999999999999</v>
      </c>
      <c r="S51">
        <v>10.205</v>
      </c>
      <c r="T51">
        <v>0.58899999999999997</v>
      </c>
      <c r="U51">
        <v>5.9880000000000004</v>
      </c>
      <c r="V51">
        <v>42.728999999999999</v>
      </c>
      <c r="W51">
        <v>12.718</v>
      </c>
      <c r="X51">
        <v>2.5999999999999999E-2</v>
      </c>
      <c r="Y51">
        <v>25860.519</v>
      </c>
      <c r="Z51">
        <v>6.1440000000000001</v>
      </c>
      <c r="AA51">
        <v>3.1139999999999999</v>
      </c>
      <c r="AB51">
        <v>206.41499999999999</v>
      </c>
      <c r="AC51" t="s">
        <v>190</v>
      </c>
      <c r="AD51">
        <v>0.27700000000000002</v>
      </c>
      <c r="AE51">
        <v>19.683</v>
      </c>
      <c r="AF51">
        <v>0.91500000000000004</v>
      </c>
      <c r="AG51">
        <v>21.687999999999999</v>
      </c>
      <c r="AH51">
        <v>0.35299999999999998</v>
      </c>
      <c r="AI51">
        <v>62.692999999999998</v>
      </c>
      <c r="AJ51">
        <v>29.75</v>
      </c>
      <c r="AK51">
        <v>28.11</v>
      </c>
      <c r="AL51">
        <v>1.46</v>
      </c>
      <c r="AM51">
        <v>25.95</v>
      </c>
      <c r="AN51">
        <v>44.48</v>
      </c>
      <c r="AO51" t="s">
        <v>191</v>
      </c>
      <c r="AP51" s="35">
        <v>778</v>
      </c>
      <c r="AQ51">
        <v>558</v>
      </c>
      <c r="AR51">
        <v>895</v>
      </c>
      <c r="AS51">
        <v>352</v>
      </c>
      <c r="AT51">
        <v>87</v>
      </c>
      <c r="AU51">
        <v>719</v>
      </c>
      <c r="AV51">
        <v>452.3</v>
      </c>
      <c r="AW51">
        <v>48.61</v>
      </c>
      <c r="AX51" s="29">
        <v>1.21</v>
      </c>
      <c r="AY51" s="35">
        <v>72</v>
      </c>
      <c r="AZ51" s="29">
        <v>124</v>
      </c>
      <c r="BA51" s="35">
        <v>6869.1601666666675</v>
      </c>
      <c r="BB51" s="51">
        <v>8195.1326254672713</v>
      </c>
      <c r="BC51" s="51">
        <v>47702.501157407409</v>
      </c>
      <c r="BD51" s="66">
        <v>2854.2452742441551</v>
      </c>
      <c r="BE51" s="66">
        <v>3405.2079148701464</v>
      </c>
      <c r="BF51" s="67">
        <v>19821.147737806637</v>
      </c>
    </row>
    <row r="52" spans="1:58" customFormat="1" x14ac:dyDescent="0.25">
      <c r="A52" s="29">
        <v>49</v>
      </c>
      <c r="B52" s="35">
        <v>1</v>
      </c>
      <c r="C52" s="13">
        <v>45183</v>
      </c>
      <c r="D52" t="s">
        <v>107</v>
      </c>
      <c r="E52" t="s">
        <v>92</v>
      </c>
      <c r="F52" t="s">
        <v>108</v>
      </c>
      <c r="G52" s="29"/>
      <c r="H52" s="29">
        <v>16</v>
      </c>
      <c r="I52">
        <v>82.33</v>
      </c>
      <c r="J52">
        <v>8.2100000000000009</v>
      </c>
      <c r="K52">
        <v>0.123</v>
      </c>
      <c r="L52">
        <v>2.42</v>
      </c>
      <c r="M52">
        <v>3.09</v>
      </c>
      <c r="N52">
        <v>0.23</v>
      </c>
      <c r="O52">
        <v>55.48</v>
      </c>
      <c r="P52">
        <v>396.17</v>
      </c>
      <c r="Q52">
        <v>33.103000000000002</v>
      </c>
      <c r="R52">
        <v>20.893999999999998</v>
      </c>
      <c r="S52">
        <v>16.91</v>
      </c>
      <c r="T52">
        <v>0.33400000000000002</v>
      </c>
      <c r="U52">
        <v>6.1159999999999997</v>
      </c>
      <c r="V52">
        <v>46.744999999999997</v>
      </c>
      <c r="W52">
        <v>14.747</v>
      </c>
      <c r="X52">
        <v>2.5999999999999999E-2</v>
      </c>
      <c r="Y52">
        <v>26592.998</v>
      </c>
      <c r="Z52">
        <v>6.4050000000000002</v>
      </c>
      <c r="AA52">
        <v>3.1840000000000002</v>
      </c>
      <c r="AB52">
        <v>219.39400000000001</v>
      </c>
      <c r="AC52" t="s">
        <v>190</v>
      </c>
      <c r="AD52">
        <v>0.308</v>
      </c>
      <c r="AE52">
        <v>21.475000000000001</v>
      </c>
      <c r="AF52">
        <v>0.79500000000000004</v>
      </c>
      <c r="AG52">
        <v>21.396999999999998</v>
      </c>
      <c r="AH52">
        <v>0.31</v>
      </c>
      <c r="AI52">
        <v>58.125999999999998</v>
      </c>
      <c r="AJ52">
        <v>27.44</v>
      </c>
      <c r="AP52" s="35">
        <v>676</v>
      </c>
      <c r="AQ52">
        <v>497</v>
      </c>
      <c r="AR52">
        <v>781</v>
      </c>
      <c r="AS52">
        <v>227</v>
      </c>
      <c r="AT52">
        <v>133</v>
      </c>
      <c r="AU52">
        <v>562</v>
      </c>
      <c r="AV52">
        <v>335.6</v>
      </c>
      <c r="AW52">
        <v>13.22</v>
      </c>
      <c r="AX52" s="29">
        <v>0.97</v>
      </c>
      <c r="AY52" s="35">
        <v>114</v>
      </c>
      <c r="AZ52" s="29">
        <v>142</v>
      </c>
      <c r="BA52" s="35">
        <v>10869.181</v>
      </c>
      <c r="BB52" s="51">
        <v>13201.968905623711</v>
      </c>
      <c r="BC52" s="51">
        <v>47671.846491228069</v>
      </c>
      <c r="BD52" s="66">
        <v>215.34140548672889</v>
      </c>
      <c r="BE52" s="66">
        <v>261.55885520069103</v>
      </c>
      <c r="BF52" s="67">
        <v>944.47984862600424</v>
      </c>
    </row>
    <row r="53" spans="1:58" customFormat="1" x14ac:dyDescent="0.25">
      <c r="A53" s="29">
        <v>50</v>
      </c>
      <c r="B53" s="35">
        <v>2</v>
      </c>
      <c r="C53" s="13">
        <v>45183</v>
      </c>
      <c r="D53" t="s">
        <v>107</v>
      </c>
      <c r="E53" t="s">
        <v>92</v>
      </c>
      <c r="F53" t="s">
        <v>108</v>
      </c>
      <c r="G53" s="29"/>
      <c r="H53" s="29">
        <v>16</v>
      </c>
      <c r="I53">
        <v>82.44</v>
      </c>
      <c r="J53">
        <v>8.11</v>
      </c>
      <c r="K53">
        <v>0.13300000000000001</v>
      </c>
      <c r="L53">
        <v>2.2799999999999998</v>
      </c>
      <c r="M53">
        <v>3.28</v>
      </c>
      <c r="N53">
        <v>0.23</v>
      </c>
      <c r="O53">
        <v>61.2</v>
      </c>
      <c r="P53">
        <v>415.65</v>
      </c>
      <c r="Q53">
        <v>32.664999999999999</v>
      </c>
      <c r="R53">
        <v>22.298999999999999</v>
      </c>
      <c r="S53">
        <v>14.561</v>
      </c>
      <c r="T53">
        <v>0.314</v>
      </c>
      <c r="U53">
        <v>6.2359999999999998</v>
      </c>
      <c r="V53">
        <v>47.939</v>
      </c>
      <c r="W53">
        <v>12.653</v>
      </c>
      <c r="X53">
        <v>2.1999999999999999E-2</v>
      </c>
      <c r="Y53">
        <v>26473.741000000002</v>
      </c>
      <c r="Z53">
        <v>6.3780000000000001</v>
      </c>
      <c r="AA53">
        <v>3.0950000000000002</v>
      </c>
      <c r="AB53">
        <v>222.273</v>
      </c>
      <c r="AC53" t="s">
        <v>190</v>
      </c>
      <c r="AD53">
        <v>0.3</v>
      </c>
      <c r="AE53">
        <v>22.222999999999999</v>
      </c>
      <c r="AF53">
        <v>0.81</v>
      </c>
      <c r="AG53">
        <v>23.346</v>
      </c>
      <c r="AH53">
        <v>0.32200000000000001</v>
      </c>
      <c r="AI53">
        <v>59.125999999999998</v>
      </c>
      <c r="AJ53">
        <v>26.72</v>
      </c>
      <c r="AP53" s="35">
        <v>664</v>
      </c>
      <c r="AQ53">
        <v>486</v>
      </c>
      <c r="AR53">
        <v>816</v>
      </c>
      <c r="AS53">
        <v>194</v>
      </c>
      <c r="AT53">
        <v>98.95</v>
      </c>
      <c r="AU53">
        <v>553</v>
      </c>
      <c r="AV53">
        <v>392.9</v>
      </c>
      <c r="AW53">
        <v>23.82</v>
      </c>
      <c r="AX53" s="29">
        <v>0.77</v>
      </c>
      <c r="AY53" s="35">
        <v>98</v>
      </c>
      <c r="AZ53" s="29">
        <v>115</v>
      </c>
      <c r="BA53" s="35">
        <v>9441.5543333333335</v>
      </c>
      <c r="BB53" s="51">
        <v>11452.637473718258</v>
      </c>
      <c r="BC53" s="51">
        <v>48171.195578231294</v>
      </c>
      <c r="BD53" s="66">
        <v>1144.1161007565338</v>
      </c>
      <c r="BE53" s="66">
        <v>1387.8167161044798</v>
      </c>
      <c r="BF53" s="67">
        <v>5837.3270446761917</v>
      </c>
    </row>
    <row r="54" spans="1:58" customFormat="1" x14ac:dyDescent="0.25">
      <c r="A54" s="29">
        <v>51</v>
      </c>
      <c r="B54" s="35">
        <v>3</v>
      </c>
      <c r="C54" s="13">
        <v>45183</v>
      </c>
      <c r="D54" t="s">
        <v>1</v>
      </c>
      <c r="E54" t="s">
        <v>96</v>
      </c>
      <c r="F54" t="s">
        <v>108</v>
      </c>
      <c r="G54" s="29"/>
      <c r="H54" s="29">
        <v>32</v>
      </c>
      <c r="I54">
        <v>83.49</v>
      </c>
      <c r="J54">
        <v>8.15</v>
      </c>
      <c r="K54">
        <v>0.13200000000000001</v>
      </c>
      <c r="L54">
        <v>2.29</v>
      </c>
      <c r="M54">
        <v>2.98</v>
      </c>
      <c r="N54">
        <v>0.24</v>
      </c>
      <c r="O54">
        <v>64.38</v>
      </c>
      <c r="P54">
        <v>415.76</v>
      </c>
      <c r="Q54">
        <v>32.003999999999998</v>
      </c>
      <c r="R54">
        <v>19.173999999999999</v>
      </c>
      <c r="S54">
        <v>11.015000000000001</v>
      </c>
      <c r="T54">
        <v>0.3</v>
      </c>
      <c r="U54">
        <v>5.875</v>
      </c>
      <c r="V54">
        <v>47.088000000000001</v>
      </c>
      <c r="W54">
        <v>12.361000000000001</v>
      </c>
      <c r="X54">
        <v>2.8000000000000001E-2</v>
      </c>
      <c r="Y54">
        <v>25593.532999999999</v>
      </c>
      <c r="Z54">
        <v>6.2750000000000004</v>
      </c>
      <c r="AA54">
        <v>3.0169999999999999</v>
      </c>
      <c r="AB54">
        <v>213.369</v>
      </c>
      <c r="AC54">
        <v>0.57599999999999996</v>
      </c>
      <c r="AD54">
        <v>0.29499999999999998</v>
      </c>
      <c r="AE54">
        <v>21.716999999999999</v>
      </c>
      <c r="AF54">
        <v>0.78800000000000003</v>
      </c>
      <c r="AG54">
        <v>21.678999999999998</v>
      </c>
      <c r="AH54">
        <v>0.316</v>
      </c>
      <c r="AI54">
        <v>57.097000000000001</v>
      </c>
      <c r="AJ54">
        <v>25.05</v>
      </c>
      <c r="AP54" s="35">
        <v>698</v>
      </c>
      <c r="AQ54">
        <v>691</v>
      </c>
      <c r="AR54">
        <v>927</v>
      </c>
      <c r="AS54">
        <v>236</v>
      </c>
      <c r="AT54">
        <v>114.17</v>
      </c>
      <c r="AU54">
        <v>608</v>
      </c>
      <c r="AV54">
        <v>477.6</v>
      </c>
      <c r="AW54">
        <v>31.64</v>
      </c>
      <c r="AX54" s="29">
        <v>1.02</v>
      </c>
      <c r="AY54" s="35">
        <v>168</v>
      </c>
      <c r="AZ54" s="29">
        <v>180</v>
      </c>
      <c r="BA54" s="35">
        <v>12176.840666666665</v>
      </c>
      <c r="BB54" s="51">
        <v>14584.789395935642</v>
      </c>
      <c r="BC54" s="51">
        <v>36240.597222222219</v>
      </c>
      <c r="BD54" s="66">
        <v>617.74226216872421</v>
      </c>
      <c r="BE54" s="66">
        <v>739.89970316052688</v>
      </c>
      <c r="BF54" s="67">
        <v>1838.5186374069215</v>
      </c>
    </row>
    <row r="55" spans="1:58" customFormat="1" x14ac:dyDescent="0.25">
      <c r="A55" s="29">
        <v>52</v>
      </c>
      <c r="B55" s="35">
        <v>4</v>
      </c>
      <c r="C55" s="13">
        <v>45183</v>
      </c>
      <c r="D55" t="s">
        <v>107</v>
      </c>
      <c r="E55" t="s">
        <v>92</v>
      </c>
      <c r="F55" t="s">
        <v>108</v>
      </c>
      <c r="G55" s="29"/>
      <c r="H55" s="29">
        <v>32</v>
      </c>
      <c r="I55">
        <v>82.17</v>
      </c>
      <c r="J55">
        <v>8.17</v>
      </c>
      <c r="K55">
        <v>0.12</v>
      </c>
      <c r="L55">
        <v>2.23</v>
      </c>
      <c r="M55">
        <v>3.07</v>
      </c>
      <c r="N55">
        <v>0.23</v>
      </c>
      <c r="O55">
        <v>63.01</v>
      </c>
      <c r="P55">
        <v>375.78</v>
      </c>
      <c r="Q55">
        <v>33.159999999999997</v>
      </c>
      <c r="R55">
        <v>22.834</v>
      </c>
      <c r="S55">
        <v>10.404999999999999</v>
      </c>
      <c r="T55">
        <v>0.312</v>
      </c>
      <c r="U55">
        <v>6.29</v>
      </c>
      <c r="V55">
        <v>48.094000000000001</v>
      </c>
      <c r="W55">
        <v>13.266</v>
      </c>
      <c r="X55">
        <v>2.3E-2</v>
      </c>
      <c r="Y55">
        <v>27210.183000000001</v>
      </c>
      <c r="Z55">
        <v>6.3140000000000001</v>
      </c>
      <c r="AA55">
        <v>3.1190000000000002</v>
      </c>
      <c r="AB55">
        <v>219.87299999999999</v>
      </c>
      <c r="AC55" t="s">
        <v>190</v>
      </c>
      <c r="AD55">
        <v>0.28499999999999998</v>
      </c>
      <c r="AE55">
        <v>22.222999999999999</v>
      </c>
      <c r="AF55">
        <v>0.79500000000000004</v>
      </c>
      <c r="AG55">
        <v>22.213000000000001</v>
      </c>
      <c r="AH55">
        <v>0.27900000000000003</v>
      </c>
      <c r="AI55">
        <v>58.259</v>
      </c>
      <c r="AJ55">
        <v>26.54</v>
      </c>
      <c r="AP55" s="35">
        <v>628</v>
      </c>
      <c r="AQ55">
        <v>419</v>
      </c>
      <c r="AR55">
        <v>653</v>
      </c>
      <c r="AS55">
        <v>196</v>
      </c>
      <c r="AT55">
        <v>88.92</v>
      </c>
      <c r="AU55">
        <v>456</v>
      </c>
      <c r="AV55">
        <v>357.9</v>
      </c>
      <c r="AW55">
        <v>5.76</v>
      </c>
      <c r="AX55" s="29">
        <v>0.53</v>
      </c>
      <c r="AY55" s="35">
        <v>146</v>
      </c>
      <c r="AZ55" s="29">
        <v>163</v>
      </c>
      <c r="BA55" s="35">
        <v>7670.7721666666666</v>
      </c>
      <c r="BB55" s="51">
        <v>9335.2466431382109</v>
      </c>
      <c r="BC55" s="51">
        <v>26269.767694063925</v>
      </c>
      <c r="BD55" s="66">
        <v>451.34643377602237</v>
      </c>
      <c r="BE55" s="66">
        <v>549.28372128029935</v>
      </c>
      <c r="BF55" s="67">
        <v>1545.7069649863781</v>
      </c>
    </row>
    <row r="56" spans="1:58" customFormat="1" x14ac:dyDescent="0.25">
      <c r="A56" s="29">
        <v>53</v>
      </c>
      <c r="B56" s="35">
        <v>5</v>
      </c>
      <c r="C56" s="13">
        <v>45183</v>
      </c>
      <c r="D56" t="s">
        <v>1</v>
      </c>
      <c r="E56" t="s">
        <v>92</v>
      </c>
      <c r="F56" t="s">
        <v>108</v>
      </c>
      <c r="G56" s="29"/>
      <c r="H56" s="29">
        <v>8</v>
      </c>
      <c r="I56">
        <v>82.3</v>
      </c>
      <c r="J56">
        <v>8.25</v>
      </c>
      <c r="K56">
        <v>0.112</v>
      </c>
      <c r="L56">
        <v>2.1800000000000002</v>
      </c>
      <c r="M56">
        <v>3.18</v>
      </c>
      <c r="N56">
        <v>0.23</v>
      </c>
      <c r="O56">
        <v>63.6</v>
      </c>
      <c r="P56">
        <v>410.79</v>
      </c>
      <c r="Q56">
        <v>33.463999999999999</v>
      </c>
      <c r="R56">
        <v>21.312000000000001</v>
      </c>
      <c r="S56">
        <v>10.173999999999999</v>
      </c>
      <c r="T56">
        <v>0.316</v>
      </c>
      <c r="U56">
        <v>6.4260000000000002</v>
      </c>
      <c r="V56">
        <v>50.015000000000001</v>
      </c>
      <c r="W56">
        <v>12.723000000000001</v>
      </c>
      <c r="X56">
        <v>1.7999999999999999E-2</v>
      </c>
      <c r="Y56">
        <v>26557.506000000001</v>
      </c>
      <c r="Z56">
        <v>6.5</v>
      </c>
      <c r="AA56">
        <v>3.0840000000000001</v>
      </c>
      <c r="AB56">
        <v>244.04599999999999</v>
      </c>
      <c r="AC56">
        <v>0.72199999999999998</v>
      </c>
      <c r="AD56">
        <v>0.29399999999999998</v>
      </c>
      <c r="AE56">
        <v>23.457999999999998</v>
      </c>
      <c r="AF56">
        <v>0.76400000000000001</v>
      </c>
      <c r="AG56">
        <v>22.195</v>
      </c>
      <c r="AH56">
        <v>0.3</v>
      </c>
      <c r="AI56">
        <v>58.960999999999999</v>
      </c>
      <c r="AJ56">
        <v>26.46</v>
      </c>
      <c r="AP56" s="35">
        <v>553</v>
      </c>
      <c r="AQ56">
        <v>458</v>
      </c>
      <c r="AR56">
        <v>789</v>
      </c>
      <c r="AS56">
        <v>208</v>
      </c>
      <c r="AT56">
        <v>91.95</v>
      </c>
      <c r="AU56">
        <v>476</v>
      </c>
      <c r="AV56">
        <v>442.6</v>
      </c>
      <c r="AW56">
        <v>9.52</v>
      </c>
      <c r="AX56" s="29">
        <v>0.51</v>
      </c>
      <c r="AY56" s="35">
        <v>108</v>
      </c>
      <c r="AZ56" s="29">
        <v>108</v>
      </c>
      <c r="BA56" s="35">
        <v>7089.8098333333328</v>
      </c>
      <c r="BB56" s="51">
        <v>8614.5927501012557</v>
      </c>
      <c r="BC56" s="51">
        <v>32823.193672839501</v>
      </c>
      <c r="BD56" s="66">
        <v>316.35546551795721</v>
      </c>
      <c r="BE56" s="66">
        <v>384.39303222108975</v>
      </c>
      <c r="BF56" s="67">
        <v>1464.6086366572088</v>
      </c>
    </row>
    <row r="57" spans="1:58" customFormat="1" x14ac:dyDescent="0.25">
      <c r="A57" s="29">
        <v>54</v>
      </c>
      <c r="B57" s="35">
        <v>6</v>
      </c>
      <c r="C57" s="13">
        <v>45183</v>
      </c>
      <c r="D57" t="s">
        <v>1</v>
      </c>
      <c r="E57" t="s">
        <v>96</v>
      </c>
      <c r="F57" t="s">
        <v>108</v>
      </c>
      <c r="G57" s="29"/>
      <c r="H57" s="29">
        <v>64</v>
      </c>
      <c r="I57">
        <v>81.87</v>
      </c>
      <c r="J57">
        <v>8.2899999999999991</v>
      </c>
      <c r="K57">
        <v>0.11799999999999999</v>
      </c>
      <c r="L57">
        <v>2.36</v>
      </c>
      <c r="M57">
        <v>3.28</v>
      </c>
      <c r="N57">
        <v>0.24</v>
      </c>
      <c r="O57">
        <v>66.58</v>
      </c>
      <c r="P57">
        <v>445.56</v>
      </c>
      <c r="Q57">
        <v>32.442999999999998</v>
      </c>
      <c r="R57">
        <v>20.69</v>
      </c>
      <c r="S57">
        <v>10.805</v>
      </c>
      <c r="T57">
        <v>0.33300000000000002</v>
      </c>
      <c r="U57">
        <v>6.14</v>
      </c>
      <c r="V57">
        <v>49.621000000000002</v>
      </c>
      <c r="W57">
        <v>12.670999999999999</v>
      </c>
      <c r="X57">
        <v>3.5000000000000003E-2</v>
      </c>
      <c r="Y57">
        <v>26468.526999999998</v>
      </c>
      <c r="Z57">
        <v>6.234</v>
      </c>
      <c r="AA57">
        <v>3.097</v>
      </c>
      <c r="AB57">
        <v>217.17500000000001</v>
      </c>
      <c r="AC57">
        <v>0.871</v>
      </c>
      <c r="AD57">
        <v>0.26700000000000002</v>
      </c>
      <c r="AE57">
        <v>23.885000000000002</v>
      </c>
      <c r="AF57">
        <v>0.81699999999999995</v>
      </c>
      <c r="AG57">
        <v>22.030999999999999</v>
      </c>
      <c r="AH57">
        <v>0.309</v>
      </c>
      <c r="AI57">
        <v>58.723999999999997</v>
      </c>
      <c r="AJ57">
        <v>27.3</v>
      </c>
      <c r="AP57" s="35">
        <v>635</v>
      </c>
      <c r="AQ57">
        <v>498</v>
      </c>
      <c r="AR57">
        <v>872</v>
      </c>
      <c r="AS57">
        <v>235</v>
      </c>
      <c r="AT57">
        <v>96.69</v>
      </c>
      <c r="AU57">
        <v>535</v>
      </c>
      <c r="AV57">
        <v>380.5</v>
      </c>
      <c r="AW57">
        <v>20.260000000000002</v>
      </c>
      <c r="AX57" s="29">
        <v>0.7</v>
      </c>
      <c r="AY57" s="35">
        <v>87</v>
      </c>
      <c r="AZ57" s="29">
        <v>94</v>
      </c>
      <c r="BA57" s="35">
        <v>5939.9749999999995</v>
      </c>
      <c r="BB57" s="51">
        <v>7255.3743740075724</v>
      </c>
      <c r="BC57" s="51">
        <v>34137.787356321838</v>
      </c>
      <c r="BD57" s="66">
        <v>160.89394421559172</v>
      </c>
      <c r="BE57" s="66">
        <v>196.52368903822114</v>
      </c>
      <c r="BF57" s="67">
        <v>924.67784031949236</v>
      </c>
    </row>
    <row r="58" spans="1:58" customFormat="1" x14ac:dyDescent="0.25">
      <c r="A58" s="29">
        <v>55</v>
      </c>
      <c r="B58" s="35">
        <v>7</v>
      </c>
      <c r="C58" s="13">
        <v>45183</v>
      </c>
      <c r="D58" t="s">
        <v>107</v>
      </c>
      <c r="E58" t="s">
        <v>96</v>
      </c>
      <c r="F58" t="s">
        <v>108</v>
      </c>
      <c r="G58" s="29"/>
      <c r="H58" s="29">
        <v>4</v>
      </c>
      <c r="I58">
        <v>83.44</v>
      </c>
      <c r="J58">
        <v>8.0500000000000007</v>
      </c>
      <c r="K58">
        <v>0.17</v>
      </c>
      <c r="L58">
        <v>2.54</v>
      </c>
      <c r="M58">
        <v>3.37</v>
      </c>
      <c r="N58">
        <v>0.25</v>
      </c>
      <c r="O58">
        <v>66.540000000000006</v>
      </c>
      <c r="P58">
        <v>444.17</v>
      </c>
      <c r="Q58">
        <v>33.302</v>
      </c>
      <c r="R58">
        <v>24.405999999999999</v>
      </c>
      <c r="S58">
        <v>14.916</v>
      </c>
      <c r="T58">
        <v>0.33600000000000002</v>
      </c>
      <c r="U58">
        <v>6.923</v>
      </c>
      <c r="V58">
        <v>47.42</v>
      </c>
      <c r="W58">
        <v>12.067</v>
      </c>
      <c r="X58">
        <v>2.9000000000000001E-2</v>
      </c>
      <c r="Y58">
        <v>30387.972000000002</v>
      </c>
      <c r="Z58">
        <v>6.4420000000000002</v>
      </c>
      <c r="AA58">
        <v>3.2229999999999999</v>
      </c>
      <c r="AB58">
        <v>253.53800000000001</v>
      </c>
      <c r="AC58" t="s">
        <v>190</v>
      </c>
      <c r="AD58">
        <v>0.27800000000000002</v>
      </c>
      <c r="AE58">
        <v>23.058</v>
      </c>
      <c r="AF58">
        <v>0.85899999999999999</v>
      </c>
      <c r="AG58">
        <v>22.023</v>
      </c>
      <c r="AH58">
        <v>0.33600000000000002</v>
      </c>
      <c r="AI58">
        <v>60.127000000000002</v>
      </c>
      <c r="AJ58">
        <v>26.12</v>
      </c>
      <c r="AP58" s="35">
        <v>793</v>
      </c>
      <c r="AQ58">
        <v>575</v>
      </c>
      <c r="AR58">
        <v>892</v>
      </c>
      <c r="AS58">
        <v>229</v>
      </c>
      <c r="AT58">
        <v>108.71</v>
      </c>
      <c r="AU58">
        <v>713</v>
      </c>
      <c r="AV58">
        <v>513.5</v>
      </c>
      <c r="AW58">
        <v>20.84</v>
      </c>
      <c r="AX58" s="29">
        <v>0.88</v>
      </c>
      <c r="AY58" s="35">
        <v>103</v>
      </c>
      <c r="AZ58" s="29">
        <v>124</v>
      </c>
      <c r="BA58" s="35">
        <v>11147.849666666667</v>
      </c>
      <c r="BB58" s="51">
        <v>13360.318392457653</v>
      </c>
      <c r="BC58" s="51">
        <v>54115.775080906147</v>
      </c>
      <c r="BD58" s="66">
        <v>357.00025938552659</v>
      </c>
      <c r="BE58" s="66">
        <v>427.85265985801328</v>
      </c>
      <c r="BF58" s="67">
        <v>1733.0109678909064</v>
      </c>
    </row>
    <row r="59" spans="1:58" customFormat="1" x14ac:dyDescent="0.25">
      <c r="A59" s="29">
        <v>56</v>
      </c>
      <c r="B59" s="35">
        <v>8</v>
      </c>
      <c r="C59" s="13">
        <v>45183</v>
      </c>
      <c r="D59" t="s">
        <v>107</v>
      </c>
      <c r="E59" t="s">
        <v>96</v>
      </c>
      <c r="F59" t="s">
        <v>108</v>
      </c>
      <c r="G59" s="29"/>
      <c r="H59" s="29">
        <v>32</v>
      </c>
      <c r="I59">
        <v>84.37</v>
      </c>
      <c r="J59">
        <v>8.02</v>
      </c>
      <c r="K59">
        <v>0.16400000000000001</v>
      </c>
      <c r="L59">
        <v>2.41</v>
      </c>
      <c r="M59">
        <v>3.36</v>
      </c>
      <c r="N59">
        <v>0.24</v>
      </c>
      <c r="O59">
        <v>67.97</v>
      </c>
      <c r="P59">
        <v>448.95</v>
      </c>
      <c r="Q59">
        <v>32.176000000000002</v>
      </c>
      <c r="R59">
        <v>21.221</v>
      </c>
      <c r="S59">
        <v>12.263</v>
      </c>
      <c r="T59">
        <v>0.29799999999999999</v>
      </c>
      <c r="U59">
        <v>6.0830000000000002</v>
      </c>
      <c r="V59">
        <v>44.844000000000001</v>
      </c>
      <c r="W59">
        <v>12.308999999999999</v>
      </c>
      <c r="X59">
        <v>3.5999999999999997E-2</v>
      </c>
      <c r="Y59">
        <v>25945.087</v>
      </c>
      <c r="Z59">
        <v>6.2770000000000001</v>
      </c>
      <c r="AA59">
        <v>3.1</v>
      </c>
      <c r="AB59">
        <v>217.59700000000001</v>
      </c>
      <c r="AC59" t="s">
        <v>190</v>
      </c>
      <c r="AD59">
        <v>0.28100000000000003</v>
      </c>
      <c r="AE59">
        <v>20.271000000000001</v>
      </c>
      <c r="AF59">
        <v>0.92700000000000005</v>
      </c>
      <c r="AG59">
        <v>21.457000000000001</v>
      </c>
      <c r="AH59">
        <v>0.33400000000000002</v>
      </c>
      <c r="AI59">
        <v>58.622999999999998</v>
      </c>
      <c r="AJ59">
        <v>27.35</v>
      </c>
      <c r="AP59" s="35">
        <v>651</v>
      </c>
      <c r="AQ59">
        <v>489</v>
      </c>
      <c r="AR59">
        <v>814</v>
      </c>
      <c r="AS59">
        <v>226</v>
      </c>
      <c r="AT59">
        <v>93.94</v>
      </c>
      <c r="AU59">
        <v>584</v>
      </c>
      <c r="AV59">
        <v>485.5</v>
      </c>
      <c r="AW59">
        <v>32.840000000000003</v>
      </c>
      <c r="AX59" s="29">
        <v>1.21</v>
      </c>
      <c r="AY59" s="35">
        <v>108</v>
      </c>
      <c r="AZ59" s="29">
        <v>139</v>
      </c>
      <c r="BA59" s="35">
        <v>8918.9266666666663</v>
      </c>
      <c r="BB59" s="51">
        <v>10571.206194935008</v>
      </c>
      <c r="BC59" s="51">
        <v>41291.327160493827</v>
      </c>
      <c r="BD59" s="66">
        <v>1270.6948705768643</v>
      </c>
      <c r="BE59" s="66">
        <v>1506.0979857495022</v>
      </c>
      <c r="BF59" s="67">
        <v>5882.8466230410031</v>
      </c>
    </row>
    <row r="60" spans="1:58" customFormat="1" x14ac:dyDescent="0.25">
      <c r="A60" s="29">
        <v>57</v>
      </c>
      <c r="B60" s="35">
        <v>9</v>
      </c>
      <c r="C60" s="13">
        <v>45183</v>
      </c>
      <c r="D60" t="s">
        <v>1</v>
      </c>
      <c r="E60" t="s">
        <v>92</v>
      </c>
      <c r="F60" t="s">
        <v>108</v>
      </c>
      <c r="G60" s="29"/>
      <c r="H60" s="29">
        <v>8</v>
      </c>
      <c r="I60">
        <v>81.489999999999995</v>
      </c>
      <c r="J60">
        <v>7.95</v>
      </c>
      <c r="K60">
        <v>0.161</v>
      </c>
      <c r="L60">
        <v>2.36</v>
      </c>
      <c r="M60">
        <v>3.32</v>
      </c>
      <c r="N60">
        <v>0.23</v>
      </c>
      <c r="O60">
        <v>67.599999999999994</v>
      </c>
      <c r="P60">
        <v>460.24</v>
      </c>
      <c r="Q60">
        <v>33.110999999999997</v>
      </c>
      <c r="R60">
        <v>21.175999999999998</v>
      </c>
      <c r="S60">
        <v>11.692</v>
      </c>
      <c r="T60">
        <v>0.29699999999999999</v>
      </c>
      <c r="U60">
        <v>6.149</v>
      </c>
      <c r="V60">
        <v>49.091999999999999</v>
      </c>
      <c r="W60">
        <v>12.569000000000001</v>
      </c>
      <c r="X60">
        <v>3.5999999999999997E-2</v>
      </c>
      <c r="Y60">
        <v>26582.598999999998</v>
      </c>
      <c r="Z60">
        <v>6.5309999999999997</v>
      </c>
      <c r="AA60">
        <v>3.11</v>
      </c>
      <c r="AB60">
        <v>214.80199999999999</v>
      </c>
      <c r="AC60">
        <v>0.64200000000000002</v>
      </c>
      <c r="AD60">
        <v>0.29599999999999999</v>
      </c>
      <c r="AE60">
        <v>22.914000000000001</v>
      </c>
      <c r="AF60">
        <v>0.82699999999999996</v>
      </c>
      <c r="AG60">
        <v>22.265000000000001</v>
      </c>
      <c r="AH60">
        <v>0.32500000000000001</v>
      </c>
      <c r="AI60">
        <v>57.68</v>
      </c>
      <c r="AJ60">
        <v>26.67</v>
      </c>
      <c r="AP60" s="35">
        <v>711</v>
      </c>
      <c r="AQ60">
        <v>494</v>
      </c>
      <c r="AR60">
        <v>1030</v>
      </c>
      <c r="AS60">
        <v>359</v>
      </c>
      <c r="AT60">
        <v>90.86</v>
      </c>
      <c r="AU60">
        <v>618</v>
      </c>
      <c r="AV60">
        <v>493</v>
      </c>
      <c r="AW60">
        <v>25.48</v>
      </c>
      <c r="AX60" s="29">
        <v>0.93</v>
      </c>
      <c r="AY60" s="35">
        <v>136</v>
      </c>
      <c r="AZ60" s="29">
        <v>156</v>
      </c>
      <c r="BA60" s="35">
        <v>11016.726666666667</v>
      </c>
      <c r="BB60" s="51">
        <v>13519.114819814293</v>
      </c>
      <c r="BC60" s="51">
        <v>40502.671568627447</v>
      </c>
      <c r="BD60" s="66">
        <v>1112.5084090007294</v>
      </c>
      <c r="BE60" s="66">
        <v>1365.2085028846843</v>
      </c>
      <c r="BF60" s="67">
        <v>4090.1044448556199</v>
      </c>
    </row>
    <row r="61" spans="1:58" customFormat="1" x14ac:dyDescent="0.25">
      <c r="A61" s="29">
        <v>58</v>
      </c>
      <c r="B61" s="35">
        <v>10</v>
      </c>
      <c r="C61" s="13">
        <v>45183</v>
      </c>
      <c r="D61" t="s">
        <v>107</v>
      </c>
      <c r="E61" t="s">
        <v>96</v>
      </c>
      <c r="F61" t="s">
        <v>108</v>
      </c>
      <c r="G61" s="29"/>
      <c r="H61" s="29">
        <v>16</v>
      </c>
      <c r="I61">
        <v>82.07</v>
      </c>
      <c r="J61">
        <v>8.09</v>
      </c>
      <c r="K61">
        <v>0.13700000000000001</v>
      </c>
      <c r="L61">
        <v>2.34</v>
      </c>
      <c r="M61">
        <v>3.19</v>
      </c>
      <c r="N61">
        <v>0.24</v>
      </c>
      <c r="O61">
        <v>67.42</v>
      </c>
      <c r="P61">
        <v>417.34</v>
      </c>
      <c r="Q61">
        <v>33.149000000000001</v>
      </c>
      <c r="R61">
        <v>21.11</v>
      </c>
      <c r="S61">
        <v>11.164999999999999</v>
      </c>
      <c r="T61">
        <v>0.34799999999999998</v>
      </c>
      <c r="U61">
        <v>6.4080000000000004</v>
      </c>
      <c r="V61">
        <v>46.417000000000002</v>
      </c>
      <c r="W61">
        <v>12.554</v>
      </c>
      <c r="X61">
        <v>2.7E-2</v>
      </c>
      <c r="Y61">
        <v>26960.48</v>
      </c>
      <c r="Z61">
        <v>6.2779999999999996</v>
      </c>
      <c r="AA61">
        <v>3.149</v>
      </c>
      <c r="AB61">
        <v>232.42500000000001</v>
      </c>
      <c r="AC61" t="s">
        <v>190</v>
      </c>
      <c r="AD61">
        <v>0.26400000000000001</v>
      </c>
      <c r="AE61">
        <v>21.757000000000001</v>
      </c>
      <c r="AF61">
        <v>0.81100000000000005</v>
      </c>
      <c r="AG61">
        <v>21.542999999999999</v>
      </c>
      <c r="AH61">
        <v>0.315</v>
      </c>
      <c r="AI61">
        <v>59.087000000000003</v>
      </c>
      <c r="AJ61">
        <v>27.46</v>
      </c>
      <c r="AP61" s="35">
        <v>624</v>
      </c>
      <c r="AQ61">
        <v>638</v>
      </c>
      <c r="AR61">
        <v>828</v>
      </c>
      <c r="AS61">
        <v>250</v>
      </c>
      <c r="AT61">
        <v>94.34</v>
      </c>
      <c r="AU61">
        <v>535</v>
      </c>
      <c r="AV61">
        <v>461.8</v>
      </c>
      <c r="AW61">
        <v>14.81</v>
      </c>
      <c r="AX61" s="29">
        <v>1.08</v>
      </c>
      <c r="AY61" s="35">
        <v>141</v>
      </c>
      <c r="AZ61" s="29">
        <v>161</v>
      </c>
      <c r="BA61" s="35">
        <v>10791.171333333332</v>
      </c>
      <c r="BB61" s="51">
        <v>13148.740506072054</v>
      </c>
      <c r="BC61" s="51">
        <v>38266.565011820334</v>
      </c>
      <c r="BD61" s="66">
        <v>119.15796214409364</v>
      </c>
      <c r="BE61" s="66">
        <v>145.19064474728069</v>
      </c>
      <c r="BF61" s="67">
        <v>422.5459650499775</v>
      </c>
    </row>
    <row r="62" spans="1:58" customFormat="1" x14ac:dyDescent="0.25">
      <c r="A62" s="29">
        <v>59</v>
      </c>
      <c r="B62" s="35">
        <v>11</v>
      </c>
      <c r="C62" s="13">
        <v>45183</v>
      </c>
      <c r="D62" t="s">
        <v>1</v>
      </c>
      <c r="E62" t="s">
        <v>92</v>
      </c>
      <c r="F62" t="s">
        <v>108</v>
      </c>
      <c r="G62" s="29"/>
      <c r="H62" s="29">
        <v>8</v>
      </c>
      <c r="I62">
        <v>82.15</v>
      </c>
      <c r="J62">
        <v>8.16</v>
      </c>
      <c r="K62">
        <v>0.13100000000000001</v>
      </c>
      <c r="L62">
        <v>2.34</v>
      </c>
      <c r="M62">
        <v>3.36</v>
      </c>
      <c r="N62">
        <v>0.24</v>
      </c>
      <c r="O62">
        <v>68.900000000000006</v>
      </c>
      <c r="P62">
        <v>465.62</v>
      </c>
      <c r="Q62">
        <v>34.832000000000001</v>
      </c>
      <c r="R62">
        <v>21.957999999999998</v>
      </c>
      <c r="S62">
        <v>11.188000000000001</v>
      </c>
      <c r="T62">
        <v>0.32400000000000001</v>
      </c>
      <c r="U62">
        <v>6.7119999999999997</v>
      </c>
      <c r="V62">
        <v>47.786999999999999</v>
      </c>
      <c r="W62">
        <v>13.153</v>
      </c>
      <c r="X62">
        <v>3.2000000000000001E-2</v>
      </c>
      <c r="Y62">
        <v>27696.934000000001</v>
      </c>
      <c r="Z62">
        <v>6.766</v>
      </c>
      <c r="AA62">
        <v>3.2730000000000001</v>
      </c>
      <c r="AB62">
        <v>249.15</v>
      </c>
      <c r="AC62" t="s">
        <v>190</v>
      </c>
      <c r="AD62">
        <v>0.28899999999999998</v>
      </c>
      <c r="AE62">
        <v>22.224</v>
      </c>
      <c r="AF62">
        <v>0.82199999999999995</v>
      </c>
      <c r="AG62">
        <v>23.452000000000002</v>
      </c>
      <c r="AH62">
        <v>0.32500000000000001</v>
      </c>
      <c r="AI62">
        <v>62.429000000000002</v>
      </c>
      <c r="AJ62">
        <v>27.51</v>
      </c>
      <c r="AP62" s="35">
        <v>555</v>
      </c>
      <c r="AQ62">
        <v>424</v>
      </c>
      <c r="AR62">
        <v>688</v>
      </c>
      <c r="AS62">
        <v>169</v>
      </c>
      <c r="AT62">
        <v>76.650000000000006</v>
      </c>
      <c r="AU62">
        <v>490</v>
      </c>
      <c r="AV62">
        <v>383.1</v>
      </c>
      <c r="AW62">
        <v>7.29</v>
      </c>
      <c r="AX62" s="29">
        <v>0.67</v>
      </c>
      <c r="AY62" s="35">
        <v>130</v>
      </c>
      <c r="AZ62" s="29">
        <v>149</v>
      </c>
      <c r="BA62" s="35">
        <v>8515.5273333333334</v>
      </c>
      <c r="BB62" s="51">
        <v>10365.827551227429</v>
      </c>
      <c r="BC62" s="51">
        <v>32752.028205128201</v>
      </c>
      <c r="BD62" s="66">
        <v>831.01561493050963</v>
      </c>
      <c r="BE62" s="66">
        <v>1011.5832196354343</v>
      </c>
      <c r="BF62" s="67">
        <v>3196.2139035788823</v>
      </c>
    </row>
    <row r="63" spans="1:58" customFormat="1" x14ac:dyDescent="0.25">
      <c r="A63" s="29">
        <v>60</v>
      </c>
      <c r="B63" s="35">
        <v>12</v>
      </c>
      <c r="C63" s="13">
        <v>45183</v>
      </c>
      <c r="D63" t="s">
        <v>1</v>
      </c>
      <c r="E63" t="s">
        <v>92</v>
      </c>
      <c r="F63" t="s">
        <v>108</v>
      </c>
      <c r="G63" s="29"/>
      <c r="H63" s="29">
        <v>8</v>
      </c>
      <c r="I63">
        <v>82.71</v>
      </c>
      <c r="J63">
        <v>8.32</v>
      </c>
      <c r="K63">
        <v>0.11799999999999999</v>
      </c>
      <c r="L63">
        <v>2.2599999999999998</v>
      </c>
      <c r="M63">
        <v>3.25</v>
      </c>
      <c r="N63">
        <v>0.23</v>
      </c>
      <c r="O63">
        <v>68.540000000000006</v>
      </c>
      <c r="P63">
        <v>453.9</v>
      </c>
      <c r="Q63">
        <v>33.805999999999997</v>
      </c>
      <c r="R63">
        <v>20.611000000000001</v>
      </c>
      <c r="S63">
        <v>13.231999999999999</v>
      </c>
      <c r="T63">
        <v>0.30199999999999999</v>
      </c>
      <c r="U63">
        <v>6.0979999999999999</v>
      </c>
      <c r="V63">
        <v>49.375999999999998</v>
      </c>
      <c r="W63">
        <v>12.881</v>
      </c>
      <c r="X63">
        <v>2.3E-2</v>
      </c>
      <c r="Y63">
        <v>26392.085999999999</v>
      </c>
      <c r="Z63">
        <v>6.66</v>
      </c>
      <c r="AA63">
        <v>3.1389999999999998</v>
      </c>
      <c r="AB63">
        <v>221.77600000000001</v>
      </c>
      <c r="AC63" t="s">
        <v>190</v>
      </c>
      <c r="AD63">
        <v>0.29099999999999998</v>
      </c>
      <c r="AE63">
        <v>22.148</v>
      </c>
      <c r="AF63">
        <v>0.79900000000000004</v>
      </c>
      <c r="AG63">
        <v>21.762</v>
      </c>
      <c r="AH63">
        <v>0.317</v>
      </c>
      <c r="AI63">
        <v>58.787999999999997</v>
      </c>
      <c r="AJ63">
        <v>27.08</v>
      </c>
      <c r="AP63" s="35">
        <v>586</v>
      </c>
      <c r="AQ63">
        <v>421</v>
      </c>
      <c r="AR63">
        <v>758</v>
      </c>
      <c r="AS63">
        <v>198</v>
      </c>
      <c r="AT63">
        <v>75.72</v>
      </c>
      <c r="AU63">
        <v>475</v>
      </c>
      <c r="AV63">
        <v>423.6</v>
      </c>
      <c r="AW63">
        <v>11.67</v>
      </c>
      <c r="AX63" s="29">
        <v>0.5</v>
      </c>
      <c r="AY63" s="35">
        <v>92</v>
      </c>
      <c r="AZ63" s="29">
        <v>131</v>
      </c>
      <c r="BA63" s="35">
        <v>9479.8426666666674</v>
      </c>
      <c r="BB63" s="51">
        <v>11461.543545722001</v>
      </c>
      <c r="BC63" s="51">
        <v>51520.884057971016</v>
      </c>
      <c r="BD63" s="66">
        <v>437.87762697965434</v>
      </c>
      <c r="BE63" s="66">
        <v>529.41316283358071</v>
      </c>
      <c r="BF63" s="67">
        <v>2379.7697118459487</v>
      </c>
    </row>
    <row r="64" spans="1:58" customFormat="1" x14ac:dyDescent="0.25">
      <c r="A64" s="29">
        <v>61</v>
      </c>
      <c r="B64" s="35">
        <v>13</v>
      </c>
      <c r="C64" s="13">
        <v>45183</v>
      </c>
      <c r="D64" t="s">
        <v>107</v>
      </c>
      <c r="E64" t="s">
        <v>92</v>
      </c>
      <c r="F64" t="s">
        <v>108</v>
      </c>
      <c r="G64" s="29"/>
      <c r="H64" s="29">
        <v>16</v>
      </c>
      <c r="I64">
        <v>83.23</v>
      </c>
      <c r="J64">
        <v>7.97</v>
      </c>
      <c r="K64">
        <v>0.27</v>
      </c>
      <c r="L64">
        <v>2.5299999999999998</v>
      </c>
      <c r="M64">
        <v>3.34</v>
      </c>
      <c r="N64">
        <v>0.25</v>
      </c>
      <c r="O64">
        <v>62.6</v>
      </c>
      <c r="P64">
        <v>481.95</v>
      </c>
      <c r="Q64">
        <v>32.783000000000001</v>
      </c>
      <c r="R64">
        <v>21.608000000000001</v>
      </c>
      <c r="S64">
        <v>17.234999999999999</v>
      </c>
      <c r="T64">
        <v>0.30499999999999999</v>
      </c>
      <c r="U64">
        <v>6.0620000000000003</v>
      </c>
      <c r="V64">
        <v>45.593000000000004</v>
      </c>
      <c r="W64">
        <v>12.675000000000001</v>
      </c>
      <c r="X64">
        <v>3.2000000000000001E-2</v>
      </c>
      <c r="Y64">
        <v>26517.187000000002</v>
      </c>
      <c r="Z64">
        <v>6.4779999999999998</v>
      </c>
      <c r="AA64">
        <v>3.1440000000000001</v>
      </c>
      <c r="AB64">
        <v>212.99700000000001</v>
      </c>
      <c r="AC64" t="s">
        <v>190</v>
      </c>
      <c r="AD64">
        <v>0.29699999999999999</v>
      </c>
      <c r="AE64">
        <v>21.143999999999998</v>
      </c>
      <c r="AF64">
        <v>0.86899999999999999</v>
      </c>
      <c r="AG64">
        <v>20.881</v>
      </c>
      <c r="AH64">
        <v>0.35099999999999998</v>
      </c>
      <c r="AI64">
        <v>57.247999999999998</v>
      </c>
      <c r="AJ64">
        <v>27.12</v>
      </c>
      <c r="AP64" s="35">
        <v>592</v>
      </c>
      <c r="AQ64">
        <v>417</v>
      </c>
      <c r="AR64">
        <v>673</v>
      </c>
      <c r="AS64">
        <v>187</v>
      </c>
      <c r="AT64">
        <v>76.489999999999995</v>
      </c>
      <c r="AU64">
        <v>592</v>
      </c>
      <c r="AV64">
        <v>372.7</v>
      </c>
      <c r="AW64" t="s">
        <v>196</v>
      </c>
      <c r="AX64" s="29">
        <v>0.67</v>
      </c>
      <c r="AY64" s="35">
        <v>114</v>
      </c>
      <c r="AZ64" s="29">
        <v>169</v>
      </c>
      <c r="BA64" s="35">
        <v>10191.553</v>
      </c>
      <c r="BB64" s="51">
        <v>12245.047458848972</v>
      </c>
      <c r="BC64" s="51">
        <v>44699.793859649122</v>
      </c>
      <c r="BD64" s="66">
        <v>927.55950280777108</v>
      </c>
      <c r="BE64" s="66">
        <v>1114.4533254929363</v>
      </c>
      <c r="BF64" s="67">
        <v>4068.2434333674182</v>
      </c>
    </row>
    <row r="65" spans="1:62" x14ac:dyDescent="0.25">
      <c r="A65" s="29">
        <v>62</v>
      </c>
      <c r="B65" s="35">
        <v>14</v>
      </c>
      <c r="C65" s="13">
        <v>45183</v>
      </c>
      <c r="D65" t="s">
        <v>107</v>
      </c>
      <c r="E65" t="s">
        <v>96</v>
      </c>
      <c r="F65" t="s">
        <v>108</v>
      </c>
      <c r="G65" s="29"/>
      <c r="H65" s="29">
        <v>16</v>
      </c>
      <c r="I65">
        <v>84.72</v>
      </c>
      <c r="J65">
        <v>8.0399999999999991</v>
      </c>
      <c r="K65">
        <v>0.17199999999999999</v>
      </c>
      <c r="L65">
        <v>2.57</v>
      </c>
      <c r="M65">
        <v>3.23</v>
      </c>
      <c r="N65">
        <v>0.26</v>
      </c>
      <c r="O65">
        <v>67.260000000000005</v>
      </c>
      <c r="P65">
        <v>481.64</v>
      </c>
      <c r="Q65">
        <v>36.802999999999997</v>
      </c>
      <c r="R65">
        <v>22.263999999999999</v>
      </c>
      <c r="S65">
        <v>12.926</v>
      </c>
      <c r="T65">
        <v>0.314</v>
      </c>
      <c r="U65">
        <v>6.5419999999999998</v>
      </c>
      <c r="V65">
        <v>51.673000000000002</v>
      </c>
      <c r="W65">
        <v>13.272</v>
      </c>
      <c r="X65">
        <v>2.5000000000000001E-2</v>
      </c>
      <c r="Y65">
        <v>28147.850999999999</v>
      </c>
      <c r="Z65">
        <v>7.327</v>
      </c>
      <c r="AA65">
        <v>3.4079999999999999</v>
      </c>
      <c r="AB65">
        <v>227.714</v>
      </c>
      <c r="AC65" t="s">
        <v>190</v>
      </c>
      <c r="AD65">
        <v>0.33800000000000002</v>
      </c>
      <c r="AE65">
        <v>23.401</v>
      </c>
      <c r="AF65">
        <v>0.878</v>
      </c>
      <c r="AG65">
        <v>23.965</v>
      </c>
      <c r="AH65">
        <v>0.36699999999999999</v>
      </c>
      <c r="AI65">
        <v>62.207000000000001</v>
      </c>
      <c r="AJ65">
        <v>28.06</v>
      </c>
      <c r="AK65"/>
      <c r="AL65"/>
      <c r="AM65"/>
      <c r="AN65"/>
      <c r="AO65"/>
      <c r="AP65" s="35">
        <v>619</v>
      </c>
      <c r="AQ65">
        <v>464</v>
      </c>
      <c r="AR65">
        <v>742</v>
      </c>
      <c r="AS65">
        <v>351</v>
      </c>
      <c r="AT65">
        <v>66.680000000000007</v>
      </c>
      <c r="AU65">
        <v>595</v>
      </c>
      <c r="AV65">
        <v>536.4</v>
      </c>
      <c r="AW65">
        <v>36.79</v>
      </c>
      <c r="AX65" s="29">
        <v>0.91</v>
      </c>
      <c r="AY65" s="35">
        <v>108</v>
      </c>
      <c r="AZ65" s="29">
        <v>166</v>
      </c>
      <c r="BA65" s="35">
        <v>11955.499000000002</v>
      </c>
      <c r="BB65" s="51">
        <v>14111.778800755432</v>
      </c>
      <c r="BC65" s="51">
        <v>55349.532407407409</v>
      </c>
      <c r="BD65" s="66">
        <v>262.82736413661371</v>
      </c>
      <c r="BE65" s="66">
        <v>310.23059978353882</v>
      </c>
      <c r="BF65" s="67">
        <v>1216.7933524843245</v>
      </c>
      <c r="BG65"/>
      <c r="BH65"/>
      <c r="BI65"/>
      <c r="BJ65"/>
    </row>
    <row r="66" spans="1:62" x14ac:dyDescent="0.25">
      <c r="A66" s="29">
        <v>63</v>
      </c>
      <c r="B66" s="35">
        <v>15</v>
      </c>
      <c r="C66" s="13">
        <v>45183</v>
      </c>
      <c r="D66" t="s">
        <v>1</v>
      </c>
      <c r="E66" t="s">
        <v>96</v>
      </c>
      <c r="F66" t="s">
        <v>108</v>
      </c>
      <c r="G66" s="29"/>
      <c r="H66" s="29">
        <v>32</v>
      </c>
      <c r="I66">
        <v>81.19</v>
      </c>
      <c r="J66">
        <v>7.97</v>
      </c>
      <c r="K66">
        <v>0.153</v>
      </c>
      <c r="L66">
        <v>2.38</v>
      </c>
      <c r="M66">
        <v>3.39</v>
      </c>
      <c r="N66">
        <v>0.25</v>
      </c>
      <c r="O66">
        <v>67.58</v>
      </c>
      <c r="P66">
        <v>485.89</v>
      </c>
      <c r="Q66">
        <v>35.56</v>
      </c>
      <c r="R66">
        <v>22.42</v>
      </c>
      <c r="S66">
        <v>11.603</v>
      </c>
      <c r="T66">
        <v>0.31</v>
      </c>
      <c r="U66">
        <v>6.4640000000000004</v>
      </c>
      <c r="V66">
        <v>50.35</v>
      </c>
      <c r="W66">
        <v>12.978</v>
      </c>
      <c r="X66">
        <v>2.8000000000000001E-2</v>
      </c>
      <c r="Y66">
        <v>27820.376</v>
      </c>
      <c r="Z66">
        <v>6.9580000000000002</v>
      </c>
      <c r="AA66">
        <v>3.3170000000000002</v>
      </c>
      <c r="AB66">
        <v>233.68199999999999</v>
      </c>
      <c r="AC66" t="s">
        <v>190</v>
      </c>
      <c r="AD66">
        <v>0.30299999999999999</v>
      </c>
      <c r="AE66">
        <v>23.373000000000001</v>
      </c>
      <c r="AF66">
        <v>0.85399999999999998</v>
      </c>
      <c r="AG66">
        <v>22.731999999999999</v>
      </c>
      <c r="AH66">
        <v>0.32</v>
      </c>
      <c r="AI66">
        <v>61.66</v>
      </c>
      <c r="AJ66">
        <v>27.38</v>
      </c>
      <c r="AK66"/>
      <c r="AL66"/>
      <c r="AM66"/>
      <c r="AN66"/>
      <c r="AO66"/>
      <c r="AP66" s="35">
        <v>869</v>
      </c>
      <c r="AQ66">
        <v>695</v>
      </c>
      <c r="AR66">
        <v>1081</v>
      </c>
      <c r="AS66">
        <v>348</v>
      </c>
      <c r="AT66">
        <v>80.17</v>
      </c>
      <c r="AU66">
        <v>737</v>
      </c>
      <c r="AV66">
        <v>595.70000000000005</v>
      </c>
      <c r="AW66">
        <v>69.56</v>
      </c>
      <c r="AX66" s="29">
        <v>0.95</v>
      </c>
      <c r="AY66" s="35">
        <v>125</v>
      </c>
      <c r="AZ66" s="29">
        <v>147</v>
      </c>
      <c r="BA66" s="35">
        <v>11433.503333333334</v>
      </c>
      <c r="BB66" s="51">
        <v>14082.403415855813</v>
      </c>
      <c r="BC66" s="51">
        <v>45734.013333333336</v>
      </c>
      <c r="BD66" s="66">
        <v>519.25979348427643</v>
      </c>
      <c r="BE66" s="66">
        <v>639.56126799393599</v>
      </c>
      <c r="BF66" s="67">
        <v>2077.0391739371057</v>
      </c>
      <c r="BG66"/>
      <c r="BH66"/>
      <c r="BI66"/>
      <c r="BJ66"/>
    </row>
    <row r="67" spans="1:62" x14ac:dyDescent="0.25">
      <c r="A67" s="29">
        <v>64</v>
      </c>
      <c r="B67" s="35">
        <v>16</v>
      </c>
      <c r="C67" s="13">
        <v>45183</v>
      </c>
      <c r="D67" t="s">
        <v>107</v>
      </c>
      <c r="E67" t="s">
        <v>96</v>
      </c>
      <c r="F67" t="s">
        <v>108</v>
      </c>
      <c r="G67" s="29"/>
      <c r="H67" s="29">
        <v>8</v>
      </c>
      <c r="I67">
        <v>82.92</v>
      </c>
      <c r="J67">
        <v>8.0399999999999991</v>
      </c>
      <c r="K67">
        <v>0.14699999999999999</v>
      </c>
      <c r="L67">
        <v>2.29</v>
      </c>
      <c r="M67">
        <v>3.16</v>
      </c>
      <c r="N67">
        <v>0.24</v>
      </c>
      <c r="O67">
        <v>65.7</v>
      </c>
      <c r="P67">
        <v>398.99</v>
      </c>
      <c r="Q67">
        <v>34.619999999999997</v>
      </c>
      <c r="R67">
        <v>23.663</v>
      </c>
      <c r="S67">
        <v>10.615</v>
      </c>
      <c r="T67">
        <v>0.31</v>
      </c>
      <c r="U67">
        <v>6.1689999999999996</v>
      </c>
      <c r="V67">
        <v>49.451000000000001</v>
      </c>
      <c r="W67">
        <v>12.537000000000001</v>
      </c>
      <c r="X67">
        <v>2.4E-2</v>
      </c>
      <c r="Y67">
        <v>27599.123</v>
      </c>
      <c r="Z67">
        <v>6.7549999999999999</v>
      </c>
      <c r="AA67">
        <v>3.1560000000000001</v>
      </c>
      <c r="AB67">
        <v>220.035</v>
      </c>
      <c r="AC67" t="s">
        <v>190</v>
      </c>
      <c r="AD67">
        <v>0.311</v>
      </c>
      <c r="AE67">
        <v>22.876999999999999</v>
      </c>
      <c r="AF67">
        <v>0.81</v>
      </c>
      <c r="AG67">
        <v>21.561</v>
      </c>
      <c r="AH67">
        <v>0.312</v>
      </c>
      <c r="AI67">
        <v>57.859000000000002</v>
      </c>
      <c r="AJ67">
        <v>27.28</v>
      </c>
      <c r="AK67"/>
      <c r="AL67"/>
      <c r="AM67"/>
      <c r="AN67"/>
      <c r="AO67"/>
      <c r="AP67" s="35">
        <v>552</v>
      </c>
      <c r="AQ67">
        <v>537</v>
      </c>
      <c r="AR67">
        <v>751</v>
      </c>
      <c r="AS67">
        <v>197</v>
      </c>
      <c r="AT67">
        <v>69.97</v>
      </c>
      <c r="AU67">
        <v>518</v>
      </c>
      <c r="AV67">
        <v>470.9</v>
      </c>
      <c r="AW67">
        <v>9.6999999999999993</v>
      </c>
      <c r="AX67" s="29">
        <v>0.8</v>
      </c>
      <c r="AY67" s="35">
        <v>98</v>
      </c>
      <c r="AZ67" s="29">
        <v>128</v>
      </c>
      <c r="BA67" s="35">
        <v>7721.4395000000004</v>
      </c>
      <c r="BB67" s="51">
        <v>9311.9144958996621</v>
      </c>
      <c r="BC67" s="51">
        <v>39395.099489795917</v>
      </c>
      <c r="BD67" s="66">
        <v>438.74577683807962</v>
      </c>
      <c r="BE67" s="66">
        <v>529.11936425238707</v>
      </c>
      <c r="BF67" s="67">
        <v>2238.4988614187737</v>
      </c>
      <c r="BG67"/>
      <c r="BH67"/>
      <c r="BI67"/>
      <c r="BJ67"/>
    </row>
    <row r="68" spans="1:62" x14ac:dyDescent="0.25">
      <c r="A68" s="29">
        <v>65</v>
      </c>
      <c r="B68" s="35">
        <v>17</v>
      </c>
      <c r="C68" s="13">
        <v>45183</v>
      </c>
      <c r="D68" t="s">
        <v>1</v>
      </c>
      <c r="E68" t="s">
        <v>96</v>
      </c>
      <c r="F68" t="s">
        <v>108</v>
      </c>
      <c r="G68" s="29"/>
      <c r="H68" s="29">
        <v>128</v>
      </c>
      <c r="I68">
        <v>82.04</v>
      </c>
      <c r="J68">
        <v>8.18</v>
      </c>
      <c r="K68">
        <v>0.13200000000000001</v>
      </c>
      <c r="L68">
        <v>2.5</v>
      </c>
      <c r="M68">
        <v>3.32</v>
      </c>
      <c r="N68">
        <v>0.24</v>
      </c>
      <c r="O68">
        <v>67.14</v>
      </c>
      <c r="P68">
        <v>456.53</v>
      </c>
      <c r="Q68">
        <v>34.954000000000001</v>
      </c>
      <c r="R68">
        <v>22.292000000000002</v>
      </c>
      <c r="S68">
        <v>15.785</v>
      </c>
      <c r="T68">
        <v>0.33300000000000002</v>
      </c>
      <c r="U68">
        <v>6.4279999999999999</v>
      </c>
      <c r="V68">
        <v>50.188000000000002</v>
      </c>
      <c r="W68">
        <v>12.319000000000001</v>
      </c>
      <c r="X68">
        <v>2.5999999999999999E-2</v>
      </c>
      <c r="Y68">
        <v>28516.437999999998</v>
      </c>
      <c r="Z68">
        <v>6.8470000000000004</v>
      </c>
      <c r="AA68">
        <v>3.1970000000000001</v>
      </c>
      <c r="AB68">
        <v>219.87299999999999</v>
      </c>
      <c r="AC68">
        <v>0.56499999999999995</v>
      </c>
      <c r="AD68">
        <v>0.309</v>
      </c>
      <c r="AE68">
        <v>23.015000000000001</v>
      </c>
      <c r="AF68">
        <v>0.81799999999999995</v>
      </c>
      <c r="AG68">
        <v>22.120999999999999</v>
      </c>
      <c r="AH68">
        <v>0.32900000000000001</v>
      </c>
      <c r="AI68">
        <v>59.311</v>
      </c>
      <c r="AJ68">
        <v>27.9</v>
      </c>
      <c r="AK68"/>
      <c r="AL68"/>
      <c r="AM68"/>
      <c r="AN68"/>
      <c r="AO68"/>
      <c r="AP68" s="35">
        <v>594</v>
      </c>
      <c r="AQ68">
        <v>579</v>
      </c>
      <c r="AR68">
        <v>694</v>
      </c>
      <c r="AS68">
        <v>299</v>
      </c>
      <c r="AT68">
        <v>67.98</v>
      </c>
      <c r="AU68">
        <v>558</v>
      </c>
      <c r="AV68">
        <v>414.5</v>
      </c>
      <c r="AW68">
        <v>41.29</v>
      </c>
      <c r="AX68" s="29">
        <v>0.88</v>
      </c>
      <c r="AY68" s="35">
        <v>190</v>
      </c>
      <c r="AZ68" s="29">
        <v>192</v>
      </c>
      <c r="BA68" s="35">
        <v>6996.5995000000003</v>
      </c>
      <c r="BB68" s="51">
        <v>8528.2782788883469</v>
      </c>
      <c r="BC68" s="51">
        <v>18412.103947368421</v>
      </c>
      <c r="BD68" s="66">
        <v>991.2131994652932</v>
      </c>
      <c r="BE68" s="66">
        <v>1208.2072153404524</v>
      </c>
      <c r="BF68" s="67">
        <v>2608.4557880665857</v>
      </c>
      <c r="BG68"/>
      <c r="BH68"/>
      <c r="BI68"/>
      <c r="BJ68"/>
    </row>
    <row r="69" spans="1:62" x14ac:dyDescent="0.25">
      <c r="A69" s="29">
        <v>66</v>
      </c>
      <c r="B69" s="35">
        <v>18</v>
      </c>
      <c r="C69" s="13">
        <v>45183</v>
      </c>
      <c r="D69" t="s">
        <v>1</v>
      </c>
      <c r="E69" t="s">
        <v>96</v>
      </c>
      <c r="F69" t="s">
        <v>108</v>
      </c>
      <c r="G69" s="29"/>
      <c r="H69" s="29">
        <v>128</v>
      </c>
      <c r="I69">
        <v>81.72</v>
      </c>
      <c r="J69">
        <v>8.16</v>
      </c>
      <c r="K69">
        <v>0.11899999999999999</v>
      </c>
      <c r="L69">
        <v>2.3199999999999998</v>
      </c>
      <c r="M69">
        <v>3.23</v>
      </c>
      <c r="N69">
        <v>0.24</v>
      </c>
      <c r="O69">
        <v>69.11</v>
      </c>
      <c r="P69">
        <v>458.32</v>
      </c>
      <c r="Q69">
        <v>35.362000000000002</v>
      </c>
      <c r="R69">
        <v>21.9</v>
      </c>
      <c r="S69">
        <v>10.186999999999999</v>
      </c>
      <c r="T69">
        <v>0.32600000000000001</v>
      </c>
      <c r="U69">
        <v>6.1740000000000004</v>
      </c>
      <c r="V69">
        <v>49.616</v>
      </c>
      <c r="W69">
        <v>12.997</v>
      </c>
      <c r="X69">
        <v>2.4E-2</v>
      </c>
      <c r="Y69">
        <v>27317.616999999998</v>
      </c>
      <c r="Z69">
        <v>6.9539999999999997</v>
      </c>
      <c r="AA69">
        <v>3.2320000000000002</v>
      </c>
      <c r="AB69">
        <v>218.017</v>
      </c>
      <c r="AC69" t="s">
        <v>190</v>
      </c>
      <c r="AD69">
        <v>0.30599999999999999</v>
      </c>
      <c r="AE69">
        <v>22.741</v>
      </c>
      <c r="AF69">
        <v>0.86</v>
      </c>
      <c r="AG69">
        <v>22.009</v>
      </c>
      <c r="AH69">
        <v>0.33800000000000002</v>
      </c>
      <c r="AI69">
        <v>59.345999999999997</v>
      </c>
      <c r="AJ69">
        <v>27.34</v>
      </c>
      <c r="AK69"/>
      <c r="AL69"/>
      <c r="AM69"/>
      <c r="AN69"/>
      <c r="AO69"/>
      <c r="AP69" s="35">
        <v>575</v>
      </c>
      <c r="AQ69">
        <v>409</v>
      </c>
      <c r="AR69">
        <v>622</v>
      </c>
      <c r="AS69">
        <v>154</v>
      </c>
      <c r="AT69">
        <v>57.03</v>
      </c>
      <c r="AU69">
        <v>553</v>
      </c>
      <c r="AV69">
        <v>427.7</v>
      </c>
      <c r="AW69">
        <v>23.74</v>
      </c>
      <c r="AX69" s="29">
        <v>0.85</v>
      </c>
      <c r="AY69" s="35">
        <v>125</v>
      </c>
      <c r="AZ69" s="29">
        <v>141</v>
      </c>
      <c r="BA69" s="35">
        <v>7041.4405000000006</v>
      </c>
      <c r="BB69" s="51">
        <v>8616.5449094468913</v>
      </c>
      <c r="BC69" s="51">
        <v>28165.762000000002</v>
      </c>
      <c r="BD69" s="66">
        <v>1158.0081906090895</v>
      </c>
      <c r="BE69" s="66">
        <v>1417.0437966337479</v>
      </c>
      <c r="BF69" s="67">
        <v>4632.0327624363581</v>
      </c>
      <c r="BG69"/>
      <c r="BH69"/>
      <c r="BI69"/>
      <c r="BJ69"/>
    </row>
    <row r="70" spans="1:62" x14ac:dyDescent="0.25">
      <c r="A70" s="29">
        <v>67</v>
      </c>
      <c r="B70" s="35">
        <v>19</v>
      </c>
      <c r="C70" s="13">
        <v>45183</v>
      </c>
      <c r="D70" t="s">
        <v>107</v>
      </c>
      <c r="E70" t="s">
        <v>96</v>
      </c>
      <c r="F70" t="s">
        <v>108</v>
      </c>
      <c r="G70" s="29"/>
      <c r="H70" s="29">
        <v>128</v>
      </c>
      <c r="I70">
        <v>82.68</v>
      </c>
      <c r="J70">
        <v>8.01</v>
      </c>
      <c r="K70">
        <v>0.16900000000000001</v>
      </c>
      <c r="L70">
        <v>2.71</v>
      </c>
      <c r="M70">
        <v>3.61</v>
      </c>
      <c r="N70">
        <v>0.26</v>
      </c>
      <c r="O70">
        <v>70.98</v>
      </c>
      <c r="P70">
        <v>491.1</v>
      </c>
      <c r="Q70">
        <v>33.575000000000003</v>
      </c>
      <c r="R70">
        <v>23.006</v>
      </c>
      <c r="S70">
        <v>18.37</v>
      </c>
      <c r="T70">
        <v>0.32700000000000001</v>
      </c>
      <c r="U70">
        <v>6.335</v>
      </c>
      <c r="V70">
        <v>46.173000000000002</v>
      </c>
      <c r="W70">
        <v>12.867000000000001</v>
      </c>
      <c r="X70">
        <v>2.8000000000000001E-2</v>
      </c>
      <c r="Y70">
        <v>27669.623</v>
      </c>
      <c r="Z70">
        <v>6.6349999999999998</v>
      </c>
      <c r="AA70">
        <v>3.2389999999999999</v>
      </c>
      <c r="AB70">
        <v>234.11099999999999</v>
      </c>
      <c r="AC70" t="s">
        <v>190</v>
      </c>
      <c r="AD70">
        <v>0.28499999999999998</v>
      </c>
      <c r="AE70">
        <v>21.716000000000001</v>
      </c>
      <c r="AF70">
        <v>0.96</v>
      </c>
      <c r="AG70">
        <v>22.05</v>
      </c>
      <c r="AH70">
        <v>0.35399999999999998</v>
      </c>
      <c r="AI70">
        <v>59.427</v>
      </c>
      <c r="AJ70">
        <v>28.11</v>
      </c>
      <c r="AK70"/>
      <c r="AL70"/>
      <c r="AM70"/>
      <c r="AN70"/>
      <c r="AO70"/>
      <c r="AP70" s="35">
        <v>902</v>
      </c>
      <c r="AQ70">
        <v>647</v>
      </c>
      <c r="AR70">
        <v>1194</v>
      </c>
      <c r="AS70">
        <v>301</v>
      </c>
      <c r="AT70">
        <v>244.17</v>
      </c>
      <c r="AU70">
        <v>841</v>
      </c>
      <c r="AV70">
        <v>503.7</v>
      </c>
      <c r="AW70">
        <v>31.83</v>
      </c>
      <c r="AX70" s="29">
        <v>0.75</v>
      </c>
      <c r="AY70" s="35">
        <v>108</v>
      </c>
      <c r="AZ70" s="29">
        <v>141</v>
      </c>
      <c r="BA70" s="35">
        <v>9968.2203333333346</v>
      </c>
      <c r="BB70" s="51">
        <v>12056.386469924204</v>
      </c>
      <c r="BC70" s="51">
        <v>46149.168209876545</v>
      </c>
      <c r="BD70" s="66">
        <v>1640.4040641077736</v>
      </c>
      <c r="BE70" s="66">
        <v>1984.0397485580365</v>
      </c>
      <c r="BF70" s="67">
        <v>7594.4632597582458</v>
      </c>
      <c r="BG70"/>
      <c r="BH70"/>
      <c r="BI70"/>
      <c r="BJ70"/>
    </row>
    <row r="71" spans="1:62" x14ac:dyDescent="0.25">
      <c r="A71" s="29">
        <v>68</v>
      </c>
      <c r="B71" s="35">
        <v>20</v>
      </c>
      <c r="C71" s="13">
        <v>45183</v>
      </c>
      <c r="D71" t="s">
        <v>107</v>
      </c>
      <c r="E71" t="s">
        <v>92</v>
      </c>
      <c r="F71" t="s">
        <v>108</v>
      </c>
      <c r="G71" s="29"/>
      <c r="H71" s="29">
        <v>32</v>
      </c>
      <c r="I71">
        <v>83.21</v>
      </c>
      <c r="J71">
        <v>7.96</v>
      </c>
      <c r="K71">
        <v>0.16300000000000001</v>
      </c>
      <c r="L71">
        <v>2.6</v>
      </c>
      <c r="M71">
        <v>3.25</v>
      </c>
      <c r="N71">
        <v>0.26</v>
      </c>
      <c r="O71">
        <v>66.05</v>
      </c>
      <c r="P71">
        <v>438.38</v>
      </c>
      <c r="Q71">
        <v>33.686999999999998</v>
      </c>
      <c r="R71">
        <v>21.792999999999999</v>
      </c>
      <c r="S71">
        <v>14.313000000000001</v>
      </c>
      <c r="T71">
        <v>0.29499999999999998</v>
      </c>
      <c r="U71">
        <v>6.2770000000000001</v>
      </c>
      <c r="V71">
        <v>47.143999999999998</v>
      </c>
      <c r="W71">
        <v>12.887</v>
      </c>
      <c r="X71">
        <v>0.03</v>
      </c>
      <c r="Y71">
        <v>26700.238000000001</v>
      </c>
      <c r="Z71">
        <v>6.5670000000000002</v>
      </c>
      <c r="AA71">
        <v>3.202</v>
      </c>
      <c r="AB71">
        <v>221.363</v>
      </c>
      <c r="AC71" t="s">
        <v>190</v>
      </c>
      <c r="AD71">
        <v>0.28899999999999998</v>
      </c>
      <c r="AE71">
        <v>21.449000000000002</v>
      </c>
      <c r="AF71">
        <v>0.874</v>
      </c>
      <c r="AG71">
        <v>22.5</v>
      </c>
      <c r="AH71">
        <v>0.33800000000000002</v>
      </c>
      <c r="AI71">
        <v>60.863</v>
      </c>
      <c r="AJ71">
        <v>28.34</v>
      </c>
      <c r="AK71"/>
      <c r="AL71"/>
      <c r="AM71"/>
      <c r="AN71"/>
      <c r="AO71"/>
      <c r="AP71" s="35">
        <v>682</v>
      </c>
      <c r="AQ71">
        <v>623</v>
      </c>
      <c r="AR71">
        <v>979</v>
      </c>
      <c r="AS71">
        <v>224</v>
      </c>
      <c r="AT71">
        <v>133.41</v>
      </c>
      <c r="AU71">
        <v>659</v>
      </c>
      <c r="AV71">
        <v>424.1</v>
      </c>
      <c r="AW71">
        <v>25.6</v>
      </c>
      <c r="AX71" s="29">
        <v>0.55000000000000004</v>
      </c>
      <c r="AY71" s="35">
        <v>81</v>
      </c>
      <c r="AZ71" s="29">
        <v>125</v>
      </c>
      <c r="BA71" s="35">
        <v>8481.5406666666659</v>
      </c>
      <c r="BB71" s="51">
        <v>10192.934342827386</v>
      </c>
      <c r="BC71" s="51">
        <v>52355.189300411519</v>
      </c>
      <c r="BD71" s="66">
        <v>889.36880881068294</v>
      </c>
      <c r="BE71" s="66">
        <v>1068.8244307303009</v>
      </c>
      <c r="BF71" s="67">
        <v>5489.9309185844631</v>
      </c>
      <c r="BG71"/>
      <c r="BH71"/>
      <c r="BI71"/>
      <c r="BJ71"/>
    </row>
    <row r="72" spans="1:62" x14ac:dyDescent="0.25">
      <c r="A72" s="29">
        <v>69</v>
      </c>
      <c r="B72" s="35">
        <v>21</v>
      </c>
      <c r="C72" s="13">
        <v>45183</v>
      </c>
      <c r="D72" t="s">
        <v>1</v>
      </c>
      <c r="E72" t="s">
        <v>92</v>
      </c>
      <c r="F72" t="s">
        <v>108</v>
      </c>
      <c r="G72" s="29"/>
      <c r="H72" s="29">
        <v>8</v>
      </c>
      <c r="I72">
        <v>82.32</v>
      </c>
      <c r="J72">
        <v>7.9</v>
      </c>
      <c r="K72">
        <v>0.17599999999999999</v>
      </c>
      <c r="L72">
        <v>2.4300000000000002</v>
      </c>
      <c r="M72">
        <v>3.37</v>
      </c>
      <c r="N72">
        <v>0.25</v>
      </c>
      <c r="O72">
        <v>69.91</v>
      </c>
      <c r="P72">
        <v>488.39</v>
      </c>
      <c r="Q72">
        <v>33.622999999999998</v>
      </c>
      <c r="R72">
        <v>21.381</v>
      </c>
      <c r="S72">
        <v>12.27</v>
      </c>
      <c r="T72">
        <v>0.34</v>
      </c>
      <c r="U72">
        <v>6.383</v>
      </c>
      <c r="V72">
        <v>45.667000000000002</v>
      </c>
      <c r="W72">
        <v>18.995999999999999</v>
      </c>
      <c r="X72">
        <v>3.5999999999999997E-2</v>
      </c>
      <c r="Y72">
        <v>28430.785</v>
      </c>
      <c r="Z72">
        <v>6.5369999999999999</v>
      </c>
      <c r="AA72">
        <v>3.2069999999999999</v>
      </c>
      <c r="AB72">
        <v>219.11099999999999</v>
      </c>
      <c r="AC72" t="s">
        <v>190</v>
      </c>
      <c r="AD72">
        <v>0.27400000000000002</v>
      </c>
      <c r="AE72">
        <v>22.99</v>
      </c>
      <c r="AF72">
        <v>0.90400000000000003</v>
      </c>
      <c r="AG72">
        <v>22.640999999999998</v>
      </c>
      <c r="AH72">
        <v>0.33</v>
      </c>
      <c r="AI72">
        <v>60.3</v>
      </c>
      <c r="AJ72">
        <v>28.76</v>
      </c>
      <c r="AK72"/>
      <c r="AL72"/>
      <c r="AM72"/>
      <c r="AN72"/>
      <c r="AO72"/>
      <c r="AP72" s="35">
        <v>811</v>
      </c>
      <c r="AQ72">
        <v>636</v>
      </c>
      <c r="AR72">
        <v>927</v>
      </c>
      <c r="AS72">
        <v>418</v>
      </c>
      <c r="AT72">
        <v>107.59</v>
      </c>
      <c r="AU72">
        <v>670</v>
      </c>
      <c r="AV72">
        <v>535.4</v>
      </c>
      <c r="AW72">
        <v>22.4</v>
      </c>
      <c r="AX72" s="29">
        <v>1.07</v>
      </c>
      <c r="AY72" s="35">
        <v>152</v>
      </c>
      <c r="AZ72" s="29">
        <v>176</v>
      </c>
      <c r="BA72" s="35">
        <v>9384.0661666666656</v>
      </c>
      <c r="BB72" s="51">
        <v>11399.497287010041</v>
      </c>
      <c r="BC72" s="51">
        <v>30868.638706140351</v>
      </c>
      <c r="BD72" s="66">
        <v>1358.5285525453896</v>
      </c>
      <c r="BE72" s="66">
        <v>1650.3019345789726</v>
      </c>
      <c r="BF72" s="67">
        <v>4468.8439228467059</v>
      </c>
      <c r="BG72"/>
      <c r="BH72"/>
      <c r="BI72"/>
      <c r="BJ72"/>
    </row>
    <row r="73" spans="1:62" x14ac:dyDescent="0.25">
      <c r="A73" s="29">
        <v>70</v>
      </c>
      <c r="B73" s="35">
        <v>22</v>
      </c>
      <c r="C73" s="13">
        <v>45183</v>
      </c>
      <c r="D73" t="s">
        <v>107</v>
      </c>
      <c r="E73" t="s">
        <v>92</v>
      </c>
      <c r="F73" t="s">
        <v>108</v>
      </c>
      <c r="G73" s="29"/>
      <c r="H73" s="29">
        <v>16</v>
      </c>
      <c r="I73">
        <v>82.69</v>
      </c>
      <c r="J73">
        <v>8.02</v>
      </c>
      <c r="K73">
        <v>0.14099999999999999</v>
      </c>
      <c r="L73">
        <v>2.37</v>
      </c>
      <c r="M73">
        <v>3.43</v>
      </c>
      <c r="N73">
        <v>0.25</v>
      </c>
      <c r="O73">
        <v>69.86</v>
      </c>
      <c r="P73">
        <v>474.68</v>
      </c>
      <c r="Q73">
        <v>35.305999999999997</v>
      </c>
      <c r="R73">
        <v>21.507999999999999</v>
      </c>
      <c r="S73">
        <v>12.000999999999999</v>
      </c>
      <c r="T73">
        <v>0.31900000000000001</v>
      </c>
      <c r="U73">
        <v>6.1740000000000004</v>
      </c>
      <c r="V73">
        <v>48.28</v>
      </c>
      <c r="W73">
        <v>17.126999999999999</v>
      </c>
      <c r="X73">
        <v>3.2000000000000001E-2</v>
      </c>
      <c r="Y73">
        <v>27194.727999999999</v>
      </c>
      <c r="Z73">
        <v>6.9669999999999996</v>
      </c>
      <c r="AA73">
        <v>3.2679999999999998</v>
      </c>
      <c r="AB73">
        <v>217.858</v>
      </c>
      <c r="AC73" t="s">
        <v>190</v>
      </c>
      <c r="AD73">
        <v>0.30299999999999999</v>
      </c>
      <c r="AE73">
        <v>21.786999999999999</v>
      </c>
      <c r="AF73">
        <v>0.88500000000000001</v>
      </c>
      <c r="AG73">
        <v>22.437000000000001</v>
      </c>
      <c r="AH73">
        <v>0.32500000000000001</v>
      </c>
      <c r="AI73">
        <v>59.945999999999998</v>
      </c>
      <c r="AJ73">
        <v>28.11</v>
      </c>
      <c r="AK73"/>
      <c r="AL73"/>
      <c r="AM73"/>
      <c r="AN73"/>
      <c r="AO73"/>
      <c r="AP73" s="35">
        <v>721</v>
      </c>
      <c r="AQ73">
        <v>546</v>
      </c>
      <c r="AR73">
        <v>938</v>
      </c>
      <c r="AS73">
        <v>278</v>
      </c>
      <c r="AT73">
        <v>101.51</v>
      </c>
      <c r="AU73">
        <v>632</v>
      </c>
      <c r="AV73">
        <v>502.6</v>
      </c>
      <c r="AW73">
        <v>18.489999999999998</v>
      </c>
      <c r="AX73" s="29">
        <v>0.64</v>
      </c>
      <c r="AY73" s="35">
        <v>81</v>
      </c>
      <c r="AZ73" s="29">
        <v>111</v>
      </c>
      <c r="BA73" s="35">
        <v>8330.9220000000005</v>
      </c>
      <c r="BB73" s="51">
        <v>10074.884508404886</v>
      </c>
      <c r="BC73" s="51">
        <v>51425.444444444438</v>
      </c>
      <c r="BD73" s="66">
        <v>1083.8289698374954</v>
      </c>
      <c r="BE73" s="66">
        <v>1310.7134718073478</v>
      </c>
      <c r="BF73" s="67">
        <v>6690.3022829475522</v>
      </c>
      <c r="BG73"/>
      <c r="BH73"/>
      <c r="BI73"/>
      <c r="BJ73"/>
    </row>
    <row r="74" spans="1:62" x14ac:dyDescent="0.25">
      <c r="A74" s="29">
        <v>71</v>
      </c>
      <c r="B74" s="35">
        <v>23</v>
      </c>
      <c r="C74" s="13">
        <v>45183</v>
      </c>
      <c r="D74" t="s">
        <v>1</v>
      </c>
      <c r="E74" t="s">
        <v>96</v>
      </c>
      <c r="F74" t="s">
        <v>108</v>
      </c>
      <c r="G74" s="29"/>
      <c r="H74" s="29">
        <v>128</v>
      </c>
      <c r="I74">
        <v>81.790000000000006</v>
      </c>
      <c r="J74">
        <v>8.1</v>
      </c>
      <c r="K74">
        <v>0.127</v>
      </c>
      <c r="L74">
        <v>2.75</v>
      </c>
      <c r="M74">
        <v>3.34</v>
      </c>
      <c r="N74">
        <v>0.26</v>
      </c>
      <c r="O74">
        <v>72.260000000000005</v>
      </c>
      <c r="P74">
        <v>522.22</v>
      </c>
      <c r="Q74">
        <v>34.741999999999997</v>
      </c>
      <c r="R74">
        <v>22.574999999999999</v>
      </c>
      <c r="S74">
        <v>11.742000000000001</v>
      </c>
      <c r="T74">
        <v>0.32800000000000001</v>
      </c>
      <c r="U74">
        <v>6.2149999999999999</v>
      </c>
      <c r="V74">
        <v>48.506999999999998</v>
      </c>
      <c r="W74">
        <v>14.301</v>
      </c>
      <c r="X74">
        <v>1.4E-2</v>
      </c>
      <c r="Y74">
        <v>27469.087</v>
      </c>
      <c r="Z74">
        <v>6.8010000000000002</v>
      </c>
      <c r="AA74">
        <v>3.2589999999999999</v>
      </c>
      <c r="AB74">
        <v>211.24</v>
      </c>
      <c r="AC74" t="s">
        <v>190</v>
      </c>
      <c r="AD74">
        <v>0.29699999999999999</v>
      </c>
      <c r="AE74">
        <v>21.997</v>
      </c>
      <c r="AF74">
        <v>0.91900000000000004</v>
      </c>
      <c r="AG74">
        <v>22.207000000000001</v>
      </c>
      <c r="AH74">
        <v>0.313</v>
      </c>
      <c r="AI74">
        <v>61.283999999999999</v>
      </c>
      <c r="AJ74">
        <v>28.54</v>
      </c>
      <c r="AK74"/>
      <c r="AL74"/>
      <c r="AM74"/>
      <c r="AN74"/>
      <c r="AO74"/>
      <c r="AP74" s="35">
        <v>669</v>
      </c>
      <c r="AQ74">
        <v>613</v>
      </c>
      <c r="AR74">
        <v>812</v>
      </c>
      <c r="AS74">
        <v>253</v>
      </c>
      <c r="AT74">
        <v>94.91</v>
      </c>
      <c r="AU74">
        <v>603</v>
      </c>
      <c r="AV74">
        <v>539.29999999999995</v>
      </c>
      <c r="AW74">
        <v>40.840000000000003</v>
      </c>
      <c r="AX74" s="29">
        <v>0.67</v>
      </c>
      <c r="AY74" s="35">
        <v>119</v>
      </c>
      <c r="AZ74" s="29">
        <v>137</v>
      </c>
      <c r="BA74" s="35">
        <v>10710.950833333334</v>
      </c>
      <c r="BB74" s="51">
        <v>13095.672861392997</v>
      </c>
      <c r="BC74" s="51">
        <v>45003.995098039217</v>
      </c>
      <c r="BD74" s="66">
        <v>2085.6577172273696</v>
      </c>
      <c r="BE74" s="66">
        <v>2550.0155486335293</v>
      </c>
      <c r="BF74" s="67">
        <v>8763.2677194427451</v>
      </c>
      <c r="BG74"/>
      <c r="BH74"/>
      <c r="BI74"/>
      <c r="BJ74"/>
    </row>
    <row r="75" spans="1:62" x14ac:dyDescent="0.25">
      <c r="A75" s="29">
        <v>72</v>
      </c>
      <c r="B75" s="35">
        <v>24</v>
      </c>
      <c r="C75" s="58">
        <v>45183</v>
      </c>
      <c r="D75" s="51" t="s">
        <v>1</v>
      </c>
      <c r="E75" s="51" t="s">
        <v>92</v>
      </c>
      <c r="F75" s="51" t="s">
        <v>108</v>
      </c>
      <c r="G75" s="29"/>
      <c r="H75" s="29">
        <v>8</v>
      </c>
      <c r="I75" s="51">
        <v>82</v>
      </c>
      <c r="J75" s="51">
        <v>8.11</v>
      </c>
      <c r="K75" s="51">
        <v>0.151</v>
      </c>
      <c r="L75" s="51">
        <v>2.63</v>
      </c>
      <c r="M75" s="51">
        <v>3.45</v>
      </c>
      <c r="N75" s="51">
        <v>0.27</v>
      </c>
      <c r="O75" s="51">
        <v>78.44</v>
      </c>
      <c r="P75" s="51">
        <v>609.04999999999995</v>
      </c>
      <c r="Q75" s="51">
        <v>34.296999999999997</v>
      </c>
      <c r="R75" s="51">
        <v>21.402999999999999</v>
      </c>
      <c r="S75" s="51">
        <v>11.88</v>
      </c>
      <c r="T75" s="51">
        <v>0.32800000000000001</v>
      </c>
      <c r="U75" s="51">
        <v>6.2679999999999998</v>
      </c>
      <c r="V75" s="51">
        <v>48.017000000000003</v>
      </c>
      <c r="W75" s="51">
        <v>13.917999999999999</v>
      </c>
      <c r="X75" s="51">
        <v>3.5000000000000003E-2</v>
      </c>
      <c r="Y75" s="51">
        <v>26436.843000000001</v>
      </c>
      <c r="Z75" s="51">
        <v>6.9130000000000003</v>
      </c>
      <c r="AA75" s="51">
        <v>3.1909999999999998</v>
      </c>
      <c r="AB75" s="51">
        <v>226.21700000000001</v>
      </c>
      <c r="AC75" s="51" t="s">
        <v>190</v>
      </c>
      <c r="AD75" s="51">
        <v>0.29299999999999998</v>
      </c>
      <c r="AE75" s="51">
        <v>21.779</v>
      </c>
      <c r="AF75" s="51">
        <v>0.89400000000000002</v>
      </c>
      <c r="AG75" s="51">
        <v>22.408000000000001</v>
      </c>
      <c r="AH75" s="51">
        <v>0.33500000000000002</v>
      </c>
      <c r="AI75" s="51">
        <v>60.206000000000003</v>
      </c>
      <c r="AJ75" s="51">
        <v>28.51</v>
      </c>
      <c r="AP75" s="35">
        <v>797</v>
      </c>
      <c r="AQ75" s="51">
        <v>569</v>
      </c>
      <c r="AR75" s="51">
        <v>940</v>
      </c>
      <c r="AS75" s="51">
        <v>386</v>
      </c>
      <c r="AT75" s="51">
        <v>91.94</v>
      </c>
      <c r="AU75" s="51">
        <v>641</v>
      </c>
      <c r="AV75" s="51">
        <v>509.5</v>
      </c>
      <c r="AW75" s="51">
        <v>41.48</v>
      </c>
      <c r="AX75" s="29">
        <v>0.89</v>
      </c>
      <c r="AY75" s="35">
        <v>108</v>
      </c>
      <c r="AZ75" s="29">
        <v>123</v>
      </c>
      <c r="BA75" s="35">
        <v>9238.6675000000014</v>
      </c>
      <c r="BB75" s="51">
        <v>11266.667682926831</v>
      </c>
      <c r="BC75" s="51">
        <v>42771.608796296299</v>
      </c>
      <c r="BD75" s="66">
        <v>1737.2020779662444</v>
      </c>
      <c r="BE75" s="66">
        <v>2118.5391194710364</v>
      </c>
      <c r="BF75" s="67">
        <v>8042.6022128066652</v>
      </c>
      <c r="BG75"/>
      <c r="BH75"/>
      <c r="BI75"/>
      <c r="BJ75"/>
    </row>
    <row r="76" spans="1:62" x14ac:dyDescent="0.25">
      <c r="A76" s="29">
        <v>73</v>
      </c>
      <c r="B76" s="35"/>
      <c r="C76" s="58">
        <v>45037</v>
      </c>
      <c r="F76" s="51" t="s">
        <v>108</v>
      </c>
      <c r="G76" s="29" t="s">
        <v>111</v>
      </c>
      <c r="H76" s="52"/>
      <c r="I76" s="51">
        <v>91.2</v>
      </c>
      <c r="J76" s="51">
        <v>7.93</v>
      </c>
      <c r="K76" s="51">
        <v>0.17699999999999999</v>
      </c>
      <c r="L76" s="51">
        <v>2.71</v>
      </c>
      <c r="M76" s="51">
        <v>3.39</v>
      </c>
      <c r="N76" s="51">
        <v>0.24</v>
      </c>
      <c r="O76" s="51">
        <v>55.02</v>
      </c>
      <c r="P76" s="51">
        <v>534.03</v>
      </c>
      <c r="Q76" s="51">
        <v>33.33</v>
      </c>
      <c r="R76" s="51">
        <v>21.16</v>
      </c>
      <c r="S76" s="51">
        <v>12.744999999999999</v>
      </c>
      <c r="T76" s="51">
        <v>0.437</v>
      </c>
      <c r="U76" s="51">
        <v>6.056</v>
      </c>
      <c r="V76" s="51">
        <v>49.750999999999998</v>
      </c>
      <c r="W76" s="51">
        <v>11.500999999999999</v>
      </c>
      <c r="X76" s="51">
        <v>1.4E-2</v>
      </c>
      <c r="Y76" s="51">
        <v>26162.332999999999</v>
      </c>
      <c r="Z76" s="51">
        <v>6.82</v>
      </c>
      <c r="AA76" s="51">
        <v>3.2559999999999998</v>
      </c>
      <c r="AB76" s="51">
        <v>217.83</v>
      </c>
      <c r="AC76" s="51">
        <v>0.56399999999999995</v>
      </c>
      <c r="AD76" s="51">
        <v>0.318</v>
      </c>
      <c r="AE76" s="51">
        <v>22.5</v>
      </c>
      <c r="AF76" s="51">
        <v>0.85099999999999998</v>
      </c>
      <c r="AG76" s="51">
        <v>22.295000000000002</v>
      </c>
      <c r="AH76" s="51">
        <v>0.32800000000000001</v>
      </c>
      <c r="AI76" s="51">
        <v>58.911000000000001</v>
      </c>
      <c r="AJ76" s="51">
        <v>27.98</v>
      </c>
      <c r="AK76" s="51">
        <v>29.48</v>
      </c>
      <c r="AL76" s="51">
        <v>1.96</v>
      </c>
      <c r="AM76" s="51">
        <v>27.35</v>
      </c>
      <c r="AN76" s="51">
        <v>41.21</v>
      </c>
      <c r="AO76" s="29" t="s">
        <v>191</v>
      </c>
      <c r="AP76" s="51">
        <v>488</v>
      </c>
      <c r="AQ76" s="51">
        <v>433</v>
      </c>
      <c r="AR76" s="51">
        <v>804</v>
      </c>
      <c r="AS76" s="51">
        <v>197</v>
      </c>
      <c r="AT76" s="51">
        <v>111.62</v>
      </c>
      <c r="AU76" s="51">
        <v>533</v>
      </c>
      <c r="AV76" s="51">
        <v>433.4</v>
      </c>
      <c r="AW76" s="51">
        <v>77.42</v>
      </c>
      <c r="AX76" s="29">
        <v>2.62</v>
      </c>
      <c r="AY76" s="51">
        <v>114</v>
      </c>
      <c r="AZ76" s="29">
        <v>121</v>
      </c>
      <c r="BA76" s="35"/>
      <c r="BF76" s="29"/>
      <c r="BG76"/>
      <c r="BH76"/>
      <c r="BI76"/>
      <c r="BJ76"/>
    </row>
    <row r="77" spans="1:62" x14ac:dyDescent="0.25">
      <c r="A77" s="28">
        <v>74</v>
      </c>
      <c r="B77" s="34"/>
      <c r="C77" s="37">
        <v>44978</v>
      </c>
      <c r="D77" s="27"/>
      <c r="E77" s="27"/>
      <c r="F77" s="27" t="s">
        <v>108</v>
      </c>
      <c r="G77" s="28" t="s">
        <v>112</v>
      </c>
      <c r="H77" s="59"/>
      <c r="I77" s="27">
        <v>86.03</v>
      </c>
      <c r="J77" s="27">
        <v>8.08</v>
      </c>
      <c r="K77" s="27">
        <v>9.2999999999999999E-2</v>
      </c>
      <c r="L77" s="27">
        <v>2.33</v>
      </c>
      <c r="M77" s="27">
        <v>3.15</v>
      </c>
      <c r="N77" s="27">
        <v>0.21</v>
      </c>
      <c r="O77" s="27">
        <v>42.97</v>
      </c>
      <c r="P77" s="27">
        <v>399.8</v>
      </c>
      <c r="Q77" s="27">
        <v>34.752000000000002</v>
      </c>
      <c r="R77" s="27">
        <v>20.853000000000002</v>
      </c>
      <c r="S77" s="27">
        <v>10.712</v>
      </c>
      <c r="T77" s="27">
        <v>0.442</v>
      </c>
      <c r="U77" s="27">
        <v>5.9690000000000003</v>
      </c>
      <c r="V77" s="27">
        <v>46.241999999999997</v>
      </c>
      <c r="W77" s="27">
        <v>11.491</v>
      </c>
      <c r="X77" s="27">
        <v>2.5999999999999999E-2</v>
      </c>
      <c r="Y77" s="27">
        <v>26934.29</v>
      </c>
      <c r="Z77" s="27">
        <v>6.8689999999999998</v>
      </c>
      <c r="AA77" s="27">
        <v>3.2949999999999999</v>
      </c>
      <c r="AB77" s="27">
        <v>214.17</v>
      </c>
      <c r="AC77" s="27">
        <v>0.5</v>
      </c>
      <c r="AD77" s="27">
        <v>0.27300000000000002</v>
      </c>
      <c r="AE77" s="27">
        <v>20.844000000000001</v>
      </c>
      <c r="AF77" s="27">
        <v>0.874</v>
      </c>
      <c r="AG77" s="27">
        <v>22.553999999999998</v>
      </c>
      <c r="AH77" s="27">
        <v>0.29299999999999998</v>
      </c>
      <c r="AI77" s="27">
        <v>58.77</v>
      </c>
      <c r="AJ77" s="27">
        <v>27.11</v>
      </c>
      <c r="AK77" s="27">
        <v>30.14</v>
      </c>
      <c r="AL77" s="27">
        <v>0.86</v>
      </c>
      <c r="AM77" s="27">
        <v>26.49</v>
      </c>
      <c r="AN77" s="27">
        <v>42.51</v>
      </c>
      <c r="AO77" s="28" t="s">
        <v>191</v>
      </c>
      <c r="AP77" s="27">
        <v>487</v>
      </c>
      <c r="AQ77" s="27">
        <v>444</v>
      </c>
      <c r="AR77" s="27">
        <v>653</v>
      </c>
      <c r="AS77" s="27">
        <v>129</v>
      </c>
      <c r="AT77" s="27">
        <v>99.3</v>
      </c>
      <c r="AU77" s="27">
        <v>434</v>
      </c>
      <c r="AV77" s="27">
        <v>387.9</v>
      </c>
      <c r="AW77" s="27" t="s">
        <v>196</v>
      </c>
      <c r="AX77" s="28">
        <v>0.76</v>
      </c>
      <c r="AY77" s="27">
        <v>76</v>
      </c>
      <c r="AZ77" s="28">
        <v>104</v>
      </c>
      <c r="BA77" s="34"/>
      <c r="BB77" s="27"/>
      <c r="BC77" s="27"/>
      <c r="BD77" s="27"/>
      <c r="BE77" s="27"/>
      <c r="BF77" s="28"/>
      <c r="BG77"/>
      <c r="BH77"/>
      <c r="BI77"/>
      <c r="BJ77"/>
    </row>
  </sheetData>
  <mergeCells count="8">
    <mergeCell ref="BA1:BF1"/>
    <mergeCell ref="BA2:BC2"/>
    <mergeCell ref="BD2:BF2"/>
    <mergeCell ref="B1:G2"/>
    <mergeCell ref="AY1:AZ1"/>
    <mergeCell ref="AP1:AX1"/>
    <mergeCell ref="I1:AO1"/>
    <mergeCell ref="H1:H2"/>
  </mergeCells>
  <conditionalFormatting sqref="A3:F77">
    <cfRule type="expression" dxfId="1" priority="1">
      <formula>"="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D1D9-A987-45E2-8A2A-EE05D12A1738}">
  <dimension ref="A1:R27"/>
  <sheetViews>
    <sheetView topLeftCell="A15" workbookViewId="0">
      <selection activeCell="G12" sqref="G12"/>
    </sheetView>
  </sheetViews>
  <sheetFormatPr baseColWidth="10" defaultRowHeight="15" x14ac:dyDescent="0.25"/>
  <sheetData>
    <row r="1" spans="1:18" x14ac:dyDescent="0.25">
      <c r="B1" s="39" t="s">
        <v>195</v>
      </c>
      <c r="C1" s="39"/>
      <c r="D1" s="39"/>
      <c r="E1" s="39"/>
      <c r="F1" s="47" t="s">
        <v>205</v>
      </c>
      <c r="G1" s="48"/>
      <c r="H1" s="48"/>
      <c r="I1" s="48"/>
      <c r="J1" s="48"/>
      <c r="K1" s="48"/>
      <c r="L1" s="48"/>
      <c r="M1" s="48"/>
      <c r="N1" s="48"/>
      <c r="O1" s="48"/>
      <c r="P1" s="45" t="s">
        <v>207</v>
      </c>
      <c r="Q1" s="47" t="s">
        <v>210</v>
      </c>
      <c r="R1" s="49"/>
    </row>
    <row r="2" spans="1:18" x14ac:dyDescent="0.25">
      <c r="A2" s="32"/>
      <c r="B2" s="39"/>
      <c r="C2" s="39"/>
      <c r="D2" s="39"/>
      <c r="E2" s="39"/>
      <c r="F2" s="35" t="s">
        <v>200</v>
      </c>
      <c r="H2" t="s">
        <v>201</v>
      </c>
      <c r="J2" t="s">
        <v>202</v>
      </c>
      <c r="L2" t="s">
        <v>203</v>
      </c>
      <c r="N2" t="s">
        <v>204</v>
      </c>
      <c r="P2" s="45"/>
      <c r="Q2" s="50"/>
      <c r="R2" s="49"/>
    </row>
    <row r="3" spans="1:18" ht="30" x14ac:dyDescent="0.25">
      <c r="A3" s="28" t="s">
        <v>101</v>
      </c>
      <c r="B3" s="34" t="s">
        <v>102</v>
      </c>
      <c r="C3" s="27" t="s">
        <v>103</v>
      </c>
      <c r="D3" s="27" t="s">
        <v>104</v>
      </c>
      <c r="E3" s="27" t="s">
        <v>105</v>
      </c>
      <c r="F3" s="34" t="s">
        <v>211</v>
      </c>
      <c r="G3" s="27" t="s">
        <v>206</v>
      </c>
      <c r="H3" s="27" t="s">
        <v>211</v>
      </c>
      <c r="I3" s="27" t="s">
        <v>206</v>
      </c>
      <c r="J3" s="27" t="s">
        <v>211</v>
      </c>
      <c r="K3" s="27" t="s">
        <v>206</v>
      </c>
      <c r="L3" s="27" t="s">
        <v>211</v>
      </c>
      <c r="M3" s="27" t="s">
        <v>206</v>
      </c>
      <c r="N3" s="27" t="s">
        <v>211</v>
      </c>
      <c r="O3" s="27" t="s">
        <v>206</v>
      </c>
      <c r="P3" s="46"/>
      <c r="Q3" s="27" t="s">
        <v>208</v>
      </c>
      <c r="R3" s="38" t="s">
        <v>209</v>
      </c>
    </row>
    <row r="4" spans="1:18" x14ac:dyDescent="0.25">
      <c r="A4" s="29">
        <v>1</v>
      </c>
      <c r="B4" s="35">
        <v>1</v>
      </c>
      <c r="C4" s="13">
        <v>45183</v>
      </c>
      <c r="D4" t="s">
        <v>107</v>
      </c>
      <c r="E4" t="s">
        <v>92</v>
      </c>
      <c r="F4">
        <v>0</v>
      </c>
      <c r="G4">
        <v>0</v>
      </c>
      <c r="H4">
        <v>8</v>
      </c>
      <c r="I4">
        <v>868</v>
      </c>
      <c r="J4">
        <v>5</v>
      </c>
      <c r="K4">
        <v>325</v>
      </c>
      <c r="L4">
        <v>22</v>
      </c>
      <c r="M4">
        <v>589</v>
      </c>
      <c r="N4">
        <v>16</v>
      </c>
      <c r="O4">
        <v>171</v>
      </c>
      <c r="P4" s="35">
        <v>1953</v>
      </c>
      <c r="Q4" s="35">
        <v>85.65</v>
      </c>
      <c r="R4" s="29">
        <v>14.35</v>
      </c>
    </row>
    <row r="5" spans="1:18" x14ac:dyDescent="0.25">
      <c r="A5" s="29">
        <v>2</v>
      </c>
      <c r="B5" s="35">
        <v>2</v>
      </c>
      <c r="C5" s="13">
        <v>45183</v>
      </c>
      <c r="D5" t="s">
        <v>107</v>
      </c>
      <c r="E5" t="s">
        <v>92</v>
      </c>
      <c r="F5">
        <v>0</v>
      </c>
      <c r="G5">
        <v>0</v>
      </c>
      <c r="H5">
        <v>6</v>
      </c>
      <c r="I5">
        <v>802</v>
      </c>
      <c r="J5">
        <v>3</v>
      </c>
      <c r="K5">
        <v>195</v>
      </c>
      <c r="L5">
        <v>21</v>
      </c>
      <c r="M5">
        <v>632</v>
      </c>
      <c r="N5">
        <v>22</v>
      </c>
      <c r="O5">
        <v>193</v>
      </c>
      <c r="P5" s="35">
        <v>1822</v>
      </c>
      <c r="Q5" s="35">
        <v>83.01</v>
      </c>
      <c r="R5" s="29">
        <v>16.989999999999998</v>
      </c>
    </row>
    <row r="6" spans="1:18" x14ac:dyDescent="0.25">
      <c r="A6" s="29">
        <v>3</v>
      </c>
      <c r="B6" s="35">
        <v>3</v>
      </c>
      <c r="C6" s="13">
        <v>45183</v>
      </c>
      <c r="D6" t="s">
        <v>1</v>
      </c>
      <c r="E6" t="s">
        <v>96</v>
      </c>
      <c r="F6">
        <v>0</v>
      </c>
      <c r="G6">
        <v>0</v>
      </c>
      <c r="H6">
        <v>6</v>
      </c>
      <c r="I6">
        <v>655</v>
      </c>
      <c r="J6">
        <v>6</v>
      </c>
      <c r="K6">
        <v>334</v>
      </c>
      <c r="L6">
        <v>15</v>
      </c>
      <c r="M6">
        <v>433</v>
      </c>
      <c r="N6">
        <v>12</v>
      </c>
      <c r="O6">
        <v>116</v>
      </c>
      <c r="P6" s="35">
        <v>1538</v>
      </c>
      <c r="Q6" s="35">
        <v>88.08</v>
      </c>
      <c r="R6" s="29">
        <v>11.92</v>
      </c>
    </row>
    <row r="7" spans="1:18" x14ac:dyDescent="0.25">
      <c r="A7" s="29">
        <v>4</v>
      </c>
      <c r="B7" s="35">
        <v>4</v>
      </c>
      <c r="C7" s="13">
        <v>45183</v>
      </c>
      <c r="D7" t="s">
        <v>107</v>
      </c>
      <c r="E7" t="s">
        <v>92</v>
      </c>
      <c r="F7">
        <v>1</v>
      </c>
      <c r="G7">
        <v>262</v>
      </c>
      <c r="H7">
        <v>8</v>
      </c>
      <c r="I7">
        <v>801</v>
      </c>
      <c r="J7">
        <v>5</v>
      </c>
      <c r="K7">
        <v>297</v>
      </c>
      <c r="L7">
        <v>6</v>
      </c>
      <c r="M7">
        <v>193</v>
      </c>
      <c r="N7">
        <v>6</v>
      </c>
      <c r="O7">
        <v>73</v>
      </c>
      <c r="P7" s="35">
        <v>1626</v>
      </c>
      <c r="Q7" s="35">
        <v>84.62</v>
      </c>
      <c r="R7" s="29">
        <v>15.38</v>
      </c>
    </row>
    <row r="8" spans="1:18" x14ac:dyDescent="0.25">
      <c r="A8" s="29">
        <v>5</v>
      </c>
      <c r="B8" s="35">
        <v>5</v>
      </c>
      <c r="C8" s="13">
        <v>45183</v>
      </c>
      <c r="D8" t="s">
        <v>1</v>
      </c>
      <c r="E8" t="s">
        <v>92</v>
      </c>
      <c r="F8">
        <v>0</v>
      </c>
      <c r="G8">
        <v>0</v>
      </c>
      <c r="H8">
        <v>9</v>
      </c>
      <c r="I8">
        <v>1005</v>
      </c>
      <c r="J8">
        <v>9</v>
      </c>
      <c r="K8">
        <v>554</v>
      </c>
      <c r="L8">
        <v>26</v>
      </c>
      <c r="M8">
        <v>858</v>
      </c>
      <c r="N8">
        <v>9</v>
      </c>
      <c r="O8">
        <v>114</v>
      </c>
      <c r="P8" s="35">
        <v>2531</v>
      </c>
      <c r="Q8" s="35">
        <v>83.46</v>
      </c>
      <c r="R8" s="29">
        <v>16.54</v>
      </c>
    </row>
    <row r="9" spans="1:18" x14ac:dyDescent="0.25">
      <c r="A9" s="29">
        <v>6</v>
      </c>
      <c r="B9" s="35">
        <v>6</v>
      </c>
      <c r="C9" s="13">
        <v>45183</v>
      </c>
      <c r="D9" t="s">
        <v>1</v>
      </c>
      <c r="E9" t="s">
        <v>96</v>
      </c>
      <c r="F9">
        <v>0</v>
      </c>
      <c r="G9">
        <v>0</v>
      </c>
      <c r="H9">
        <v>14</v>
      </c>
      <c r="I9">
        <v>1594</v>
      </c>
      <c r="J9">
        <v>5</v>
      </c>
      <c r="K9">
        <v>308</v>
      </c>
      <c r="L9">
        <v>13</v>
      </c>
      <c r="M9">
        <v>385</v>
      </c>
      <c r="N9">
        <v>9</v>
      </c>
      <c r="O9">
        <v>84</v>
      </c>
      <c r="P9" s="35">
        <v>2371</v>
      </c>
      <c r="Q9" s="35">
        <v>86.46</v>
      </c>
      <c r="R9" s="29">
        <v>13.54</v>
      </c>
    </row>
    <row r="10" spans="1:18" x14ac:dyDescent="0.25">
      <c r="A10" s="29">
        <v>7</v>
      </c>
      <c r="B10" s="35">
        <v>7</v>
      </c>
      <c r="C10" s="13">
        <v>45183</v>
      </c>
      <c r="D10" t="s">
        <v>107</v>
      </c>
      <c r="E10" t="s">
        <v>96</v>
      </c>
      <c r="F10">
        <v>0</v>
      </c>
      <c r="G10">
        <v>0</v>
      </c>
      <c r="H10">
        <v>0</v>
      </c>
      <c r="I10">
        <v>0</v>
      </c>
      <c r="J10">
        <v>1</v>
      </c>
      <c r="K10">
        <v>56</v>
      </c>
      <c r="L10">
        <v>6</v>
      </c>
      <c r="M10">
        <v>143</v>
      </c>
      <c r="N10">
        <v>3</v>
      </c>
      <c r="O10">
        <v>17</v>
      </c>
      <c r="P10" s="35">
        <v>216</v>
      </c>
      <c r="Q10" s="35">
        <v>87.39</v>
      </c>
      <c r="R10" s="29">
        <v>12.61</v>
      </c>
    </row>
    <row r="11" spans="1:18" x14ac:dyDescent="0.25">
      <c r="A11" s="29">
        <v>8</v>
      </c>
      <c r="B11" s="35">
        <v>8</v>
      </c>
      <c r="C11" s="13">
        <v>45183</v>
      </c>
      <c r="D11" t="s">
        <v>107</v>
      </c>
      <c r="E11" t="s">
        <v>96</v>
      </c>
      <c r="F11">
        <v>0</v>
      </c>
      <c r="G11">
        <v>0</v>
      </c>
      <c r="H11">
        <v>2</v>
      </c>
      <c r="I11">
        <v>222</v>
      </c>
      <c r="J11">
        <v>7</v>
      </c>
      <c r="K11">
        <v>402</v>
      </c>
      <c r="L11">
        <v>14</v>
      </c>
      <c r="M11">
        <v>427</v>
      </c>
      <c r="N11">
        <v>9</v>
      </c>
      <c r="O11">
        <v>50</v>
      </c>
      <c r="P11" s="35">
        <v>1101</v>
      </c>
      <c r="Q11" s="35">
        <v>85.35</v>
      </c>
      <c r="R11" s="29">
        <v>14.65</v>
      </c>
    </row>
    <row r="12" spans="1:18" x14ac:dyDescent="0.25">
      <c r="A12" s="29">
        <v>9</v>
      </c>
      <c r="B12" s="35">
        <v>9</v>
      </c>
      <c r="C12" s="13">
        <v>45183</v>
      </c>
      <c r="D12" t="s">
        <v>1</v>
      </c>
      <c r="E12" t="s">
        <v>92</v>
      </c>
      <c r="F12">
        <v>1</v>
      </c>
      <c r="G12">
        <v>448</v>
      </c>
      <c r="H12">
        <v>11</v>
      </c>
      <c r="I12">
        <v>1102</v>
      </c>
      <c r="J12">
        <v>14</v>
      </c>
      <c r="K12">
        <v>865</v>
      </c>
      <c r="L12">
        <v>19</v>
      </c>
      <c r="M12">
        <v>591</v>
      </c>
      <c r="N12">
        <v>17</v>
      </c>
      <c r="O12">
        <v>186</v>
      </c>
      <c r="P12" s="35">
        <v>3192</v>
      </c>
      <c r="Q12" s="35">
        <v>84.56</v>
      </c>
      <c r="R12" s="29">
        <v>15.44</v>
      </c>
    </row>
    <row r="13" spans="1:18" x14ac:dyDescent="0.25">
      <c r="A13" s="29">
        <v>10</v>
      </c>
      <c r="B13" s="35">
        <v>10</v>
      </c>
      <c r="C13" s="13">
        <v>45183</v>
      </c>
      <c r="D13" t="s">
        <v>107</v>
      </c>
      <c r="E13" t="s">
        <v>96</v>
      </c>
      <c r="F13">
        <v>0</v>
      </c>
      <c r="G13">
        <v>0</v>
      </c>
      <c r="H13">
        <v>2</v>
      </c>
      <c r="I13">
        <v>204</v>
      </c>
      <c r="J13">
        <v>5</v>
      </c>
      <c r="K13">
        <v>319</v>
      </c>
      <c r="L13">
        <v>10</v>
      </c>
      <c r="M13">
        <v>294</v>
      </c>
      <c r="N13">
        <v>5</v>
      </c>
      <c r="O13">
        <v>64</v>
      </c>
      <c r="P13" s="35">
        <v>881</v>
      </c>
      <c r="Q13" s="35">
        <v>87.65</v>
      </c>
      <c r="R13" s="29">
        <v>12.35</v>
      </c>
    </row>
    <row r="14" spans="1:18" x14ac:dyDescent="0.25">
      <c r="A14" s="29">
        <v>11</v>
      </c>
      <c r="B14" s="35">
        <v>11</v>
      </c>
      <c r="C14" s="13">
        <v>45183</v>
      </c>
      <c r="D14" t="s">
        <v>1</v>
      </c>
      <c r="E14" t="s">
        <v>92</v>
      </c>
      <c r="F14">
        <v>0</v>
      </c>
      <c r="G14">
        <v>0</v>
      </c>
      <c r="H14">
        <v>16</v>
      </c>
      <c r="I14">
        <v>1656</v>
      </c>
      <c r="J14">
        <v>6</v>
      </c>
      <c r="K14">
        <v>373</v>
      </c>
      <c r="L14">
        <v>9</v>
      </c>
      <c r="M14">
        <v>305</v>
      </c>
      <c r="N14">
        <v>7</v>
      </c>
      <c r="O14">
        <v>76</v>
      </c>
      <c r="P14" s="35">
        <v>2410</v>
      </c>
      <c r="Q14" s="35">
        <v>87.96</v>
      </c>
      <c r="R14" s="29">
        <v>12.04</v>
      </c>
    </row>
    <row r="15" spans="1:18" x14ac:dyDescent="0.25">
      <c r="A15" s="29">
        <v>12</v>
      </c>
      <c r="B15" s="35">
        <v>12</v>
      </c>
      <c r="C15" s="13">
        <v>45183</v>
      </c>
      <c r="D15" t="s">
        <v>1</v>
      </c>
      <c r="E15" t="s">
        <v>92</v>
      </c>
      <c r="F15">
        <v>4</v>
      </c>
      <c r="G15">
        <v>1304</v>
      </c>
      <c r="H15">
        <v>9</v>
      </c>
      <c r="I15">
        <v>2558</v>
      </c>
      <c r="J15">
        <v>10</v>
      </c>
      <c r="K15">
        <v>657</v>
      </c>
      <c r="L15">
        <v>9</v>
      </c>
      <c r="M15">
        <v>276</v>
      </c>
      <c r="N15">
        <v>8</v>
      </c>
      <c r="O15">
        <v>85</v>
      </c>
      <c r="P15" s="35">
        <v>4880</v>
      </c>
      <c r="Q15" s="35">
        <v>88.19</v>
      </c>
      <c r="R15" s="29">
        <v>11.81</v>
      </c>
    </row>
    <row r="16" spans="1:18" x14ac:dyDescent="0.25">
      <c r="A16" s="29">
        <v>13</v>
      </c>
      <c r="B16" s="35">
        <v>13</v>
      </c>
      <c r="C16" s="13">
        <v>45183</v>
      </c>
      <c r="D16" t="s">
        <v>107</v>
      </c>
      <c r="E16" t="s">
        <v>92</v>
      </c>
      <c r="F16">
        <v>0</v>
      </c>
      <c r="G16">
        <v>0</v>
      </c>
      <c r="H16">
        <v>8</v>
      </c>
      <c r="I16">
        <v>1022</v>
      </c>
      <c r="J16">
        <v>8</v>
      </c>
      <c r="K16">
        <v>442</v>
      </c>
      <c r="L16">
        <v>21</v>
      </c>
      <c r="M16">
        <v>723</v>
      </c>
      <c r="N16">
        <v>11</v>
      </c>
      <c r="O16">
        <v>103</v>
      </c>
      <c r="P16" s="35">
        <v>2290</v>
      </c>
      <c r="Q16" s="35">
        <v>86.12</v>
      </c>
      <c r="R16" s="29">
        <v>13.88</v>
      </c>
    </row>
    <row r="17" spans="1:18" x14ac:dyDescent="0.25">
      <c r="A17" s="29">
        <v>14</v>
      </c>
      <c r="B17" s="35">
        <v>14</v>
      </c>
      <c r="C17" s="13">
        <v>45183</v>
      </c>
      <c r="D17" t="s">
        <v>107</v>
      </c>
      <c r="E17" t="s">
        <v>96</v>
      </c>
      <c r="F17">
        <v>0</v>
      </c>
      <c r="G17">
        <v>0</v>
      </c>
      <c r="H17">
        <v>9</v>
      </c>
      <c r="I17">
        <v>871</v>
      </c>
      <c r="J17">
        <v>8</v>
      </c>
      <c r="K17">
        <v>484</v>
      </c>
      <c r="L17">
        <v>19</v>
      </c>
      <c r="M17">
        <v>537</v>
      </c>
      <c r="N17">
        <v>16</v>
      </c>
      <c r="O17">
        <v>184</v>
      </c>
      <c r="P17" s="35">
        <v>2076</v>
      </c>
      <c r="Q17" s="35">
        <v>89.4</v>
      </c>
      <c r="R17" s="29">
        <v>10.6</v>
      </c>
    </row>
    <row r="18" spans="1:18" x14ac:dyDescent="0.25">
      <c r="A18" s="29">
        <v>15</v>
      </c>
      <c r="B18" s="35">
        <v>15</v>
      </c>
      <c r="C18" s="13">
        <v>45183</v>
      </c>
      <c r="D18" t="s">
        <v>1</v>
      </c>
      <c r="E18" t="s">
        <v>96</v>
      </c>
      <c r="F18">
        <v>1</v>
      </c>
      <c r="G18">
        <v>338</v>
      </c>
      <c r="H18">
        <v>6</v>
      </c>
      <c r="I18">
        <v>693</v>
      </c>
      <c r="J18">
        <v>6</v>
      </c>
      <c r="K18">
        <v>410</v>
      </c>
      <c r="L18">
        <v>15</v>
      </c>
      <c r="M18">
        <v>491</v>
      </c>
      <c r="N18">
        <v>9</v>
      </c>
      <c r="O18">
        <v>111</v>
      </c>
      <c r="P18" s="35">
        <v>2043</v>
      </c>
      <c r="Q18" s="35">
        <v>84.16</v>
      </c>
      <c r="R18" s="29">
        <v>15.84</v>
      </c>
    </row>
    <row r="19" spans="1:18" x14ac:dyDescent="0.25">
      <c r="A19" s="29">
        <v>16</v>
      </c>
      <c r="B19" s="35">
        <v>16</v>
      </c>
      <c r="C19" s="13">
        <v>45183</v>
      </c>
      <c r="D19" t="s">
        <v>107</v>
      </c>
      <c r="E19" t="s">
        <v>96</v>
      </c>
      <c r="F19">
        <v>0</v>
      </c>
      <c r="G19">
        <v>0</v>
      </c>
      <c r="H19">
        <v>8</v>
      </c>
      <c r="I19">
        <v>863</v>
      </c>
      <c r="J19">
        <v>10</v>
      </c>
      <c r="K19">
        <v>654</v>
      </c>
      <c r="L19">
        <v>13</v>
      </c>
      <c r="M19">
        <v>352</v>
      </c>
      <c r="N19">
        <v>12</v>
      </c>
      <c r="O19">
        <v>113</v>
      </c>
      <c r="P19" s="35">
        <v>1982</v>
      </c>
      <c r="Q19" s="35">
        <v>88.02</v>
      </c>
      <c r="R19" s="29">
        <v>11.98</v>
      </c>
    </row>
    <row r="20" spans="1:18" x14ac:dyDescent="0.25">
      <c r="A20" s="29">
        <v>17</v>
      </c>
      <c r="B20" s="35">
        <v>17</v>
      </c>
      <c r="C20" s="13">
        <v>45183</v>
      </c>
      <c r="D20" t="s">
        <v>1</v>
      </c>
      <c r="E20" t="s">
        <v>96</v>
      </c>
      <c r="F20">
        <v>0</v>
      </c>
      <c r="G20">
        <v>0</v>
      </c>
      <c r="H20">
        <v>10</v>
      </c>
      <c r="I20">
        <v>1136</v>
      </c>
      <c r="J20">
        <v>10</v>
      </c>
      <c r="K20">
        <v>602</v>
      </c>
      <c r="L20">
        <v>14</v>
      </c>
      <c r="M20">
        <v>438</v>
      </c>
      <c r="N20">
        <v>8</v>
      </c>
      <c r="O20">
        <v>82</v>
      </c>
      <c r="P20" s="35">
        <v>2258</v>
      </c>
      <c r="Q20" s="35">
        <v>86.69</v>
      </c>
      <c r="R20" s="29">
        <v>13.31</v>
      </c>
    </row>
    <row r="21" spans="1:18" x14ac:dyDescent="0.25">
      <c r="A21" s="29">
        <v>18</v>
      </c>
      <c r="B21" s="35">
        <v>18</v>
      </c>
      <c r="C21" s="13">
        <v>45183</v>
      </c>
      <c r="D21" t="s">
        <v>1</v>
      </c>
      <c r="E21" t="s">
        <v>96</v>
      </c>
      <c r="F21">
        <v>0</v>
      </c>
      <c r="G21">
        <v>0</v>
      </c>
      <c r="H21">
        <v>8</v>
      </c>
      <c r="I21">
        <v>796</v>
      </c>
      <c r="J21">
        <v>8</v>
      </c>
      <c r="K21">
        <v>496</v>
      </c>
      <c r="L21">
        <v>17</v>
      </c>
      <c r="M21">
        <v>466</v>
      </c>
      <c r="N21">
        <v>19</v>
      </c>
      <c r="O21">
        <v>192</v>
      </c>
      <c r="P21" s="35">
        <v>1950</v>
      </c>
      <c r="Q21" s="35">
        <v>85.86</v>
      </c>
      <c r="R21" s="29">
        <v>14.14</v>
      </c>
    </row>
    <row r="22" spans="1:18" x14ac:dyDescent="0.25">
      <c r="A22" s="29">
        <v>19</v>
      </c>
      <c r="B22" s="35">
        <v>19</v>
      </c>
      <c r="C22" s="13">
        <v>45183</v>
      </c>
      <c r="D22" t="s">
        <v>107</v>
      </c>
      <c r="E22" t="s">
        <v>96</v>
      </c>
      <c r="F22">
        <v>0</v>
      </c>
      <c r="G22">
        <v>0</v>
      </c>
      <c r="H22">
        <v>4</v>
      </c>
      <c r="I22">
        <v>407</v>
      </c>
      <c r="J22">
        <v>12</v>
      </c>
      <c r="K22">
        <v>733</v>
      </c>
      <c r="L22">
        <v>15</v>
      </c>
      <c r="M22">
        <v>462</v>
      </c>
      <c r="N22">
        <v>5</v>
      </c>
      <c r="O22">
        <v>46</v>
      </c>
      <c r="P22" s="35">
        <v>1648</v>
      </c>
      <c r="Q22" s="35">
        <v>86.72</v>
      </c>
      <c r="R22" s="29">
        <v>13.28</v>
      </c>
    </row>
    <row r="23" spans="1:18" x14ac:dyDescent="0.25">
      <c r="A23" s="29">
        <v>20</v>
      </c>
      <c r="B23" s="35">
        <v>20</v>
      </c>
      <c r="C23" s="13">
        <v>45183</v>
      </c>
      <c r="D23" t="s">
        <v>107</v>
      </c>
      <c r="E23" t="s">
        <v>92</v>
      </c>
      <c r="F23">
        <v>0</v>
      </c>
      <c r="G23">
        <v>0</v>
      </c>
      <c r="H23">
        <v>8</v>
      </c>
      <c r="I23">
        <v>807</v>
      </c>
      <c r="J23">
        <v>15</v>
      </c>
      <c r="K23">
        <v>862</v>
      </c>
      <c r="L23">
        <v>17</v>
      </c>
      <c r="M23">
        <v>629</v>
      </c>
      <c r="N23">
        <v>19</v>
      </c>
      <c r="O23">
        <v>173</v>
      </c>
      <c r="P23" s="35">
        <v>2471</v>
      </c>
      <c r="Q23" s="35">
        <v>86.99</v>
      </c>
      <c r="R23" s="29">
        <v>13.01</v>
      </c>
    </row>
    <row r="24" spans="1:18" x14ac:dyDescent="0.25">
      <c r="A24" s="29">
        <v>21</v>
      </c>
      <c r="B24" s="35">
        <v>21</v>
      </c>
      <c r="C24" s="13">
        <v>45183</v>
      </c>
      <c r="D24" t="s">
        <v>1</v>
      </c>
      <c r="E24" t="s">
        <v>92</v>
      </c>
      <c r="F24">
        <v>0</v>
      </c>
      <c r="G24">
        <v>0</v>
      </c>
      <c r="H24">
        <v>19</v>
      </c>
      <c r="I24">
        <v>2304</v>
      </c>
      <c r="J24">
        <v>7</v>
      </c>
      <c r="K24">
        <v>402</v>
      </c>
      <c r="L24">
        <v>18</v>
      </c>
      <c r="M24">
        <v>542</v>
      </c>
      <c r="N24">
        <v>16</v>
      </c>
      <c r="O24">
        <v>167</v>
      </c>
      <c r="P24" s="35">
        <v>3415</v>
      </c>
      <c r="Q24" s="35">
        <v>87.28</v>
      </c>
      <c r="R24" s="29">
        <v>12.72</v>
      </c>
    </row>
    <row r="25" spans="1:18" x14ac:dyDescent="0.25">
      <c r="A25" s="29">
        <v>22</v>
      </c>
      <c r="B25" s="35">
        <v>22</v>
      </c>
      <c r="C25" s="13">
        <v>45183</v>
      </c>
      <c r="D25" t="s">
        <v>107</v>
      </c>
      <c r="E25" t="s">
        <v>92</v>
      </c>
      <c r="F25">
        <v>1</v>
      </c>
      <c r="G25">
        <v>348</v>
      </c>
      <c r="H25">
        <v>16</v>
      </c>
      <c r="I25">
        <v>2032</v>
      </c>
      <c r="J25">
        <v>8</v>
      </c>
      <c r="K25">
        <v>499</v>
      </c>
      <c r="L25">
        <v>13</v>
      </c>
      <c r="M25">
        <v>429</v>
      </c>
      <c r="N25">
        <v>10</v>
      </c>
      <c r="O25">
        <v>105</v>
      </c>
      <c r="P25" s="35">
        <v>3413</v>
      </c>
      <c r="Q25" s="35">
        <v>87.15</v>
      </c>
      <c r="R25" s="29">
        <v>12.85</v>
      </c>
    </row>
    <row r="26" spans="1:18" x14ac:dyDescent="0.25">
      <c r="A26" s="29">
        <v>23</v>
      </c>
      <c r="B26" s="35">
        <v>23</v>
      </c>
      <c r="C26" s="13">
        <v>45183</v>
      </c>
      <c r="D26" t="s">
        <v>1</v>
      </c>
      <c r="E26" t="s">
        <v>96</v>
      </c>
      <c r="F26">
        <v>0</v>
      </c>
      <c r="G26">
        <v>0</v>
      </c>
      <c r="H26">
        <v>6</v>
      </c>
      <c r="I26">
        <v>595</v>
      </c>
      <c r="J26">
        <v>12</v>
      </c>
      <c r="K26">
        <v>747</v>
      </c>
      <c r="L26">
        <v>19</v>
      </c>
      <c r="M26">
        <v>630</v>
      </c>
      <c r="N26">
        <v>11</v>
      </c>
      <c r="O26">
        <v>91</v>
      </c>
      <c r="P26" s="35">
        <v>2063</v>
      </c>
      <c r="Q26" s="35">
        <v>85.34</v>
      </c>
      <c r="R26" s="29">
        <v>14.66</v>
      </c>
    </row>
    <row r="27" spans="1:18" x14ac:dyDescent="0.25">
      <c r="A27" s="29">
        <v>24</v>
      </c>
      <c r="B27" s="34">
        <v>24</v>
      </c>
      <c r="C27" s="37">
        <v>45183</v>
      </c>
      <c r="D27" s="27" t="s">
        <v>1</v>
      </c>
      <c r="E27" s="27" t="s">
        <v>92</v>
      </c>
      <c r="F27" s="27">
        <v>1</v>
      </c>
      <c r="G27" s="27">
        <v>295</v>
      </c>
      <c r="H27" s="27">
        <v>15</v>
      </c>
      <c r="I27" s="27">
        <v>1714</v>
      </c>
      <c r="J27" s="27">
        <v>4</v>
      </c>
      <c r="K27" s="27">
        <v>248</v>
      </c>
      <c r="L27" s="27">
        <v>12</v>
      </c>
      <c r="M27" s="27">
        <v>370</v>
      </c>
      <c r="N27" s="27">
        <v>13</v>
      </c>
      <c r="O27" s="27">
        <v>170</v>
      </c>
      <c r="P27" s="34">
        <v>2797</v>
      </c>
      <c r="Q27" s="34">
        <v>88.49</v>
      </c>
      <c r="R27" s="28">
        <v>11.51</v>
      </c>
    </row>
  </sheetData>
  <mergeCells count="4">
    <mergeCell ref="B1:E2"/>
    <mergeCell ref="F1:O1"/>
    <mergeCell ref="P1:P3"/>
    <mergeCell ref="Q1:R2"/>
  </mergeCells>
  <conditionalFormatting sqref="A3:E27">
    <cfRule type="expression" dxfId="0" priority="1">
      <formula>"="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5D54-5F00-42AC-9A3F-8B7AF64AFC77}">
  <dimension ref="A1"/>
  <sheetViews>
    <sheetView workbookViewId="0">
      <selection activeCell="N22" sqref="N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Diseño experimental </vt:lpstr>
      <vt:lpstr>Cronología</vt:lpstr>
      <vt:lpstr>Enmienda</vt:lpstr>
      <vt:lpstr>Muestreos suelo</vt:lpstr>
      <vt:lpstr>TTO biocidas</vt:lpstr>
      <vt:lpstr>ID NEIKER</vt:lpstr>
      <vt:lpstr>Resultados suelo</vt:lpstr>
      <vt:lpstr>Resultados patata</vt:lpstr>
      <vt:lpstr>Sensores T y humedad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Ruiz Torrubia</dc:creator>
  <cp:lastModifiedBy>Fernando Ruiz Torrubia</cp:lastModifiedBy>
  <dcterms:created xsi:type="dcterms:W3CDTF">2023-04-03T08:52:46Z</dcterms:created>
  <dcterms:modified xsi:type="dcterms:W3CDTF">2024-04-25T11:56:45Z</dcterms:modified>
</cp:coreProperties>
</file>