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Irina\Mosaiq8\"/>
    </mc:Choice>
  </mc:AlternateContent>
  <xr:revisionPtr revIDLastSave="0" documentId="13_ncr:1_{16AA547B-BFA9-4931-AD4D-26367CB370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8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6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3" i="1"/>
  <c r="G25" i="1" l="1"/>
  <c r="M25" i="1"/>
  <c r="L25" i="1"/>
  <c r="P25" i="1"/>
  <c r="N25" i="1"/>
  <c r="B25" i="1"/>
  <c r="F25" i="1"/>
  <c r="E25" i="1"/>
  <c r="D25" i="1"/>
  <c r="S25" i="1"/>
  <c r="C25" i="1"/>
  <c r="R25" i="1"/>
  <c r="Q25" i="1"/>
  <c r="O25" i="1"/>
  <c r="K25" i="1"/>
  <c r="J25" i="1"/>
  <c r="I25" i="1"/>
  <c r="H25" i="1"/>
</calcChain>
</file>

<file path=xl/sharedStrings.xml><?xml version="1.0" encoding="utf-8"?>
<sst xmlns="http://schemas.openxmlformats.org/spreadsheetml/2006/main" count="73" uniqueCount="73">
  <si>
    <t>metric_name_ro</t>
  </si>
  <si>
    <t>30-09-2020</t>
  </si>
  <si>
    <t>31-12-2020</t>
  </si>
  <si>
    <t>31-03-2021</t>
  </si>
  <si>
    <t>30-06-2021</t>
  </si>
  <si>
    <t>30-09-2021</t>
  </si>
  <si>
    <t>31-12-2021</t>
  </si>
  <si>
    <t>31-03-2022</t>
  </si>
  <si>
    <t>30-06-2022</t>
  </si>
  <si>
    <t>30-09-2022</t>
  </si>
  <si>
    <t>31-12-2022</t>
  </si>
  <si>
    <t>31-03-2023</t>
  </si>
  <si>
    <t>30-06-2023</t>
  </si>
  <si>
    <t>30-09-2023</t>
  </si>
  <si>
    <t>31-12-2023</t>
  </si>
  <si>
    <t>31-03-2024</t>
  </si>
  <si>
    <t>30-06-2024</t>
  </si>
  <si>
    <t>30-09-2024</t>
  </si>
  <si>
    <t>31-12-2024</t>
  </si>
  <si>
    <t>Profitul exercitiului financiar</t>
  </si>
  <si>
    <t>Amortizarea imobilizarilor corporale</t>
  </si>
  <si>
    <t>Pierdere/(Castig) din cedarea imobilizarilor corporale</t>
  </si>
  <si>
    <t>Amortizarea activelor aferente drepturilor de utilizare</t>
  </si>
  <si>
    <t>Amortizarea imobilizarilor necorporale</t>
  </si>
  <si>
    <t>Reversarea pierderilor de credit/(Pierderile de credit asteptate)</t>
  </si>
  <si>
    <t>Pierderi din deprecierea creantelor</t>
  </si>
  <si>
    <t>Alte castiguri si pierderi</t>
  </si>
  <si>
    <t>Modificari in provizioane, net</t>
  </si>
  <si>
    <t>Rezultat financiar net</t>
  </si>
  <si>
    <t>Cheltuiala cu impozitul pe profit</t>
  </si>
  <si>
    <t>Castig din achizitie</t>
  </si>
  <si>
    <t>Descresteri / (cresteri) ale stocurilor</t>
  </si>
  <si>
    <t>Descresteri / (cresteri) ale creantelor comerciale</t>
  </si>
  <si>
    <t>Descresteri / (cresteri) ale altor creante</t>
  </si>
  <si>
    <t>Numerar generat din activitatea de exploatare inainte de capital de lucru</t>
  </si>
  <si>
    <t>Descresteri / (cresteri) ale cheltuielilor in avans</t>
  </si>
  <si>
    <t>Cresteri / (descresteri) ale datoriilor comerciale</t>
  </si>
  <si>
    <t>Cresteri / (descresteri) ale altor datorii</t>
  </si>
  <si>
    <t>Cresteri / (descresteri) ale provizioanelor si beneficiilor pentru angajati</t>
  </si>
  <si>
    <t>Cresteri / (descresteri) ale datoriilor privind contractele cu clientii</t>
  </si>
  <si>
    <t>Numerar generat din activitatea de exploatare</t>
  </si>
  <si>
    <t>Dobanzi platite</t>
  </si>
  <si>
    <t>Impozit pe profit platit</t>
  </si>
  <si>
    <t>Numerar net din activitatea de exploatare</t>
  </si>
  <si>
    <t>Plati aferente dobanzi leasing</t>
  </si>
  <si>
    <t>Plati pentru achizitia de imobilizari corporale</t>
  </si>
  <si>
    <t>Incasari din vanzarea de imobilizari corporale</t>
  </si>
  <si>
    <t>Incasari din imprumuturi acordate partilor afiliate</t>
  </si>
  <si>
    <t>Plati pentru achizitia de imobilizari necorporale</t>
  </si>
  <si>
    <t>Plati pentru achizitia de investitii imobiliare</t>
  </si>
  <si>
    <t>Plati pentru achizitia de filiale, net de numerarul achizitionat</t>
  </si>
  <si>
    <t>Dobanzi incasate</t>
  </si>
  <si>
    <t>Descrestere/(crestere) in depozitele pe termen scurt</t>
  </si>
  <si>
    <t>Plati pentru imprumuturi acordate partilor afiliate</t>
  </si>
  <si>
    <t>Numerar net utilizat in activitatea de investitii</t>
  </si>
  <si>
    <t>Dividende incasate</t>
  </si>
  <si>
    <t>Numerar transferat la achizitia de filiale</t>
  </si>
  <si>
    <t>Plati ale imprumuturilor bancare pe termen lung</t>
  </si>
  <si>
    <t>Incasari din vanzarea de investitii imobiliare</t>
  </si>
  <si>
    <t>Trageri din imprumuturi bancare pe termen scurt</t>
  </si>
  <si>
    <t>Plati ale imprumuturilor bancare pe termen scurt</t>
  </si>
  <si>
    <t>Plati aferente leasing</t>
  </si>
  <si>
    <t>Trageri din imprumuturi bancare pe termen lung</t>
  </si>
  <si>
    <t>Dividende platite</t>
  </si>
  <si>
    <t>Avans platit pentru achizitie companie</t>
  </si>
  <si>
    <t>Numerar net utilizat in activitatea de finantare</t>
  </si>
  <si>
    <t>Incasari din emisiuni de actiuni</t>
  </si>
  <si>
    <t>(Crestere) din alte active – cont escrow</t>
  </si>
  <si>
    <t>Restituire alte imprumuturi</t>
  </si>
  <si>
    <t>(Descresterea)/cresterea neta a numerarului si a echivalentelor de numerar</t>
  </si>
  <si>
    <t>Modificari totale in capitalul de lucru</t>
  </si>
  <si>
    <t>Numerar si echivalente de numerar la inceputul perioadei</t>
  </si>
  <si>
    <t>Numerar si echivalente de numerar la sfarsitul perioadei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</si>
</sst>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0" fontId="3" fillId="3" borderId="1" xfId="0" applyFont="1" applyFill="1" applyBorder="1" applyAlignment="1">
      <alignment horizontal="left" vertical="top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G21" sqref="G21"/>
    </sheetView>
  </sheetViews>
  <sheetFormatPr defaultRowHeight="14.4" x14ac:dyDescent="0.3"/>
  <cols>
    <col min="1" max="1" width="57.77734375" style="3" customWidth="1"/>
    <col min="2" max="6" width="10.33203125" bestFit="1" customWidth="1"/>
    <col min="7" max="7" width="10.6640625" bestFit="1" customWidth="1"/>
    <col min="8" max="10" width="10.33203125" bestFit="1" customWidth="1"/>
    <col min="11" max="11" width="10.6640625" bestFit="1" customWidth="1"/>
    <col min="12" max="16" width="10.33203125" bestFit="1" customWidth="1"/>
    <col min="17" max="19" width="10.6640625" bestFit="1" customWidth="1"/>
  </cols>
  <sheetData>
    <row r="1" spans="1:19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 t="s">
        <v>19</v>
      </c>
      <c r="B2">
        <v>36081664</v>
      </c>
      <c r="C2">
        <v>54362758</v>
      </c>
      <c r="D2">
        <v>5729074</v>
      </c>
      <c r="E2">
        <v>18611968</v>
      </c>
      <c r="F2">
        <v>43825107</v>
      </c>
      <c r="G2">
        <v>70765754</v>
      </c>
      <c r="H2">
        <v>11975255</v>
      </c>
      <c r="I2">
        <v>32421241</v>
      </c>
      <c r="J2">
        <v>64281577</v>
      </c>
      <c r="K2">
        <v>85232024</v>
      </c>
      <c r="L2">
        <v>26561649</v>
      </c>
      <c r="M2">
        <v>41765086</v>
      </c>
      <c r="N2">
        <v>70181985</v>
      </c>
      <c r="O2">
        <v>96925287</v>
      </c>
      <c r="P2">
        <v>19632701</v>
      </c>
      <c r="Q2">
        <v>35306375</v>
      </c>
      <c r="R2">
        <v>56521080</v>
      </c>
      <c r="S2">
        <v>90131282</v>
      </c>
    </row>
    <row r="3" spans="1:19" x14ac:dyDescent="0.3">
      <c r="A3" s="2" t="s">
        <v>20</v>
      </c>
      <c r="B3">
        <v>6884741</v>
      </c>
      <c r="C3">
        <v>12727733</v>
      </c>
      <c r="D3">
        <v>11563664</v>
      </c>
      <c r="E3">
        <v>23313543</v>
      </c>
      <c r="F3">
        <v>35670485</v>
      </c>
      <c r="G3">
        <v>10003332</v>
      </c>
      <c r="H3">
        <v>12583189</v>
      </c>
      <c r="I3">
        <v>25133769</v>
      </c>
      <c r="J3">
        <v>39526009</v>
      </c>
      <c r="K3">
        <v>9824997</v>
      </c>
      <c r="L3">
        <v>12464158</v>
      </c>
      <c r="M3">
        <v>24158250</v>
      </c>
      <c r="N3">
        <v>35938014</v>
      </c>
      <c r="O3">
        <v>7549695</v>
      </c>
      <c r="P3">
        <v>13084862</v>
      </c>
      <c r="Q3">
        <v>27491345</v>
      </c>
      <c r="R3">
        <v>42653866</v>
      </c>
      <c r="S3">
        <v>14741036</v>
      </c>
    </row>
    <row r="4" spans="1:19" x14ac:dyDescent="0.3">
      <c r="A4" s="2" t="s">
        <v>23</v>
      </c>
      <c r="B4">
        <v>755035</v>
      </c>
      <c r="C4">
        <v>443624</v>
      </c>
      <c r="G4">
        <v>394624</v>
      </c>
      <c r="K4">
        <v>281862</v>
      </c>
      <c r="O4">
        <v>409067</v>
      </c>
      <c r="S4">
        <v>2337798</v>
      </c>
    </row>
    <row r="5" spans="1:19" x14ac:dyDescent="0.3">
      <c r="A5" s="2" t="s">
        <v>21</v>
      </c>
      <c r="B5">
        <v>476852</v>
      </c>
      <c r="C5">
        <v>1493538</v>
      </c>
      <c r="D5">
        <v>-518615</v>
      </c>
      <c r="E5">
        <v>676774</v>
      </c>
      <c r="F5">
        <v>978706</v>
      </c>
      <c r="G5">
        <v>-1041618</v>
      </c>
      <c r="H5">
        <v>-348707</v>
      </c>
      <c r="I5">
        <v>-1077797</v>
      </c>
      <c r="J5">
        <v>-1419303</v>
      </c>
      <c r="K5">
        <v>-1705497</v>
      </c>
      <c r="L5">
        <v>1087717</v>
      </c>
      <c r="M5">
        <v>-172855</v>
      </c>
      <c r="N5">
        <v>118975</v>
      </c>
      <c r="O5">
        <v>-3581781</v>
      </c>
      <c r="P5">
        <v>-1305803</v>
      </c>
      <c r="Q5">
        <v>-2771154</v>
      </c>
      <c r="R5">
        <v>-2976442</v>
      </c>
      <c r="S5">
        <v>-3792107</v>
      </c>
    </row>
    <row r="6" spans="1:19" x14ac:dyDescent="0.3">
      <c r="A6" s="2" t="s">
        <v>22</v>
      </c>
      <c r="B6">
        <v>27204704</v>
      </c>
      <c r="C6">
        <v>36153859</v>
      </c>
      <c r="G6">
        <v>40065312</v>
      </c>
      <c r="K6">
        <v>39991798</v>
      </c>
      <c r="O6">
        <v>39937030</v>
      </c>
      <c r="S6">
        <v>43540103</v>
      </c>
    </row>
    <row r="7" spans="1:19" x14ac:dyDescent="0.3">
      <c r="A7" s="2" t="s">
        <v>24</v>
      </c>
      <c r="L7">
        <v>4353219</v>
      </c>
      <c r="M7">
        <v>7550173</v>
      </c>
      <c r="N7">
        <v>12476404</v>
      </c>
      <c r="P7">
        <v>1219363</v>
      </c>
      <c r="Q7">
        <v>2012376</v>
      </c>
      <c r="R7">
        <v>6130617</v>
      </c>
    </row>
    <row r="8" spans="1:19" x14ac:dyDescent="0.3">
      <c r="A8" s="2" t="s">
        <v>25</v>
      </c>
      <c r="B8">
        <v>-1330648</v>
      </c>
      <c r="C8">
        <v>-165028</v>
      </c>
      <c r="D8">
        <v>1971026</v>
      </c>
      <c r="E8">
        <v>1971026</v>
      </c>
      <c r="F8">
        <v>-2849572</v>
      </c>
      <c r="G8">
        <v>-2689397</v>
      </c>
      <c r="H8">
        <v>2304455</v>
      </c>
      <c r="I8">
        <v>1292983</v>
      </c>
      <c r="J8">
        <v>3947268</v>
      </c>
      <c r="K8">
        <v>19782564</v>
      </c>
      <c r="O8">
        <v>25567898</v>
      </c>
      <c r="S8">
        <v>8852834</v>
      </c>
    </row>
    <row r="9" spans="1:19" x14ac:dyDescent="0.3">
      <c r="A9" s="2" t="s">
        <v>26</v>
      </c>
      <c r="B9">
        <v>3234646</v>
      </c>
      <c r="C9">
        <v>5671400</v>
      </c>
      <c r="F9">
        <v>0</v>
      </c>
      <c r="G9">
        <v>0</v>
      </c>
      <c r="K9">
        <v>0</v>
      </c>
      <c r="L9">
        <v>0</v>
      </c>
      <c r="M9">
        <v>0</v>
      </c>
      <c r="O9">
        <v>436421</v>
      </c>
      <c r="P9">
        <v>-180307</v>
      </c>
      <c r="Q9">
        <v>-123146</v>
      </c>
      <c r="S9">
        <v>1107398</v>
      </c>
    </row>
    <row r="10" spans="1:19" x14ac:dyDescent="0.3">
      <c r="A10" s="2" t="s">
        <v>27</v>
      </c>
      <c r="B10">
        <v>-812154</v>
      </c>
      <c r="C10">
        <v>-4231</v>
      </c>
      <c r="D10">
        <v>151641</v>
      </c>
      <c r="E10">
        <v>-237077</v>
      </c>
      <c r="F10">
        <v>-439959</v>
      </c>
      <c r="G10">
        <v>2050</v>
      </c>
      <c r="H10">
        <v>115676</v>
      </c>
      <c r="I10">
        <v>116879</v>
      </c>
      <c r="J10">
        <v>116879</v>
      </c>
    </row>
    <row r="11" spans="1:19" x14ac:dyDescent="0.3">
      <c r="A11" s="2" t="s">
        <v>28</v>
      </c>
      <c r="B11">
        <v>9321496</v>
      </c>
      <c r="C11">
        <v>10242982</v>
      </c>
      <c r="D11">
        <v>3875532</v>
      </c>
      <c r="E11">
        <v>5405030</v>
      </c>
      <c r="F11">
        <v>7083571</v>
      </c>
      <c r="G11">
        <v>6860604</v>
      </c>
      <c r="H11">
        <v>-362098</v>
      </c>
      <c r="I11">
        <v>-2817863</v>
      </c>
      <c r="J11">
        <v>-3009796</v>
      </c>
      <c r="K11">
        <v>-3733914</v>
      </c>
      <c r="L11">
        <v>-3364963</v>
      </c>
      <c r="M11">
        <v>-6289721</v>
      </c>
      <c r="N11">
        <v>-6188438</v>
      </c>
      <c r="O11">
        <v>-9637064</v>
      </c>
      <c r="P11">
        <v>-362149</v>
      </c>
      <c r="Q11">
        <v>1382342</v>
      </c>
      <c r="R11">
        <v>3904498</v>
      </c>
      <c r="S11">
        <v>4884047</v>
      </c>
    </row>
    <row r="12" spans="1:19" x14ac:dyDescent="0.3">
      <c r="A12" s="2" t="s">
        <v>30</v>
      </c>
      <c r="O12">
        <v>0</v>
      </c>
      <c r="S12">
        <v>-5086846</v>
      </c>
    </row>
    <row r="13" spans="1:19" x14ac:dyDescent="0.3">
      <c r="A13" s="2" t="s">
        <v>29</v>
      </c>
      <c r="B13">
        <v>8450542</v>
      </c>
      <c r="C13">
        <v>10421266</v>
      </c>
      <c r="D13">
        <v>1211790</v>
      </c>
      <c r="E13">
        <v>2826976</v>
      </c>
      <c r="F13">
        <v>6270248</v>
      </c>
      <c r="G13">
        <v>8771318</v>
      </c>
      <c r="H13">
        <v>3094624</v>
      </c>
      <c r="I13">
        <v>4698458</v>
      </c>
      <c r="J13">
        <v>9401257</v>
      </c>
      <c r="K13">
        <v>15331547</v>
      </c>
      <c r="L13">
        <v>4802444</v>
      </c>
      <c r="M13">
        <v>10191302</v>
      </c>
      <c r="N13">
        <v>15629489</v>
      </c>
      <c r="O13">
        <v>19369574</v>
      </c>
      <c r="P13">
        <v>7300143</v>
      </c>
      <c r="Q13">
        <v>13162604</v>
      </c>
      <c r="R13">
        <v>21039215</v>
      </c>
      <c r="S13">
        <v>25820737</v>
      </c>
    </row>
    <row r="14" spans="1:19" s="8" customFormat="1" x14ac:dyDescent="0.3">
      <c r="A14" s="7" t="s">
        <v>34</v>
      </c>
      <c r="B14" s="8">
        <f t="shared" ref="B14:R14" si="0">B2+B3+B4+B5+B6+B7+B8+B9+B10+B11+B12+B13</f>
        <v>90266878</v>
      </c>
      <c r="C14" s="8">
        <f t="shared" si="0"/>
        <v>131347901</v>
      </c>
      <c r="D14" s="8">
        <f t="shared" si="0"/>
        <v>23984112</v>
      </c>
      <c r="E14" s="8">
        <f t="shared" si="0"/>
        <v>52568240</v>
      </c>
      <c r="F14" s="8">
        <f t="shared" si="0"/>
        <v>90538586</v>
      </c>
      <c r="G14" s="8">
        <f t="shared" si="0"/>
        <v>133131979</v>
      </c>
      <c r="H14" s="8">
        <f t="shared" si="0"/>
        <v>29362394</v>
      </c>
      <c r="I14" s="8">
        <f t="shared" si="0"/>
        <v>59767670</v>
      </c>
      <c r="J14" s="8">
        <f t="shared" si="0"/>
        <v>112843891</v>
      </c>
      <c r="K14" s="8">
        <f t="shared" si="0"/>
        <v>165005381</v>
      </c>
      <c r="L14" s="8">
        <f t="shared" si="0"/>
        <v>45904224</v>
      </c>
      <c r="M14" s="8">
        <f t="shared" si="0"/>
        <v>77202235</v>
      </c>
      <c r="N14" s="8">
        <f t="shared" si="0"/>
        <v>128156429</v>
      </c>
      <c r="O14" s="8">
        <f t="shared" si="0"/>
        <v>176976127</v>
      </c>
      <c r="P14" s="8">
        <f t="shared" si="0"/>
        <v>39388810</v>
      </c>
      <c r="Q14" s="8">
        <f t="shared" si="0"/>
        <v>76460742</v>
      </c>
      <c r="R14" s="8">
        <f t="shared" si="0"/>
        <v>127272834</v>
      </c>
      <c r="S14" s="8">
        <f>S2+S3+S4+S5+S6+S7+S8+S9+S10+S11+S12+S13</f>
        <v>182536282</v>
      </c>
    </row>
    <row r="15" spans="1:19" x14ac:dyDescent="0.3">
      <c r="A15" s="2" t="s">
        <v>31</v>
      </c>
      <c r="B15">
        <v>-12764429</v>
      </c>
      <c r="C15">
        <v>1811476</v>
      </c>
      <c r="D15">
        <v>-11246701</v>
      </c>
      <c r="E15">
        <v>-4019398</v>
      </c>
      <c r="F15">
        <v>-26259059</v>
      </c>
      <c r="G15">
        <v>-2526632</v>
      </c>
      <c r="H15">
        <v>-38267071</v>
      </c>
      <c r="I15">
        <v>-50019190</v>
      </c>
      <c r="J15">
        <v>-61349317</v>
      </c>
      <c r="K15">
        <v>-24775959</v>
      </c>
      <c r="L15">
        <v>-53233847</v>
      </c>
      <c r="M15">
        <v>-38812768</v>
      </c>
      <c r="N15">
        <v>-50082860</v>
      </c>
      <c r="O15">
        <v>-13544892</v>
      </c>
      <c r="P15">
        <v>-68357248</v>
      </c>
      <c r="Q15">
        <v>-65015264</v>
      </c>
      <c r="R15">
        <v>-77353730</v>
      </c>
      <c r="S15">
        <v>-80051571</v>
      </c>
    </row>
    <row r="16" spans="1:19" ht="13.8" customHeight="1" x14ac:dyDescent="0.3">
      <c r="A16" s="2" t="s">
        <v>32</v>
      </c>
      <c r="B16">
        <v>9200486</v>
      </c>
      <c r="C16">
        <v>-34022454</v>
      </c>
      <c r="D16">
        <v>11768512</v>
      </c>
      <c r="E16">
        <v>26564239</v>
      </c>
      <c r="F16">
        <v>21150259</v>
      </c>
      <c r="G16">
        <v>18790060</v>
      </c>
      <c r="H16">
        <v>-18832104</v>
      </c>
      <c r="I16">
        <v>-13459860</v>
      </c>
      <c r="J16">
        <v>-32979104</v>
      </c>
      <c r="K16">
        <v>-31609089</v>
      </c>
      <c r="L16">
        <v>8866137</v>
      </c>
      <c r="M16">
        <v>10791931</v>
      </c>
      <c r="N16">
        <v>-5426658</v>
      </c>
      <c r="O16">
        <v>-49286920</v>
      </c>
      <c r="P16">
        <v>5167154</v>
      </c>
      <c r="Q16">
        <v>7792684</v>
      </c>
      <c r="R16">
        <v>-37087475</v>
      </c>
      <c r="S16">
        <v>-67182549</v>
      </c>
    </row>
    <row r="17" spans="1:19" x14ac:dyDescent="0.3">
      <c r="A17" s="2" t="s">
        <v>33</v>
      </c>
      <c r="B17">
        <v>9149423</v>
      </c>
      <c r="C17">
        <v>14608051</v>
      </c>
      <c r="D17">
        <v>-8887123</v>
      </c>
      <c r="E17">
        <v>-4062811</v>
      </c>
      <c r="F17">
        <v>398365</v>
      </c>
      <c r="G17">
        <v>-12819309</v>
      </c>
      <c r="H17">
        <v>8754519</v>
      </c>
      <c r="I17">
        <v>2318936</v>
      </c>
      <c r="J17">
        <v>-14549471</v>
      </c>
      <c r="K17">
        <v>-4842145</v>
      </c>
      <c r="L17">
        <v>-5184920</v>
      </c>
      <c r="M17">
        <v>-11318766</v>
      </c>
      <c r="N17">
        <v>-17027986</v>
      </c>
      <c r="O17">
        <v>-10145009</v>
      </c>
      <c r="P17">
        <v>6421556</v>
      </c>
      <c r="Q17">
        <v>-7235108</v>
      </c>
      <c r="R17">
        <v>-7913638</v>
      </c>
      <c r="S17">
        <v>-490842</v>
      </c>
    </row>
    <row r="18" spans="1:19" x14ac:dyDescent="0.3">
      <c r="A18" s="2" t="s">
        <v>35</v>
      </c>
      <c r="B18">
        <v>-4235457</v>
      </c>
      <c r="C18">
        <v>-903365</v>
      </c>
      <c r="D18">
        <v>-3127399</v>
      </c>
      <c r="E18">
        <v>-2070884</v>
      </c>
      <c r="F18">
        <v>-1793852</v>
      </c>
      <c r="G18">
        <v>-1553564</v>
      </c>
      <c r="H18">
        <v>-3170962</v>
      </c>
      <c r="I18">
        <v>-2220150</v>
      </c>
      <c r="J18">
        <v>-2321533</v>
      </c>
      <c r="K18">
        <v>4315372</v>
      </c>
      <c r="L18">
        <v>-2405776</v>
      </c>
      <c r="M18">
        <v>-4682379</v>
      </c>
      <c r="N18">
        <v>-3372090</v>
      </c>
      <c r="O18">
        <v>-17589628</v>
      </c>
      <c r="P18">
        <v>11794991</v>
      </c>
      <c r="Q18">
        <v>11983793</v>
      </c>
      <c r="R18">
        <v>6173028</v>
      </c>
      <c r="S18">
        <v>27108749</v>
      </c>
    </row>
    <row r="19" spans="1:19" x14ac:dyDescent="0.3">
      <c r="A19" s="2" t="s">
        <v>36</v>
      </c>
      <c r="B19">
        <v>-28015123</v>
      </c>
      <c r="C19">
        <v>5858852</v>
      </c>
      <c r="D19">
        <v>-16670361</v>
      </c>
      <c r="E19">
        <v>-33228264</v>
      </c>
      <c r="F19">
        <v>19899635</v>
      </c>
      <c r="G19">
        <v>-10518709</v>
      </c>
      <c r="H19">
        <v>7305600</v>
      </c>
      <c r="I19">
        <v>-17734655</v>
      </c>
      <c r="J19">
        <v>39747131</v>
      </c>
      <c r="K19">
        <v>-26979851</v>
      </c>
      <c r="L19">
        <v>14807129</v>
      </c>
      <c r="M19">
        <v>-1594354</v>
      </c>
      <c r="N19">
        <v>22223556</v>
      </c>
      <c r="O19">
        <v>35586710</v>
      </c>
      <c r="P19">
        <v>18910036</v>
      </c>
      <c r="Q19">
        <v>-3485764</v>
      </c>
      <c r="R19">
        <v>40045226</v>
      </c>
      <c r="S19">
        <v>52881175</v>
      </c>
    </row>
    <row r="20" spans="1:19" x14ac:dyDescent="0.3">
      <c r="A20" s="2" t="s">
        <v>37</v>
      </c>
      <c r="B20">
        <v>-37062650</v>
      </c>
      <c r="C20">
        <v>-15848188</v>
      </c>
      <c r="D20">
        <v>-3591097</v>
      </c>
      <c r="E20">
        <v>-11644063</v>
      </c>
      <c r="F20">
        <v>-5191938</v>
      </c>
      <c r="G20">
        <v>-4562894</v>
      </c>
      <c r="H20">
        <v>-6825731</v>
      </c>
      <c r="I20">
        <v>-1254156</v>
      </c>
      <c r="J20">
        <v>-5643635</v>
      </c>
      <c r="K20">
        <v>1071436</v>
      </c>
      <c r="L20">
        <v>-2718483</v>
      </c>
      <c r="M20">
        <v>6652708</v>
      </c>
      <c r="N20">
        <v>7765788</v>
      </c>
      <c r="O20">
        <v>4014794</v>
      </c>
      <c r="P20">
        <v>-11035578</v>
      </c>
      <c r="Q20">
        <v>-5661014</v>
      </c>
      <c r="R20">
        <v>-17208683</v>
      </c>
      <c r="S20">
        <v>-7174276</v>
      </c>
    </row>
    <row r="21" spans="1:19" x14ac:dyDescent="0.3">
      <c r="A21" s="2" t="s">
        <v>38</v>
      </c>
      <c r="B21">
        <v>-741794</v>
      </c>
      <c r="C21">
        <v>-696020</v>
      </c>
      <c r="D21">
        <v>-7679</v>
      </c>
      <c r="E21">
        <v>2803545</v>
      </c>
      <c r="F21">
        <v>1343152</v>
      </c>
      <c r="G21">
        <v>1829825</v>
      </c>
      <c r="H21">
        <v>474763</v>
      </c>
      <c r="I21">
        <v>2847180</v>
      </c>
      <c r="J21">
        <v>1048776</v>
      </c>
      <c r="K21">
        <v>2316244</v>
      </c>
      <c r="L21">
        <v>2361750</v>
      </c>
      <c r="M21">
        <v>3175175</v>
      </c>
      <c r="N21">
        <v>1101148</v>
      </c>
      <c r="O21">
        <v>3620169</v>
      </c>
      <c r="P21">
        <v>1067456</v>
      </c>
      <c r="Q21">
        <v>4597107</v>
      </c>
      <c r="R21">
        <v>2520445</v>
      </c>
      <c r="S21">
        <v>4383212</v>
      </c>
    </row>
    <row r="22" spans="1:19" x14ac:dyDescent="0.3">
      <c r="A22" s="2" t="s">
        <v>39</v>
      </c>
      <c r="B22">
        <v>-1726764</v>
      </c>
      <c r="C22">
        <v>-1846120</v>
      </c>
      <c r="D22">
        <v>28412</v>
      </c>
      <c r="E22">
        <v>5072501</v>
      </c>
      <c r="F22">
        <v>3571747</v>
      </c>
      <c r="G22">
        <v>-643153</v>
      </c>
      <c r="H22">
        <v>-101916</v>
      </c>
      <c r="I22">
        <v>-200771</v>
      </c>
      <c r="J22">
        <v>4837039</v>
      </c>
      <c r="K22">
        <v>-103868</v>
      </c>
      <c r="L22">
        <v>-25368</v>
      </c>
      <c r="M22">
        <v>131550</v>
      </c>
      <c r="N22">
        <v>349737</v>
      </c>
      <c r="O22">
        <v>338273</v>
      </c>
      <c r="P22">
        <v>-41245</v>
      </c>
      <c r="Q22">
        <v>-89749</v>
      </c>
      <c r="R22">
        <v>84930</v>
      </c>
      <c r="S22">
        <v>7575</v>
      </c>
    </row>
    <row r="23" spans="1:19" s="6" customFormat="1" x14ac:dyDescent="0.3">
      <c r="A23" s="5" t="s">
        <v>70</v>
      </c>
      <c r="B23" s="6">
        <f>B15+B16+B17+B18+B19+B20+B21+B22</f>
        <v>-66196308</v>
      </c>
      <c r="C23" s="6">
        <f t="shared" ref="C23:S23" si="1">C15+C16+C17+C18+C19+C20+C21+C22</f>
        <v>-31037768</v>
      </c>
      <c r="D23" s="6">
        <f t="shared" si="1"/>
        <v>-31733436</v>
      </c>
      <c r="E23" s="6">
        <f t="shared" si="1"/>
        <v>-20585135</v>
      </c>
      <c r="F23" s="6">
        <f t="shared" si="1"/>
        <v>13118309</v>
      </c>
      <c r="G23" s="6">
        <f t="shared" si="1"/>
        <v>-12004376</v>
      </c>
      <c r="H23" s="6">
        <f t="shared" si="1"/>
        <v>-50662902</v>
      </c>
      <c r="I23" s="6">
        <f t="shared" si="1"/>
        <v>-79722666</v>
      </c>
      <c r="J23" s="6">
        <f t="shared" si="1"/>
        <v>-71210114</v>
      </c>
      <c r="K23" s="6">
        <f t="shared" si="1"/>
        <v>-80607860</v>
      </c>
      <c r="L23" s="6">
        <f t="shared" si="1"/>
        <v>-37533378</v>
      </c>
      <c r="M23" s="6">
        <f t="shared" si="1"/>
        <v>-35656903</v>
      </c>
      <c r="N23" s="6">
        <f t="shared" si="1"/>
        <v>-44469365</v>
      </c>
      <c r="O23" s="6">
        <f t="shared" si="1"/>
        <v>-47006503</v>
      </c>
      <c r="P23" s="6">
        <f t="shared" si="1"/>
        <v>-36072878</v>
      </c>
      <c r="Q23" s="6">
        <f t="shared" si="1"/>
        <v>-57113315</v>
      </c>
      <c r="R23" s="6">
        <f t="shared" si="1"/>
        <v>-90739897</v>
      </c>
      <c r="S23" s="6">
        <f t="shared" si="1"/>
        <v>-70518527</v>
      </c>
    </row>
    <row r="24" spans="1:19" s="8" customFormat="1" x14ac:dyDescent="0.3">
      <c r="A24" s="7" t="s">
        <v>40</v>
      </c>
      <c r="B24" s="8">
        <v>24070570</v>
      </c>
      <c r="C24" s="8">
        <v>100310133</v>
      </c>
      <c r="D24" s="8">
        <v>-7749324</v>
      </c>
      <c r="E24" s="8">
        <v>31983105</v>
      </c>
      <c r="F24" s="8">
        <v>103656895</v>
      </c>
      <c r="G24" s="8">
        <v>121127603</v>
      </c>
      <c r="H24" s="8">
        <v>-21300508</v>
      </c>
      <c r="I24" s="8">
        <v>-19954996</v>
      </c>
      <c r="J24" s="8">
        <v>41633777</v>
      </c>
      <c r="K24" s="8">
        <v>84397521</v>
      </c>
      <c r="L24" s="8">
        <v>8370846</v>
      </c>
      <c r="M24" s="8">
        <v>41545331</v>
      </c>
      <c r="N24" s="8">
        <v>83687064</v>
      </c>
      <c r="O24" s="8">
        <v>129969624</v>
      </c>
      <c r="P24" s="8">
        <v>3315933</v>
      </c>
      <c r="Q24" s="8">
        <v>19347429</v>
      </c>
      <c r="R24" s="8">
        <v>36532938</v>
      </c>
      <c r="S24" s="8">
        <v>112017755</v>
      </c>
    </row>
    <row r="25" spans="1:19" s="10" customFormat="1" x14ac:dyDescent="0.3">
      <c r="A25" s="9"/>
      <c r="B25" s="10">
        <f t="shared" ref="B25:R25" si="2">B14+B23-B24</f>
        <v>0</v>
      </c>
      <c r="C25" s="10">
        <f t="shared" si="2"/>
        <v>0</v>
      </c>
      <c r="D25" s="10">
        <f t="shared" si="2"/>
        <v>0</v>
      </c>
      <c r="E25" s="10">
        <f t="shared" si="2"/>
        <v>0</v>
      </c>
      <c r="F25" s="10">
        <f t="shared" si="2"/>
        <v>0</v>
      </c>
      <c r="G25" s="10">
        <f t="shared" si="2"/>
        <v>0</v>
      </c>
      <c r="H25" s="10">
        <f t="shared" si="2"/>
        <v>0</v>
      </c>
      <c r="I25" s="10">
        <f t="shared" si="2"/>
        <v>0</v>
      </c>
      <c r="J25" s="10">
        <f t="shared" si="2"/>
        <v>0</v>
      </c>
      <c r="K25" s="10">
        <f t="shared" si="2"/>
        <v>0</v>
      </c>
      <c r="L25" s="10">
        <f t="shared" si="2"/>
        <v>0</v>
      </c>
      <c r="M25" s="10">
        <f t="shared" si="2"/>
        <v>1</v>
      </c>
      <c r="N25" s="10">
        <f t="shared" si="2"/>
        <v>0</v>
      </c>
      <c r="O25" s="10">
        <f t="shared" si="2"/>
        <v>0</v>
      </c>
      <c r="P25" s="10">
        <f t="shared" si="2"/>
        <v>-1</v>
      </c>
      <c r="Q25" s="10">
        <f t="shared" si="2"/>
        <v>-2</v>
      </c>
      <c r="R25" s="10">
        <f t="shared" si="2"/>
        <v>-1</v>
      </c>
      <c r="S25" s="10">
        <f>S14+S23-S24</f>
        <v>0</v>
      </c>
    </row>
    <row r="26" spans="1:19" x14ac:dyDescent="0.3">
      <c r="A26" s="2" t="s">
        <v>41</v>
      </c>
      <c r="B26">
        <v>-5458457</v>
      </c>
      <c r="C26">
        <v>-7062205</v>
      </c>
      <c r="D26">
        <v>-1543511</v>
      </c>
      <c r="E26">
        <v>-3095481</v>
      </c>
      <c r="F26">
        <v>-4589972</v>
      </c>
      <c r="G26">
        <v>-5791617</v>
      </c>
      <c r="H26">
        <v>-527279</v>
      </c>
      <c r="I26">
        <v>-1012043</v>
      </c>
      <c r="J26">
        <v>-1052798</v>
      </c>
      <c r="K26">
        <v>-87420</v>
      </c>
      <c r="L26">
        <v>-874339</v>
      </c>
      <c r="M26">
        <v>-94227</v>
      </c>
      <c r="N26">
        <v>-285418</v>
      </c>
      <c r="O26">
        <v>-159539</v>
      </c>
      <c r="P26">
        <v>-58163</v>
      </c>
      <c r="Q26">
        <v>-430412</v>
      </c>
      <c r="R26">
        <v>-986992</v>
      </c>
      <c r="S26">
        <v>-1448251</v>
      </c>
    </row>
    <row r="27" spans="1:19" x14ac:dyDescent="0.3">
      <c r="A27" s="2" t="s">
        <v>42</v>
      </c>
      <c r="B27">
        <v>-5947724</v>
      </c>
      <c r="C27">
        <v>-8546656</v>
      </c>
      <c r="D27">
        <v>-2483047</v>
      </c>
      <c r="E27">
        <v>-3691957</v>
      </c>
      <c r="F27">
        <v>-6765547</v>
      </c>
      <c r="G27">
        <v>-9816474</v>
      </c>
      <c r="H27">
        <v>0</v>
      </c>
      <c r="I27">
        <v>-5110302</v>
      </c>
      <c r="J27">
        <v>-6599581</v>
      </c>
      <c r="K27">
        <v>-12686610</v>
      </c>
      <c r="L27">
        <v>-146738</v>
      </c>
      <c r="M27">
        <v>-12339863</v>
      </c>
      <c r="N27">
        <v>-17300499</v>
      </c>
      <c r="O27">
        <v>-23035590</v>
      </c>
      <c r="P27">
        <v>-537612</v>
      </c>
      <c r="Q27">
        <v>-10382445</v>
      </c>
      <c r="R27">
        <v>-16668185</v>
      </c>
      <c r="S27">
        <v>-26469829</v>
      </c>
    </row>
    <row r="28" spans="1:19" x14ac:dyDescent="0.3">
      <c r="A28" s="4" t="s">
        <v>44</v>
      </c>
      <c r="K28">
        <v>-2685732</v>
      </c>
      <c r="L28">
        <v>-653303</v>
      </c>
      <c r="M28">
        <v>-1852891</v>
      </c>
      <c r="N28">
        <v>-4260070</v>
      </c>
      <c r="O28">
        <v>-6554113</v>
      </c>
      <c r="P28">
        <v>-2439942</v>
      </c>
      <c r="Q28">
        <v>-5006003</v>
      </c>
      <c r="R28">
        <v>-7805008</v>
      </c>
      <c r="S28">
        <v>-10817575</v>
      </c>
    </row>
    <row r="29" spans="1:19" s="6" customFormat="1" x14ac:dyDescent="0.3">
      <c r="A29" s="5" t="s">
        <v>43</v>
      </c>
      <c r="B29" s="6">
        <v>12664389</v>
      </c>
      <c r="C29" s="6">
        <v>84701272</v>
      </c>
      <c r="D29" s="6">
        <v>-11775883</v>
      </c>
      <c r="E29" s="6">
        <v>25195667</v>
      </c>
      <c r="F29" s="6">
        <v>92301377</v>
      </c>
      <c r="G29" s="6">
        <v>105519512</v>
      </c>
      <c r="H29" s="6">
        <v>-21827787</v>
      </c>
      <c r="I29" s="6">
        <v>-26077341</v>
      </c>
      <c r="J29" s="6">
        <v>33981398</v>
      </c>
      <c r="K29" s="6">
        <v>68937759</v>
      </c>
      <c r="L29" s="6">
        <v>6696467</v>
      </c>
      <c r="M29" s="6">
        <v>27258350</v>
      </c>
      <c r="N29" s="6">
        <v>61841076</v>
      </c>
      <c r="O29" s="6">
        <v>100220382</v>
      </c>
      <c r="P29" s="6">
        <v>280216</v>
      </c>
      <c r="Q29" s="6">
        <v>3528570</v>
      </c>
      <c r="R29" s="6">
        <v>11072753</v>
      </c>
      <c r="S29" s="6">
        <v>73282100</v>
      </c>
    </row>
    <row r="30" spans="1:19" s="12" customFormat="1" x14ac:dyDescent="0.3">
      <c r="A30" s="11"/>
      <c r="B30" s="12">
        <f t="shared" ref="B30:R30" si="3">B24+B26+B27+B28-B29</f>
        <v>0</v>
      </c>
      <c r="C30" s="12">
        <f t="shared" si="3"/>
        <v>0</v>
      </c>
      <c r="D30" s="12">
        <f t="shared" si="3"/>
        <v>1</v>
      </c>
      <c r="E30" s="12">
        <f t="shared" si="3"/>
        <v>0</v>
      </c>
      <c r="F30" s="12">
        <f t="shared" si="3"/>
        <v>-1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2">
        <f t="shared" si="3"/>
        <v>0</v>
      </c>
      <c r="K30" s="12">
        <f t="shared" si="3"/>
        <v>0</v>
      </c>
      <c r="L30" s="12">
        <f t="shared" si="3"/>
        <v>-1</v>
      </c>
      <c r="M30" s="12">
        <f t="shared" si="3"/>
        <v>0</v>
      </c>
      <c r="N30" s="12">
        <f t="shared" si="3"/>
        <v>1</v>
      </c>
      <c r="O30" s="12">
        <f t="shared" si="3"/>
        <v>0</v>
      </c>
      <c r="P30" s="12">
        <f t="shared" si="3"/>
        <v>0</v>
      </c>
      <c r="Q30" s="12">
        <f t="shared" si="3"/>
        <v>-1</v>
      </c>
      <c r="R30" s="12">
        <f t="shared" si="3"/>
        <v>0</v>
      </c>
      <c r="S30" s="12">
        <f>S24+S26+S27+S28-S29</f>
        <v>0</v>
      </c>
    </row>
    <row r="31" spans="1:19" x14ac:dyDescent="0.3">
      <c r="A31" s="2" t="s">
        <v>45</v>
      </c>
      <c r="B31">
        <v>-5502960</v>
      </c>
      <c r="C31">
        <v>-9398295</v>
      </c>
      <c r="D31">
        <v>-2112320</v>
      </c>
      <c r="E31">
        <v>-2769125</v>
      </c>
      <c r="F31">
        <v>-4311407</v>
      </c>
      <c r="G31">
        <v>-9008186</v>
      </c>
      <c r="H31">
        <v>-4888261</v>
      </c>
      <c r="I31">
        <v>-8614094</v>
      </c>
      <c r="J31">
        <v>-12452832</v>
      </c>
      <c r="K31">
        <v>-14958070</v>
      </c>
      <c r="L31">
        <v>-4807921</v>
      </c>
      <c r="M31">
        <v>-6971654</v>
      </c>
      <c r="N31">
        <v>-10771412</v>
      </c>
      <c r="O31">
        <v>-11604209</v>
      </c>
      <c r="P31">
        <v>-2699299</v>
      </c>
      <c r="Q31">
        <v>-8947180</v>
      </c>
      <c r="R31">
        <v>-13649393</v>
      </c>
      <c r="S31">
        <v>-18657518</v>
      </c>
    </row>
    <row r="32" spans="1:19" x14ac:dyDescent="0.3">
      <c r="A32" s="2" t="s">
        <v>48</v>
      </c>
      <c r="B32">
        <v>-678528</v>
      </c>
      <c r="C32">
        <v>-184068</v>
      </c>
      <c r="E32">
        <v>-65082</v>
      </c>
      <c r="F32">
        <v>-993743</v>
      </c>
      <c r="G32">
        <v>0</v>
      </c>
      <c r="I32">
        <v>0</v>
      </c>
      <c r="J32">
        <v>0</v>
      </c>
    </row>
    <row r="33" spans="1:19" x14ac:dyDescent="0.3">
      <c r="A33" s="2" t="s">
        <v>49</v>
      </c>
      <c r="N33">
        <v>0</v>
      </c>
      <c r="O33">
        <v>0</v>
      </c>
      <c r="R33">
        <v>-5253239</v>
      </c>
      <c r="S33">
        <v>-5253239</v>
      </c>
    </row>
    <row r="34" spans="1:19" x14ac:dyDescent="0.3">
      <c r="A34" s="2" t="s">
        <v>50</v>
      </c>
      <c r="B34">
        <v>0</v>
      </c>
      <c r="C34">
        <v>0</v>
      </c>
      <c r="E34">
        <v>-19483545</v>
      </c>
      <c r="F34">
        <v>-22400000</v>
      </c>
      <c r="G34">
        <v>-19483545</v>
      </c>
      <c r="I34">
        <v>0</v>
      </c>
      <c r="J34">
        <v>0</v>
      </c>
      <c r="K34">
        <v>0</v>
      </c>
      <c r="S34">
        <v>-61594215</v>
      </c>
    </row>
    <row r="35" spans="1:19" x14ac:dyDescent="0.3">
      <c r="A35" s="2" t="s">
        <v>53</v>
      </c>
      <c r="B35">
        <v>-3704919</v>
      </c>
      <c r="C35">
        <v>-3907473</v>
      </c>
      <c r="E35">
        <v>-6651000</v>
      </c>
      <c r="F35">
        <v>0</v>
      </c>
      <c r="G35">
        <v>0</v>
      </c>
      <c r="I35">
        <v>0</v>
      </c>
    </row>
    <row r="36" spans="1:19" x14ac:dyDescent="0.3">
      <c r="A36" s="2" t="s">
        <v>46</v>
      </c>
      <c r="B36">
        <v>1555061</v>
      </c>
      <c r="C36">
        <v>3829635</v>
      </c>
      <c r="D36">
        <v>676532</v>
      </c>
      <c r="E36">
        <v>939097</v>
      </c>
      <c r="F36">
        <v>1421138</v>
      </c>
      <c r="G36">
        <v>2007547</v>
      </c>
      <c r="H36">
        <v>358912</v>
      </c>
      <c r="I36">
        <v>1379764</v>
      </c>
      <c r="J36">
        <v>1885569</v>
      </c>
      <c r="K36">
        <v>2186418</v>
      </c>
      <c r="L36">
        <v>533450</v>
      </c>
      <c r="M36">
        <v>172855</v>
      </c>
      <c r="N36">
        <v>1877422</v>
      </c>
      <c r="O36">
        <v>4819309</v>
      </c>
      <c r="P36">
        <v>1537360</v>
      </c>
      <c r="Q36">
        <v>3127193</v>
      </c>
      <c r="R36">
        <v>3460727</v>
      </c>
      <c r="S36">
        <v>4280674</v>
      </c>
    </row>
    <row r="37" spans="1:19" x14ac:dyDescent="0.3">
      <c r="A37" s="2" t="s">
        <v>47</v>
      </c>
      <c r="B37">
        <v>1403565</v>
      </c>
      <c r="C37">
        <v>1403563</v>
      </c>
      <c r="D37">
        <v>1244905</v>
      </c>
      <c r="E37">
        <v>2741845</v>
      </c>
      <c r="F37">
        <v>6390079</v>
      </c>
      <c r="G37">
        <v>7078096</v>
      </c>
      <c r="H37">
        <v>1608133</v>
      </c>
      <c r="I37">
        <v>3261334</v>
      </c>
      <c r="J37">
        <v>4888771</v>
      </c>
      <c r="K37">
        <v>6523032</v>
      </c>
      <c r="L37">
        <v>1023218</v>
      </c>
      <c r="M37">
        <v>1358587</v>
      </c>
      <c r="N37">
        <v>2162638</v>
      </c>
      <c r="O37">
        <v>2624255</v>
      </c>
      <c r="P37">
        <v>795392</v>
      </c>
      <c r="Q37">
        <v>2237519</v>
      </c>
      <c r="R37">
        <v>3085697</v>
      </c>
      <c r="S37">
        <v>4006178</v>
      </c>
    </row>
    <row r="38" spans="1:19" x14ac:dyDescent="0.3">
      <c r="A38" s="2" t="s">
        <v>58</v>
      </c>
      <c r="C38">
        <v>378987</v>
      </c>
      <c r="G38">
        <v>0</v>
      </c>
    </row>
    <row r="39" spans="1:19" x14ac:dyDescent="0.3">
      <c r="A39" s="2" t="s">
        <v>55</v>
      </c>
      <c r="B39">
        <v>8760</v>
      </c>
      <c r="C39">
        <v>8761</v>
      </c>
      <c r="E39">
        <v>8800</v>
      </c>
      <c r="F39">
        <v>8800</v>
      </c>
      <c r="G39">
        <v>42732</v>
      </c>
      <c r="I39">
        <v>0</v>
      </c>
      <c r="J39">
        <v>0</v>
      </c>
      <c r="K39">
        <v>0</v>
      </c>
    </row>
    <row r="40" spans="1:19" x14ac:dyDescent="0.3">
      <c r="A40" s="2" t="s">
        <v>51</v>
      </c>
      <c r="B40">
        <v>2455308</v>
      </c>
      <c r="C40">
        <v>10190</v>
      </c>
      <c r="D40">
        <v>311801</v>
      </c>
      <c r="E40">
        <v>717969</v>
      </c>
      <c r="F40">
        <v>1051427</v>
      </c>
      <c r="G40">
        <v>1364802</v>
      </c>
      <c r="H40">
        <v>476056</v>
      </c>
      <c r="I40">
        <v>3685259</v>
      </c>
      <c r="J40">
        <v>5879492</v>
      </c>
      <c r="K40">
        <v>7391895</v>
      </c>
      <c r="L40">
        <v>4416426</v>
      </c>
      <c r="M40">
        <v>8732000</v>
      </c>
      <c r="N40">
        <v>11409533</v>
      </c>
      <c r="O40">
        <v>13744160</v>
      </c>
      <c r="P40">
        <v>1896373</v>
      </c>
      <c r="Q40">
        <v>6137782</v>
      </c>
      <c r="R40">
        <v>6765915</v>
      </c>
      <c r="S40">
        <v>9785031</v>
      </c>
    </row>
    <row r="41" spans="1:19" x14ac:dyDescent="0.3">
      <c r="A41" s="2" t="s">
        <v>52</v>
      </c>
      <c r="G41">
        <v>-195000000</v>
      </c>
      <c r="H41">
        <v>5772867</v>
      </c>
      <c r="I41">
        <v>85000000</v>
      </c>
      <c r="J41">
        <v>55000000</v>
      </c>
      <c r="K41">
        <v>35000000</v>
      </c>
      <c r="L41">
        <v>-18000000</v>
      </c>
      <c r="M41">
        <v>24000000</v>
      </c>
      <c r="N41">
        <v>4000000</v>
      </c>
      <c r="O41">
        <v>-25000000</v>
      </c>
      <c r="P41">
        <v>8200000</v>
      </c>
      <c r="Q41">
        <v>135000000</v>
      </c>
      <c r="R41">
        <v>145000000</v>
      </c>
      <c r="S41">
        <v>148000000</v>
      </c>
    </row>
    <row r="42" spans="1:19" x14ac:dyDescent="0.3">
      <c r="A42" s="2" t="s">
        <v>67</v>
      </c>
      <c r="O42">
        <v>0</v>
      </c>
      <c r="S42">
        <v>-14606363</v>
      </c>
    </row>
    <row r="43" spans="1:19" x14ac:dyDescent="0.3">
      <c r="A43" s="2" t="s">
        <v>56</v>
      </c>
      <c r="B43">
        <v>300854</v>
      </c>
      <c r="C43">
        <v>300854</v>
      </c>
      <c r="F43">
        <v>2916455</v>
      </c>
      <c r="O43">
        <v>-2500000</v>
      </c>
      <c r="P43">
        <v>-8913034</v>
      </c>
      <c r="Q43">
        <v>-23590969</v>
      </c>
      <c r="R43">
        <v>-23590969</v>
      </c>
    </row>
    <row r="45" spans="1:19" s="8" customFormat="1" x14ac:dyDescent="0.3">
      <c r="A45" s="7" t="s">
        <v>54</v>
      </c>
      <c r="B45" s="8">
        <v>-4162859</v>
      </c>
      <c r="C45" s="8">
        <v>-7557846</v>
      </c>
      <c r="D45" s="8">
        <v>120918</v>
      </c>
      <c r="E45" s="8">
        <v>-24561041</v>
      </c>
      <c r="F45" s="8">
        <v>-15917251</v>
      </c>
      <c r="G45" s="8">
        <v>-212998554</v>
      </c>
      <c r="H45" s="8">
        <v>3327707</v>
      </c>
      <c r="I45" s="8">
        <v>84712263</v>
      </c>
      <c r="J45" s="8">
        <v>55201000</v>
      </c>
      <c r="K45" s="8">
        <v>36143275</v>
      </c>
      <c r="L45" s="8">
        <v>-16834826</v>
      </c>
      <c r="M45" s="8">
        <v>27291789</v>
      </c>
      <c r="N45" s="8">
        <v>8678181</v>
      </c>
      <c r="O45" s="8">
        <v>-17916485</v>
      </c>
      <c r="P45" s="8">
        <v>816793</v>
      </c>
      <c r="Q45" s="8">
        <v>113964344</v>
      </c>
      <c r="R45" s="8">
        <v>115818737</v>
      </c>
      <c r="S45" s="8">
        <v>65960548</v>
      </c>
    </row>
    <row r="46" spans="1:19" s="10" customFormat="1" x14ac:dyDescent="0.3">
      <c r="A46" s="9"/>
      <c r="B46" s="10">
        <f>B45-(B31+B32+B33+B34+B35+B36+B37+B39+B40+B41+B42+B38+B43)</f>
        <v>0</v>
      </c>
      <c r="C46" s="10">
        <f t="shared" ref="C46:S46" si="4">C45-(C31+C32+C33+C34+C35+C36+C37+C39+C40+C41+C42+C38+C43)</f>
        <v>0</v>
      </c>
      <c r="D46" s="10">
        <f t="shared" si="4"/>
        <v>0</v>
      </c>
      <c r="E46" s="10">
        <f t="shared" si="4"/>
        <v>0</v>
      </c>
      <c r="F46" s="10">
        <f t="shared" si="4"/>
        <v>0</v>
      </c>
      <c r="G46" s="10">
        <f t="shared" si="4"/>
        <v>0</v>
      </c>
      <c r="H46" s="10">
        <f t="shared" si="4"/>
        <v>0</v>
      </c>
      <c r="I46" s="10">
        <f t="shared" si="4"/>
        <v>0</v>
      </c>
      <c r="J46" s="10">
        <f t="shared" si="4"/>
        <v>0</v>
      </c>
      <c r="K46" s="10">
        <f t="shared" si="4"/>
        <v>0</v>
      </c>
      <c r="L46" s="10">
        <f t="shared" si="4"/>
        <v>1</v>
      </c>
      <c r="M46" s="10">
        <f t="shared" si="4"/>
        <v>1</v>
      </c>
      <c r="N46" s="10">
        <f t="shared" si="4"/>
        <v>0</v>
      </c>
      <c r="O46" s="10">
        <f t="shared" si="4"/>
        <v>0</v>
      </c>
      <c r="P46" s="10">
        <f t="shared" si="4"/>
        <v>1</v>
      </c>
      <c r="Q46" s="10">
        <f t="shared" si="4"/>
        <v>-1</v>
      </c>
      <c r="R46" s="10">
        <f t="shared" si="4"/>
        <v>-1</v>
      </c>
      <c r="S46" s="10">
        <f t="shared" si="4"/>
        <v>0</v>
      </c>
    </row>
    <row r="47" spans="1:19" s="8" customFormat="1" x14ac:dyDescent="0.3">
      <c r="A47" s="7"/>
    </row>
    <row r="48" spans="1:19" x14ac:dyDescent="0.3">
      <c r="A48" s="2" t="s">
        <v>66</v>
      </c>
      <c r="G48">
        <v>354163759</v>
      </c>
      <c r="K48">
        <v>0</v>
      </c>
    </row>
    <row r="49" spans="1:19" x14ac:dyDescent="0.3">
      <c r="A49" s="2" t="s">
        <v>57</v>
      </c>
      <c r="B49">
        <v>-1772032</v>
      </c>
      <c r="C49">
        <v>-2387782</v>
      </c>
      <c r="D49">
        <v>-606766</v>
      </c>
      <c r="E49">
        <v>-1206327</v>
      </c>
      <c r="F49">
        <v>-1819825</v>
      </c>
      <c r="G49">
        <v>-2461455</v>
      </c>
      <c r="H49">
        <v>-615302</v>
      </c>
      <c r="I49">
        <v>-1230359</v>
      </c>
      <c r="J49">
        <v>-1842141</v>
      </c>
      <c r="K49">
        <v>-2453463</v>
      </c>
      <c r="L49">
        <v>-611963</v>
      </c>
      <c r="M49">
        <v>-1227472</v>
      </c>
      <c r="N49">
        <v>-1842099</v>
      </c>
      <c r="O49">
        <v>-2048036</v>
      </c>
      <c r="P49">
        <v>0</v>
      </c>
      <c r="Q49">
        <v>0</v>
      </c>
      <c r="R49">
        <v>0</v>
      </c>
      <c r="S49">
        <v>-81432</v>
      </c>
    </row>
    <row r="50" spans="1:19" x14ac:dyDescent="0.3">
      <c r="A50" s="2" t="s">
        <v>60</v>
      </c>
      <c r="B50">
        <v>-3860301</v>
      </c>
      <c r="C50">
        <v>-8035781</v>
      </c>
      <c r="D50">
        <v>-3002954</v>
      </c>
      <c r="E50">
        <v>-3014568</v>
      </c>
      <c r="F50">
        <v>-4299616</v>
      </c>
      <c r="G50">
        <v>-162958828</v>
      </c>
      <c r="H50">
        <v>0</v>
      </c>
      <c r="I50">
        <v>0</v>
      </c>
      <c r="J50">
        <v>0</v>
      </c>
      <c r="M50">
        <v>-26524400</v>
      </c>
      <c r="S50">
        <v>-9899425</v>
      </c>
    </row>
    <row r="51" spans="1:19" x14ac:dyDescent="0.3">
      <c r="A51" s="2" t="s">
        <v>59</v>
      </c>
      <c r="B51">
        <v>34577243</v>
      </c>
      <c r="C51">
        <v>6856526</v>
      </c>
      <c r="D51">
        <v>9754686</v>
      </c>
      <c r="E51">
        <v>9684505</v>
      </c>
      <c r="F51">
        <v>9784375</v>
      </c>
      <c r="G51">
        <v>0</v>
      </c>
      <c r="H51">
        <v>0</v>
      </c>
      <c r="I51">
        <v>0</v>
      </c>
      <c r="J51">
        <v>0</v>
      </c>
      <c r="K51">
        <v>0</v>
      </c>
      <c r="L51">
        <v>12487045</v>
      </c>
      <c r="M51">
        <v>31931366</v>
      </c>
      <c r="N51">
        <v>6528301</v>
      </c>
      <c r="O51">
        <v>9883898</v>
      </c>
      <c r="P51">
        <v>5187337</v>
      </c>
      <c r="Q51">
        <v>17887725</v>
      </c>
      <c r="R51">
        <v>15440739</v>
      </c>
      <c r="S51">
        <v>6868536</v>
      </c>
    </row>
    <row r="52" spans="1:19" x14ac:dyDescent="0.3">
      <c r="A52" s="2" t="s">
        <v>62</v>
      </c>
      <c r="N52">
        <v>0</v>
      </c>
      <c r="O52">
        <v>0</v>
      </c>
      <c r="R52">
        <v>4489290</v>
      </c>
      <c r="S52">
        <v>4489290</v>
      </c>
    </row>
    <row r="53" spans="1:19" x14ac:dyDescent="0.3">
      <c r="A53" s="2" t="s">
        <v>68</v>
      </c>
      <c r="M53">
        <v>0</v>
      </c>
      <c r="N53">
        <v>0</v>
      </c>
      <c r="Q53">
        <v>-38003246</v>
      </c>
      <c r="R53">
        <v>-38003246</v>
      </c>
    </row>
    <row r="54" spans="1:19" x14ac:dyDescent="0.3">
      <c r="A54" s="2" t="s">
        <v>61</v>
      </c>
      <c r="B54">
        <v>-28024275</v>
      </c>
      <c r="C54">
        <v>-40493278</v>
      </c>
      <c r="D54">
        <v>-10560390</v>
      </c>
      <c r="E54">
        <v>-20676770</v>
      </c>
      <c r="F54">
        <v>-31076533</v>
      </c>
      <c r="G54">
        <v>-43050370</v>
      </c>
      <c r="H54">
        <v>-10525688</v>
      </c>
      <c r="I54">
        <v>-20707832</v>
      </c>
      <c r="J54">
        <v>-31769083</v>
      </c>
      <c r="K54">
        <v>-42550927</v>
      </c>
      <c r="L54">
        <v>-9933084</v>
      </c>
      <c r="M54">
        <v>-20831590</v>
      </c>
      <c r="N54">
        <v>-34589611</v>
      </c>
      <c r="O54">
        <v>-39760053</v>
      </c>
      <c r="P54">
        <v>-12204954</v>
      </c>
      <c r="Q54">
        <v>-23958012</v>
      </c>
      <c r="R54">
        <v>-29469232</v>
      </c>
      <c r="S54">
        <v>-47118152</v>
      </c>
    </row>
    <row r="55" spans="1:19" x14ac:dyDescent="0.3">
      <c r="A55" s="2" t="s">
        <v>63</v>
      </c>
      <c r="B55">
        <v>-4104664</v>
      </c>
      <c r="C55">
        <v>-13982760</v>
      </c>
      <c r="D55">
        <v>-4239370</v>
      </c>
      <c r="E55">
        <v>-4907784</v>
      </c>
      <c r="F55">
        <v>-21395289</v>
      </c>
      <c r="G55">
        <v>-21395289</v>
      </c>
      <c r="H55">
        <v>0</v>
      </c>
      <c r="I55">
        <v>-52992370</v>
      </c>
      <c r="J55">
        <v>-52992370</v>
      </c>
      <c r="K55">
        <v>-84546723</v>
      </c>
      <c r="L55">
        <v>-168</v>
      </c>
      <c r="M55">
        <v>-48876013</v>
      </c>
      <c r="N55">
        <v>-48876013</v>
      </c>
      <c r="O55">
        <v>-48876014</v>
      </c>
      <c r="P55">
        <v>0</v>
      </c>
      <c r="Q55">
        <v>-78544425</v>
      </c>
      <c r="R55">
        <v>-84928337</v>
      </c>
      <c r="S55">
        <v>-84928421</v>
      </c>
    </row>
    <row r="56" spans="1:19" x14ac:dyDescent="0.3">
      <c r="A56" s="2" t="s">
        <v>64</v>
      </c>
      <c r="K56">
        <v>0</v>
      </c>
      <c r="S56">
        <v>0</v>
      </c>
    </row>
    <row r="57" spans="1:19" s="8" customFormat="1" x14ac:dyDescent="0.3">
      <c r="A57" s="7" t="s">
        <v>65</v>
      </c>
      <c r="B57" s="8">
        <v>-3184030</v>
      </c>
      <c r="C57" s="8">
        <v>-58043075</v>
      </c>
      <c r="D57" s="8">
        <v>-8654794</v>
      </c>
      <c r="E57" s="8">
        <v>-20120944</v>
      </c>
      <c r="F57" s="8">
        <v>-48806889</v>
      </c>
      <c r="G57" s="8">
        <v>124297817</v>
      </c>
      <c r="H57" s="8">
        <v>-11140990</v>
      </c>
      <c r="I57" s="8">
        <v>-74930561</v>
      </c>
      <c r="J57" s="8">
        <v>-86603594</v>
      </c>
      <c r="K57" s="8">
        <v>-129551113</v>
      </c>
      <c r="L57" s="8">
        <v>1941830</v>
      </c>
      <c r="M57" s="8">
        <v>-65528109</v>
      </c>
      <c r="N57" s="8">
        <v>-78779423</v>
      </c>
      <c r="O57" s="8">
        <v>-80800205</v>
      </c>
      <c r="P57" s="8">
        <v>-7017616</v>
      </c>
      <c r="Q57" s="8">
        <v>-122617958</v>
      </c>
      <c r="R57" s="8">
        <v>-132470786</v>
      </c>
      <c r="S57" s="8">
        <v>-130669603</v>
      </c>
    </row>
    <row r="58" spans="1:19" s="10" customFormat="1" x14ac:dyDescent="0.3">
      <c r="A58" s="9"/>
      <c r="B58" s="10">
        <f>B57-(B53+B49+B50+B51+B52+B54+B55+B56+B48)</f>
        <v>-1</v>
      </c>
      <c r="C58" s="10">
        <f t="shared" ref="C58:S58" si="5">C57-(C53+C49+C50+C51+C52+C54+C55+C56+C48)</f>
        <v>0</v>
      </c>
      <c r="D58" s="10">
        <f t="shared" si="5"/>
        <v>0</v>
      </c>
      <c r="E58" s="10">
        <f t="shared" si="5"/>
        <v>0</v>
      </c>
      <c r="F58" s="10">
        <f t="shared" si="5"/>
        <v>-1</v>
      </c>
      <c r="G58" s="10">
        <f t="shared" si="5"/>
        <v>0</v>
      </c>
      <c r="H58" s="10">
        <f t="shared" si="5"/>
        <v>0</v>
      </c>
      <c r="I58" s="10">
        <f t="shared" si="5"/>
        <v>0</v>
      </c>
      <c r="J58" s="10">
        <f t="shared" si="5"/>
        <v>0</v>
      </c>
      <c r="K58" s="10">
        <f t="shared" si="5"/>
        <v>0</v>
      </c>
      <c r="L58" s="10">
        <f t="shared" si="5"/>
        <v>0</v>
      </c>
      <c r="M58" s="10">
        <f t="shared" si="5"/>
        <v>0</v>
      </c>
      <c r="N58" s="10">
        <f t="shared" si="5"/>
        <v>-1</v>
      </c>
      <c r="O58" s="10">
        <f t="shared" si="5"/>
        <v>0</v>
      </c>
      <c r="P58" s="10">
        <f t="shared" si="5"/>
        <v>1</v>
      </c>
      <c r="Q58" s="10">
        <f t="shared" si="5"/>
        <v>0</v>
      </c>
      <c r="R58" s="10">
        <f t="shared" si="5"/>
        <v>0</v>
      </c>
      <c r="S58" s="10">
        <f t="shared" si="5"/>
        <v>1</v>
      </c>
    </row>
    <row r="59" spans="1:19" s="8" customFormat="1" x14ac:dyDescent="0.3">
      <c r="A59" s="5" t="s">
        <v>71</v>
      </c>
      <c r="B59" s="8">
        <v>7413995</v>
      </c>
      <c r="C59" s="8">
        <v>7413995</v>
      </c>
      <c r="D59" s="8">
        <v>26514346</v>
      </c>
      <c r="E59" s="8">
        <v>26514346</v>
      </c>
      <c r="F59" s="8">
        <v>26514346</v>
      </c>
      <c r="G59" s="8">
        <v>26514346</v>
      </c>
      <c r="H59" s="8">
        <v>43333121</v>
      </c>
      <c r="I59" s="8">
        <v>43333121</v>
      </c>
      <c r="J59" s="8">
        <v>43333121</v>
      </c>
      <c r="K59" s="8">
        <v>43333121</v>
      </c>
      <c r="L59" s="8">
        <v>18863042</v>
      </c>
      <c r="M59" s="8">
        <v>18863042</v>
      </c>
      <c r="N59" s="8">
        <v>18863042</v>
      </c>
      <c r="O59" s="8">
        <v>18863042</v>
      </c>
      <c r="P59" s="8">
        <v>20366734</v>
      </c>
      <c r="Q59" s="8">
        <v>20366734</v>
      </c>
      <c r="R59" s="8">
        <v>20366734</v>
      </c>
      <c r="S59" s="8">
        <v>20366734</v>
      </c>
    </row>
    <row r="60" spans="1:19" x14ac:dyDescent="0.3">
      <c r="A60" s="2" t="s">
        <v>69</v>
      </c>
      <c r="B60">
        <v>5317499</v>
      </c>
      <c r="C60">
        <v>19100351</v>
      </c>
      <c r="D60">
        <v>-20309760</v>
      </c>
      <c r="E60">
        <v>-19486318</v>
      </c>
      <c r="F60">
        <v>27577240</v>
      </c>
      <c r="G60">
        <v>16818775</v>
      </c>
      <c r="H60">
        <v>-29641070</v>
      </c>
      <c r="I60">
        <v>-16295640</v>
      </c>
      <c r="J60">
        <v>2578804</v>
      </c>
      <c r="K60">
        <v>-24470079</v>
      </c>
      <c r="L60">
        <v>-8196530</v>
      </c>
      <c r="M60">
        <v>-10977971</v>
      </c>
      <c r="N60">
        <v>-8260166</v>
      </c>
      <c r="O60">
        <v>1503692</v>
      </c>
      <c r="P60">
        <v>-5920608</v>
      </c>
      <c r="Q60">
        <v>-5125044</v>
      </c>
      <c r="R60">
        <v>-5579296</v>
      </c>
      <c r="S60">
        <v>8573045</v>
      </c>
    </row>
    <row r="61" spans="1:19" s="8" customFormat="1" x14ac:dyDescent="0.3">
      <c r="A61" s="5" t="s">
        <v>72</v>
      </c>
      <c r="B61" s="8">
        <v>12731494</v>
      </c>
      <c r="C61" s="8">
        <v>26514346</v>
      </c>
      <c r="D61" s="8">
        <v>6204586</v>
      </c>
      <c r="E61" s="8">
        <v>7028028</v>
      </c>
      <c r="F61" s="8">
        <v>54091586</v>
      </c>
      <c r="G61" s="8">
        <v>43333121</v>
      </c>
      <c r="H61" s="8">
        <v>13692051</v>
      </c>
      <c r="I61" s="8">
        <v>27037481</v>
      </c>
      <c r="J61" s="8">
        <v>45911925</v>
      </c>
      <c r="K61" s="8">
        <v>18863042</v>
      </c>
      <c r="L61" s="8">
        <v>10666512</v>
      </c>
      <c r="M61" s="8">
        <v>7885071</v>
      </c>
      <c r="N61" s="8">
        <v>10602876</v>
      </c>
      <c r="O61" s="8">
        <v>20366734</v>
      </c>
      <c r="P61" s="8">
        <v>14446126</v>
      </c>
      <c r="Q61" s="8">
        <v>15241690</v>
      </c>
      <c r="R61" s="8">
        <v>14787438</v>
      </c>
      <c r="S61" s="8">
        <v>28939779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Irina Railean</cp:lastModifiedBy>
  <dcterms:created xsi:type="dcterms:W3CDTF">2025-05-01T19:48:22Z</dcterms:created>
  <dcterms:modified xsi:type="dcterms:W3CDTF">2025-05-01T21:30:08Z</dcterms:modified>
</cp:coreProperties>
</file>