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theme/themeOverride7.xml" ContentType="application/vnd.openxmlformats-officedocument.themeOverride+xml"/>
  <Override PartName="/xl/charts/chart9.xml" ContentType="application/vnd.openxmlformats-officedocument.drawingml.chart+xml"/>
  <Override PartName="/xl/theme/themeOverride8.xml" ContentType="application/vnd.openxmlformats-officedocument.themeOverrid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theme/themeOverride9.xml" ContentType="application/vnd.openxmlformats-officedocument.themeOverride+xml"/>
  <Override PartName="/xl/charts/chart11.xml" ContentType="application/vnd.openxmlformats-officedocument.drawingml.chart+xml"/>
  <Override PartName="/xl/theme/themeOverride10.xml" ContentType="application/vnd.openxmlformats-officedocument.themeOverride+xml"/>
  <Override PartName="/xl/charts/chart12.xml" ContentType="application/vnd.openxmlformats-officedocument.drawingml.chart+xml"/>
  <Override PartName="/xl/theme/themeOverride11.xml" ContentType="application/vnd.openxmlformats-officedocument.themeOverride+xml"/>
  <Override PartName="/xl/charts/chart13.xml" ContentType="application/vnd.openxmlformats-officedocument.drawingml.chart+xml"/>
  <Override PartName="/xl/theme/themeOverride12.xml" ContentType="application/vnd.openxmlformats-officedocument.themeOverride+xml"/>
  <Override PartName="/xl/charts/chart14.xml" ContentType="application/vnd.openxmlformats-officedocument.drawingml.chart+xml"/>
  <Override PartName="/xl/theme/themeOverride13.xml" ContentType="application/vnd.openxmlformats-officedocument.themeOverride+xml"/>
  <Override PartName="/xl/charts/chart15.xml" ContentType="application/vnd.openxmlformats-officedocument.drawingml.chart+xml"/>
  <Override PartName="/xl/theme/themeOverride14.xml" ContentType="application/vnd.openxmlformats-officedocument.themeOverride+xml"/>
  <Override PartName="/xl/charts/chart16.xml" ContentType="application/vnd.openxmlformats-officedocument.drawingml.chart+xml"/>
  <Override PartName="/xl/theme/themeOverride15.xml" ContentType="application/vnd.openxmlformats-officedocument.themeOverride+xml"/>
  <Override PartName="/xl/charts/chart17.xml" ContentType="application/vnd.openxmlformats-officedocument.drawingml.chart+xml"/>
  <Override PartName="/xl/theme/themeOverride16.xml" ContentType="application/vnd.openxmlformats-officedocument.themeOverride+xml"/>
  <Override PartName="/xl/charts/chart18.xml" ContentType="application/vnd.openxmlformats-officedocument.drawingml.chart+xml"/>
  <Override PartName="/xl/theme/themeOverride17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ejlab\lab1\"/>
    </mc:Choice>
  </mc:AlternateContent>
  <xr:revisionPtr revIDLastSave="0" documentId="13_ncr:1_{161A7FE6-FB8B-4CA1-B41C-3B030197E1D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ulation" sheetId="1" r:id="rId1"/>
    <sheet name="measurement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T91" i="1"/>
  <c r="L91" i="1"/>
  <c r="S51" i="1"/>
  <c r="S91" i="1"/>
  <c r="S90" i="1"/>
  <c r="T90" i="1" s="1"/>
  <c r="T89" i="1"/>
  <c r="S89" i="1"/>
  <c r="S88" i="1"/>
  <c r="T88" i="1" s="1"/>
  <c r="S87" i="1"/>
  <c r="T87" i="1" s="1"/>
  <c r="T86" i="1"/>
  <c r="S86" i="1"/>
  <c r="T85" i="1"/>
  <c r="S85" i="1"/>
  <c r="S84" i="1"/>
  <c r="T84" i="1" s="1"/>
  <c r="T83" i="1"/>
  <c r="S83" i="1"/>
  <c r="S82" i="1"/>
  <c r="T82" i="1" s="1"/>
  <c r="T81" i="1"/>
  <c r="L81" i="1" s="1"/>
  <c r="S81" i="1"/>
  <c r="S80" i="1"/>
  <c r="T80" i="1" s="1"/>
  <c r="S79" i="1"/>
  <c r="T79" i="1" s="1"/>
  <c r="S78" i="1"/>
  <c r="T78" i="1" s="1"/>
  <c r="S77" i="1"/>
  <c r="T77" i="1" s="1"/>
  <c r="S76" i="1"/>
  <c r="T76" i="1" s="1"/>
  <c r="T75" i="1"/>
  <c r="S75" i="1"/>
  <c r="S74" i="1"/>
  <c r="T74" i="1" s="1"/>
  <c r="S73" i="1"/>
  <c r="T73" i="1" s="1"/>
  <c r="S72" i="1"/>
  <c r="T72" i="1" s="1"/>
  <c r="T71" i="1"/>
  <c r="S71" i="1"/>
  <c r="L71" i="1" s="1"/>
  <c r="S70" i="1"/>
  <c r="T70" i="1" s="1"/>
  <c r="T69" i="1"/>
  <c r="S69" i="1"/>
  <c r="T68" i="1"/>
  <c r="S68" i="1"/>
  <c r="S67" i="1"/>
  <c r="T67" i="1" s="1"/>
  <c r="T66" i="1"/>
  <c r="S66" i="1"/>
  <c r="S65" i="1"/>
  <c r="T65" i="1" s="1"/>
  <c r="S64" i="1"/>
  <c r="T64" i="1" s="1"/>
  <c r="T63" i="1"/>
  <c r="S63" i="1"/>
  <c r="T62" i="1"/>
  <c r="S62" i="1"/>
  <c r="T61" i="1"/>
  <c r="S61" i="1"/>
  <c r="L61" i="1"/>
  <c r="S60" i="1"/>
  <c r="T60" i="1" s="1"/>
  <c r="S59" i="1"/>
  <c r="T59" i="1" s="1"/>
  <c r="T58" i="1"/>
  <c r="S58" i="1"/>
  <c r="S57" i="1"/>
  <c r="T57" i="1" s="1"/>
  <c r="S56" i="1"/>
  <c r="T56" i="1" s="1"/>
  <c r="S55" i="1"/>
  <c r="T55" i="1" s="1"/>
  <c r="S54" i="1"/>
  <c r="T54" i="1" s="1"/>
  <c r="S53" i="1"/>
  <c r="T53" i="1" s="1"/>
  <c r="T52" i="1"/>
  <c r="S52" i="1"/>
  <c r="T51" i="1"/>
  <c r="S50" i="1"/>
  <c r="T50" i="1" s="1"/>
  <c r="T49" i="1"/>
  <c r="S49" i="1"/>
  <c r="S48" i="1"/>
  <c r="T48" i="1" s="1"/>
  <c r="S47" i="1"/>
  <c r="T47" i="1" s="1"/>
  <c r="T46" i="1"/>
  <c r="S46" i="1"/>
  <c r="T45" i="1"/>
  <c r="S45" i="1"/>
  <c r="S44" i="1"/>
  <c r="T44" i="1" s="1"/>
  <c r="T43" i="1"/>
  <c r="S43" i="1"/>
  <c r="S42" i="1"/>
  <c r="T42" i="1" s="1"/>
  <c r="T41" i="1"/>
  <c r="L41" i="1" s="1"/>
  <c r="S41" i="1"/>
  <c r="S40" i="1"/>
  <c r="T40" i="1" s="1"/>
  <c r="S39" i="1"/>
  <c r="T39" i="1" s="1"/>
  <c r="S38" i="1"/>
  <c r="T38" i="1" s="1"/>
  <c r="S37" i="1"/>
  <c r="T37" i="1" s="1"/>
  <c r="S36" i="1"/>
  <c r="T36" i="1" s="1"/>
  <c r="T35" i="1"/>
  <c r="S35" i="1"/>
  <c r="S34" i="1"/>
  <c r="T34" i="1" s="1"/>
  <c r="S33" i="1"/>
  <c r="T33" i="1" s="1"/>
  <c r="S32" i="1"/>
  <c r="T32" i="1" s="1"/>
  <c r="T31" i="1"/>
  <c r="S31" i="1"/>
  <c r="L31" i="1"/>
  <c r="S30" i="1"/>
  <c r="T30" i="1" s="1"/>
  <c r="T29" i="1"/>
  <c r="S29" i="1"/>
  <c r="T28" i="1"/>
  <c r="S28" i="1"/>
  <c r="S27" i="1"/>
  <c r="T27" i="1" s="1"/>
  <c r="T26" i="1"/>
  <c r="S26" i="1"/>
  <c r="S25" i="1"/>
  <c r="T25" i="1" s="1"/>
  <c r="S24" i="1"/>
  <c r="T24" i="1" s="1"/>
  <c r="T23" i="1"/>
  <c r="S23" i="1"/>
  <c r="T22" i="1"/>
  <c r="S22" i="1"/>
  <c r="T21" i="1"/>
  <c r="S21" i="1"/>
  <c r="L21" i="1"/>
  <c r="S20" i="1"/>
  <c r="T20" i="1" s="1"/>
  <c r="S19" i="1"/>
  <c r="T19" i="1" s="1"/>
  <c r="T18" i="1"/>
  <c r="S18" i="1"/>
  <c r="S17" i="1"/>
  <c r="T17" i="1" s="1"/>
  <c r="S16" i="1"/>
  <c r="T16" i="1" s="1"/>
  <c r="S15" i="1"/>
  <c r="T15" i="1" s="1"/>
  <c r="S14" i="1"/>
  <c r="T14" i="1" s="1"/>
  <c r="S13" i="1"/>
  <c r="T13" i="1" s="1"/>
  <c r="T12" i="1"/>
  <c r="S12" i="1"/>
  <c r="T11" i="1"/>
  <c r="L11" i="1" s="1"/>
  <c r="S11" i="1"/>
  <c r="T10" i="1"/>
  <c r="S10" i="1"/>
  <c r="T9" i="1"/>
  <c r="S9" i="1"/>
  <c r="S8" i="1"/>
  <c r="T8" i="1" s="1"/>
  <c r="S7" i="1"/>
  <c r="T7" i="1" s="1"/>
  <c r="T6" i="1"/>
  <c r="S6" i="1"/>
  <c r="T5" i="1"/>
  <c r="S5" i="1"/>
  <c r="T4" i="1"/>
  <c r="S4" i="1"/>
  <c r="T3" i="1"/>
  <c r="S3" i="1"/>
  <c r="S2" i="1"/>
  <c r="T2" i="1" s="1"/>
  <c r="J2" i="1"/>
  <c r="L91" i="2"/>
  <c r="L81" i="2"/>
  <c r="L71" i="2"/>
  <c r="L61" i="2"/>
  <c r="L51" i="2"/>
  <c r="L41" i="2"/>
  <c r="L31" i="2"/>
  <c r="L21" i="2"/>
  <c r="L11" i="2"/>
  <c r="T91" i="2"/>
  <c r="S91" i="2"/>
  <c r="T81" i="2"/>
  <c r="S81" i="2"/>
  <c r="T71" i="2"/>
  <c r="S71" i="2"/>
  <c r="T61" i="2"/>
  <c r="S61" i="2"/>
  <c r="T51" i="2"/>
  <c r="S51" i="2"/>
  <c r="T41" i="2"/>
  <c r="S41" i="2"/>
  <c r="T31" i="2"/>
  <c r="S31" i="2"/>
  <c r="T21" i="2"/>
  <c r="S21" i="2"/>
  <c r="T11" i="2"/>
  <c r="S11" i="2"/>
  <c r="L51" i="1" l="1"/>
  <c r="K46" i="1" s="1"/>
  <c r="H2" i="2"/>
  <c r="K91" i="2"/>
  <c r="I91" i="2"/>
  <c r="G91" i="2"/>
  <c r="J91" i="2" s="1"/>
  <c r="S90" i="2"/>
  <c r="T90" i="2" s="1"/>
  <c r="K90" i="2"/>
  <c r="J90" i="2"/>
  <c r="I90" i="2"/>
  <c r="H90" i="2"/>
  <c r="G90" i="2"/>
  <c r="T89" i="2"/>
  <c r="S89" i="2"/>
  <c r="K89" i="2"/>
  <c r="I89" i="2"/>
  <c r="G89" i="2"/>
  <c r="J89" i="2" s="1"/>
  <c r="S88" i="2"/>
  <c r="T88" i="2" s="1"/>
  <c r="K88" i="2"/>
  <c r="I88" i="2"/>
  <c r="G88" i="2"/>
  <c r="J88" i="2" s="1"/>
  <c r="S87" i="2"/>
  <c r="T87" i="2" s="1"/>
  <c r="K87" i="2"/>
  <c r="J87" i="2"/>
  <c r="I87" i="2"/>
  <c r="H87" i="2"/>
  <c r="G87" i="2"/>
  <c r="T86" i="2"/>
  <c r="S86" i="2"/>
  <c r="K86" i="2"/>
  <c r="I86" i="2"/>
  <c r="G86" i="2"/>
  <c r="J86" i="2" s="1"/>
  <c r="S85" i="2"/>
  <c r="T85" i="2" s="1"/>
  <c r="K85" i="2"/>
  <c r="I85" i="2"/>
  <c r="G85" i="2"/>
  <c r="J85" i="2" s="1"/>
  <c r="S84" i="2"/>
  <c r="T84" i="2" s="1"/>
  <c r="K84" i="2"/>
  <c r="J84" i="2"/>
  <c r="I84" i="2"/>
  <c r="H84" i="2"/>
  <c r="G84" i="2"/>
  <c r="T83" i="2"/>
  <c r="S83" i="2"/>
  <c r="K83" i="2"/>
  <c r="I83" i="2"/>
  <c r="G83" i="2"/>
  <c r="J83" i="2" s="1"/>
  <c r="S82" i="2"/>
  <c r="T82" i="2" s="1"/>
  <c r="K82" i="2"/>
  <c r="I82" i="2"/>
  <c r="G82" i="2"/>
  <c r="J82" i="2" s="1"/>
  <c r="K81" i="2"/>
  <c r="I81" i="2"/>
  <c r="G81" i="2"/>
  <c r="J81" i="2" s="1"/>
  <c r="S80" i="2"/>
  <c r="T80" i="2" s="1"/>
  <c r="K80" i="2"/>
  <c r="J80" i="2"/>
  <c r="I80" i="2"/>
  <c r="H80" i="2"/>
  <c r="G80" i="2"/>
  <c r="T79" i="2"/>
  <c r="S79" i="2"/>
  <c r="K79" i="2"/>
  <c r="J79" i="2"/>
  <c r="I79" i="2"/>
  <c r="G79" i="2"/>
  <c r="H79" i="2" s="1"/>
  <c r="T78" i="2"/>
  <c r="S78" i="2"/>
  <c r="K78" i="2"/>
  <c r="I78" i="2"/>
  <c r="G78" i="2"/>
  <c r="J78" i="2" s="1"/>
  <c r="S77" i="2"/>
  <c r="T77" i="2" s="1"/>
  <c r="K77" i="2"/>
  <c r="J77" i="2"/>
  <c r="I77" i="2"/>
  <c r="H77" i="2"/>
  <c r="G77" i="2"/>
  <c r="T76" i="2"/>
  <c r="S76" i="2"/>
  <c r="K76" i="2"/>
  <c r="J76" i="2"/>
  <c r="I76" i="2"/>
  <c r="G76" i="2"/>
  <c r="H76" i="2" s="1"/>
  <c r="T75" i="2"/>
  <c r="S75" i="2"/>
  <c r="K75" i="2"/>
  <c r="I75" i="2"/>
  <c r="G75" i="2"/>
  <c r="J75" i="2" s="1"/>
  <c r="S74" i="2"/>
  <c r="T74" i="2" s="1"/>
  <c r="K74" i="2"/>
  <c r="J74" i="2"/>
  <c r="I74" i="2"/>
  <c r="H74" i="2"/>
  <c r="G74" i="2"/>
  <c r="T73" i="2"/>
  <c r="S73" i="2"/>
  <c r="K73" i="2"/>
  <c r="J73" i="2"/>
  <c r="I73" i="2"/>
  <c r="G73" i="2"/>
  <c r="H73" i="2" s="1"/>
  <c r="T72" i="2"/>
  <c r="S72" i="2"/>
  <c r="K72" i="2"/>
  <c r="I72" i="2"/>
  <c r="G72" i="2"/>
  <c r="J72" i="2" s="1"/>
  <c r="K71" i="2"/>
  <c r="J71" i="2"/>
  <c r="I71" i="2"/>
  <c r="H71" i="2"/>
  <c r="G71" i="2"/>
  <c r="S70" i="2"/>
  <c r="T70" i="2" s="1"/>
  <c r="K70" i="2"/>
  <c r="I70" i="2"/>
  <c r="G70" i="2"/>
  <c r="J70" i="2" s="1"/>
  <c r="T69" i="2"/>
  <c r="S69" i="2"/>
  <c r="K69" i="2"/>
  <c r="I69" i="2"/>
  <c r="G69" i="2"/>
  <c r="J69" i="2" s="1"/>
  <c r="S68" i="2"/>
  <c r="T68" i="2" s="1"/>
  <c r="K68" i="2"/>
  <c r="J68" i="2"/>
  <c r="I68" i="2"/>
  <c r="H68" i="2"/>
  <c r="G68" i="2"/>
  <c r="S67" i="2"/>
  <c r="T67" i="2" s="1"/>
  <c r="K67" i="2"/>
  <c r="I67" i="2"/>
  <c r="G67" i="2"/>
  <c r="J67" i="2" s="1"/>
  <c r="T66" i="2"/>
  <c r="S66" i="2"/>
  <c r="K66" i="2"/>
  <c r="I66" i="2"/>
  <c r="G66" i="2"/>
  <c r="J66" i="2" s="1"/>
  <c r="S65" i="2"/>
  <c r="T65" i="2" s="1"/>
  <c r="K65" i="2"/>
  <c r="J65" i="2"/>
  <c r="I65" i="2"/>
  <c r="H65" i="2"/>
  <c r="G65" i="2"/>
  <c r="S64" i="2"/>
  <c r="T64" i="2" s="1"/>
  <c r="K64" i="2"/>
  <c r="I64" i="2"/>
  <c r="G64" i="2"/>
  <c r="J64" i="2" s="1"/>
  <c r="T63" i="2"/>
  <c r="S63" i="2"/>
  <c r="K63" i="2"/>
  <c r="I63" i="2"/>
  <c r="G63" i="2"/>
  <c r="J63" i="2" s="1"/>
  <c r="S62" i="2"/>
  <c r="T62" i="2" s="1"/>
  <c r="K62" i="2"/>
  <c r="J62" i="2"/>
  <c r="I62" i="2"/>
  <c r="H62" i="2"/>
  <c r="G62" i="2"/>
  <c r="K61" i="2"/>
  <c r="J61" i="2"/>
  <c r="I61" i="2"/>
  <c r="H61" i="2"/>
  <c r="G61" i="2"/>
  <c r="S60" i="2"/>
  <c r="T60" i="2" s="1"/>
  <c r="K60" i="2"/>
  <c r="J60" i="2"/>
  <c r="I60" i="2"/>
  <c r="H60" i="2"/>
  <c r="G60" i="2"/>
  <c r="T59" i="2"/>
  <c r="S59" i="2"/>
  <c r="K59" i="2"/>
  <c r="I59" i="2"/>
  <c r="G59" i="2"/>
  <c r="J59" i="2" s="1"/>
  <c r="S58" i="2"/>
  <c r="T58" i="2" s="1"/>
  <c r="K58" i="2"/>
  <c r="J58" i="2"/>
  <c r="I58" i="2"/>
  <c r="H58" i="2"/>
  <c r="G58" i="2"/>
  <c r="S57" i="2"/>
  <c r="T57" i="2" s="1"/>
  <c r="K57" i="2"/>
  <c r="J57" i="2"/>
  <c r="I57" i="2"/>
  <c r="H57" i="2"/>
  <c r="G57" i="2"/>
  <c r="T56" i="2"/>
  <c r="S56" i="2"/>
  <c r="K56" i="2"/>
  <c r="I56" i="2"/>
  <c r="G56" i="2"/>
  <c r="J56" i="2" s="1"/>
  <c r="S55" i="2"/>
  <c r="T55" i="2" s="1"/>
  <c r="K55" i="2"/>
  <c r="J55" i="2"/>
  <c r="I55" i="2"/>
  <c r="H55" i="2"/>
  <c r="G55" i="2"/>
  <c r="S54" i="2"/>
  <c r="T54" i="2" s="1"/>
  <c r="K54" i="2"/>
  <c r="J54" i="2"/>
  <c r="I54" i="2"/>
  <c r="H54" i="2"/>
  <c r="G54" i="2"/>
  <c r="T53" i="2"/>
  <c r="S53" i="2"/>
  <c r="K53" i="2"/>
  <c r="I53" i="2"/>
  <c r="G53" i="2"/>
  <c r="H53" i="2" s="1"/>
  <c r="S52" i="2"/>
  <c r="T52" i="2" s="1"/>
  <c r="K52" i="2"/>
  <c r="J52" i="2"/>
  <c r="I52" i="2"/>
  <c r="H52" i="2"/>
  <c r="G52" i="2"/>
  <c r="K51" i="2"/>
  <c r="J51" i="2"/>
  <c r="I51" i="2"/>
  <c r="H51" i="2"/>
  <c r="G51" i="2"/>
  <c r="T50" i="2"/>
  <c r="S50" i="2"/>
  <c r="K50" i="2"/>
  <c r="I50" i="2"/>
  <c r="G50" i="2"/>
  <c r="J50" i="2" s="1"/>
  <c r="S49" i="2"/>
  <c r="T49" i="2" s="1"/>
  <c r="K49" i="2"/>
  <c r="I49" i="2"/>
  <c r="G49" i="2"/>
  <c r="J49" i="2" s="1"/>
  <c r="S48" i="2"/>
  <c r="T48" i="2" s="1"/>
  <c r="K48" i="2"/>
  <c r="J48" i="2"/>
  <c r="I48" i="2"/>
  <c r="H48" i="2"/>
  <c r="G48" i="2"/>
  <c r="T47" i="2"/>
  <c r="S47" i="2"/>
  <c r="K47" i="2"/>
  <c r="I47" i="2"/>
  <c r="H47" i="2"/>
  <c r="G47" i="2"/>
  <c r="J47" i="2" s="1"/>
  <c r="S46" i="2"/>
  <c r="T46" i="2" s="1"/>
  <c r="K46" i="2"/>
  <c r="I46" i="2"/>
  <c r="G46" i="2"/>
  <c r="J46" i="2" s="1"/>
  <c r="S45" i="2"/>
  <c r="T45" i="2" s="1"/>
  <c r="K45" i="2"/>
  <c r="J45" i="2"/>
  <c r="I45" i="2"/>
  <c r="H45" i="2"/>
  <c r="G45" i="2"/>
  <c r="T44" i="2"/>
  <c r="S44" i="2"/>
  <c r="K44" i="2"/>
  <c r="I44" i="2"/>
  <c r="H44" i="2"/>
  <c r="G44" i="2"/>
  <c r="J44" i="2" s="1"/>
  <c r="S43" i="2"/>
  <c r="T43" i="2" s="1"/>
  <c r="K43" i="2"/>
  <c r="I43" i="2"/>
  <c r="G43" i="2"/>
  <c r="J43" i="2" s="1"/>
  <c r="S42" i="2"/>
  <c r="T42" i="2" s="1"/>
  <c r="K42" i="2"/>
  <c r="J42" i="2"/>
  <c r="I42" i="2"/>
  <c r="H42" i="2"/>
  <c r="G42" i="2"/>
  <c r="K41" i="2"/>
  <c r="J41" i="2"/>
  <c r="I41" i="2"/>
  <c r="H41" i="2"/>
  <c r="G41" i="2"/>
  <c r="T40" i="2"/>
  <c r="S40" i="2"/>
  <c r="K40" i="2"/>
  <c r="J40" i="2"/>
  <c r="I40" i="2"/>
  <c r="G40" i="2"/>
  <c r="H40" i="2" s="1"/>
  <c r="T39" i="2"/>
  <c r="S39" i="2"/>
  <c r="K39" i="2"/>
  <c r="I39" i="2"/>
  <c r="G39" i="2"/>
  <c r="J39" i="2" s="1"/>
  <c r="S38" i="2"/>
  <c r="T38" i="2" s="1"/>
  <c r="K38" i="2"/>
  <c r="J38" i="2"/>
  <c r="I38" i="2"/>
  <c r="H38" i="2"/>
  <c r="G38" i="2"/>
  <c r="T37" i="2"/>
  <c r="S37" i="2"/>
  <c r="K37" i="2"/>
  <c r="J37" i="2"/>
  <c r="I37" i="2"/>
  <c r="G37" i="2"/>
  <c r="H37" i="2" s="1"/>
  <c r="T36" i="2"/>
  <c r="S36" i="2"/>
  <c r="K36" i="2"/>
  <c r="I36" i="2"/>
  <c r="G36" i="2"/>
  <c r="J36" i="2" s="1"/>
  <c r="S35" i="2"/>
  <c r="T35" i="2" s="1"/>
  <c r="K35" i="2"/>
  <c r="J35" i="2"/>
  <c r="I35" i="2"/>
  <c r="H35" i="2"/>
  <c r="G35" i="2"/>
  <c r="T34" i="2"/>
  <c r="S34" i="2"/>
  <c r="K34" i="2"/>
  <c r="J34" i="2"/>
  <c r="I34" i="2"/>
  <c r="G34" i="2"/>
  <c r="H34" i="2" s="1"/>
  <c r="T33" i="2"/>
  <c r="S33" i="2"/>
  <c r="K33" i="2"/>
  <c r="I33" i="2"/>
  <c r="G33" i="2"/>
  <c r="J33" i="2" s="1"/>
  <c r="S32" i="2"/>
  <c r="T32" i="2" s="1"/>
  <c r="K32" i="2"/>
  <c r="J32" i="2"/>
  <c r="I32" i="2"/>
  <c r="H32" i="2"/>
  <c r="G32" i="2"/>
  <c r="K31" i="2"/>
  <c r="I31" i="2"/>
  <c r="G31" i="2"/>
  <c r="J31" i="2" s="1"/>
  <c r="T30" i="2"/>
  <c r="S30" i="2"/>
  <c r="K30" i="2"/>
  <c r="I30" i="2"/>
  <c r="G30" i="2"/>
  <c r="J30" i="2" s="1"/>
  <c r="S29" i="2"/>
  <c r="T29" i="2" s="1"/>
  <c r="K29" i="2"/>
  <c r="J29" i="2"/>
  <c r="I29" i="2"/>
  <c r="H29" i="2"/>
  <c r="G29" i="2"/>
  <c r="S28" i="2"/>
  <c r="T28" i="2" s="1"/>
  <c r="K28" i="2"/>
  <c r="I28" i="2"/>
  <c r="G28" i="2"/>
  <c r="J28" i="2" s="1"/>
  <c r="T27" i="2"/>
  <c r="S27" i="2"/>
  <c r="K27" i="2"/>
  <c r="I27" i="2"/>
  <c r="G27" i="2"/>
  <c r="J27" i="2" s="1"/>
  <c r="S26" i="2"/>
  <c r="T26" i="2" s="1"/>
  <c r="K26" i="2"/>
  <c r="J26" i="2"/>
  <c r="I26" i="2"/>
  <c r="H26" i="2"/>
  <c r="G26" i="2"/>
  <c r="S25" i="2"/>
  <c r="T25" i="2" s="1"/>
  <c r="K25" i="2"/>
  <c r="I25" i="2"/>
  <c r="G25" i="2"/>
  <c r="J25" i="2" s="1"/>
  <c r="T24" i="2"/>
  <c r="S24" i="2"/>
  <c r="K24" i="2"/>
  <c r="I24" i="2"/>
  <c r="G24" i="2"/>
  <c r="J24" i="2" s="1"/>
  <c r="S23" i="2"/>
  <c r="T23" i="2" s="1"/>
  <c r="K23" i="2"/>
  <c r="J23" i="2"/>
  <c r="I23" i="2"/>
  <c r="H23" i="2"/>
  <c r="G23" i="2"/>
  <c r="S22" i="2"/>
  <c r="T22" i="2" s="1"/>
  <c r="K22" i="2"/>
  <c r="I22" i="2"/>
  <c r="G22" i="2"/>
  <c r="J22" i="2" s="1"/>
  <c r="K21" i="2"/>
  <c r="J21" i="2"/>
  <c r="I21" i="2"/>
  <c r="H21" i="2"/>
  <c r="G21" i="2"/>
  <c r="T20" i="2"/>
  <c r="S20" i="2"/>
  <c r="K20" i="2"/>
  <c r="I20" i="2"/>
  <c r="G20" i="2"/>
  <c r="J20" i="2" s="1"/>
  <c r="S19" i="2"/>
  <c r="T19" i="2" s="1"/>
  <c r="K19" i="2"/>
  <c r="J19" i="2"/>
  <c r="I19" i="2"/>
  <c r="H19" i="2"/>
  <c r="G19" i="2"/>
  <c r="S18" i="2"/>
  <c r="T18" i="2" s="1"/>
  <c r="K18" i="2"/>
  <c r="J18" i="2"/>
  <c r="I18" i="2"/>
  <c r="H18" i="2"/>
  <c r="G18" i="2"/>
  <c r="T17" i="2"/>
  <c r="S17" i="2"/>
  <c r="K17" i="2"/>
  <c r="I17" i="2"/>
  <c r="G17" i="2"/>
  <c r="H17" i="2" s="1"/>
  <c r="S16" i="2"/>
  <c r="T16" i="2" s="1"/>
  <c r="K16" i="2"/>
  <c r="J16" i="2"/>
  <c r="I16" i="2"/>
  <c r="H16" i="2"/>
  <c r="G16" i="2"/>
  <c r="S15" i="2"/>
  <c r="T15" i="2" s="1"/>
  <c r="K15" i="2"/>
  <c r="J15" i="2"/>
  <c r="I15" i="2"/>
  <c r="H15" i="2"/>
  <c r="G15" i="2"/>
  <c r="T14" i="2"/>
  <c r="S14" i="2"/>
  <c r="K14" i="2"/>
  <c r="I14" i="2"/>
  <c r="G14" i="2"/>
  <c r="H14" i="2" s="1"/>
  <c r="S13" i="2"/>
  <c r="T13" i="2" s="1"/>
  <c r="K13" i="2"/>
  <c r="J13" i="2"/>
  <c r="I13" i="2"/>
  <c r="H13" i="2"/>
  <c r="G13" i="2"/>
  <c r="S12" i="2"/>
  <c r="T12" i="2" s="1"/>
  <c r="K12" i="2"/>
  <c r="J12" i="2"/>
  <c r="I12" i="2"/>
  <c r="H12" i="2"/>
  <c r="G12" i="2"/>
  <c r="K11" i="2"/>
  <c r="J11" i="2"/>
  <c r="I11" i="2"/>
  <c r="G11" i="2"/>
  <c r="H11" i="2" s="1"/>
  <c r="S10" i="2"/>
  <c r="T10" i="2" s="1"/>
  <c r="K10" i="2"/>
  <c r="J10" i="2"/>
  <c r="I10" i="2"/>
  <c r="G10" i="2"/>
  <c r="H10" i="2" s="1"/>
  <c r="S9" i="2"/>
  <c r="T9" i="2" s="1"/>
  <c r="K9" i="2"/>
  <c r="J9" i="2"/>
  <c r="I9" i="2"/>
  <c r="H9" i="2"/>
  <c r="G9" i="2"/>
  <c r="T8" i="2"/>
  <c r="S8" i="2"/>
  <c r="K8" i="2"/>
  <c r="J8" i="2"/>
  <c r="I8" i="2"/>
  <c r="H8" i="2"/>
  <c r="G8" i="2"/>
  <c r="S7" i="2"/>
  <c r="T7" i="2" s="1"/>
  <c r="K7" i="2"/>
  <c r="J7" i="2"/>
  <c r="I7" i="2"/>
  <c r="G7" i="2"/>
  <c r="H7" i="2" s="1"/>
  <c r="S6" i="2"/>
  <c r="T6" i="2" s="1"/>
  <c r="K6" i="2"/>
  <c r="J6" i="2"/>
  <c r="I6" i="2"/>
  <c r="H6" i="2"/>
  <c r="G6" i="2"/>
  <c r="T5" i="2"/>
  <c r="S5" i="2"/>
  <c r="K5" i="2"/>
  <c r="J5" i="2"/>
  <c r="I5" i="2"/>
  <c r="H5" i="2"/>
  <c r="G5" i="2"/>
  <c r="S4" i="2"/>
  <c r="T4" i="2" s="1"/>
  <c r="K4" i="2"/>
  <c r="J4" i="2"/>
  <c r="I4" i="2"/>
  <c r="G4" i="2"/>
  <c r="H4" i="2" s="1"/>
  <c r="S3" i="2"/>
  <c r="T3" i="2" s="1"/>
  <c r="K3" i="2"/>
  <c r="J3" i="2"/>
  <c r="I3" i="2"/>
  <c r="H3" i="2"/>
  <c r="G3" i="2"/>
  <c r="T2" i="2"/>
  <c r="S2" i="2"/>
  <c r="K2" i="2"/>
  <c r="J2" i="2"/>
  <c r="I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2" i="2"/>
  <c r="H2" i="1"/>
  <c r="G2" i="1"/>
  <c r="K91" i="1"/>
  <c r="K83" i="1"/>
  <c r="K84" i="1"/>
  <c r="K85" i="1"/>
  <c r="K86" i="1"/>
  <c r="K87" i="1"/>
  <c r="K88" i="1"/>
  <c r="K89" i="1"/>
  <c r="K90" i="1"/>
  <c r="K82" i="1"/>
  <c r="K73" i="1"/>
  <c r="K74" i="1"/>
  <c r="K75" i="1"/>
  <c r="K76" i="1"/>
  <c r="K77" i="1"/>
  <c r="K78" i="1"/>
  <c r="K79" i="1"/>
  <c r="K80" i="1"/>
  <c r="K81" i="1"/>
  <c r="K72" i="1"/>
  <c r="K63" i="1"/>
  <c r="K64" i="1"/>
  <c r="K65" i="1"/>
  <c r="K66" i="1"/>
  <c r="K67" i="1"/>
  <c r="K68" i="1"/>
  <c r="K69" i="1"/>
  <c r="K70" i="1"/>
  <c r="K71" i="1"/>
  <c r="K62" i="1"/>
  <c r="K53" i="1"/>
  <c r="K54" i="1"/>
  <c r="K55" i="1"/>
  <c r="K56" i="1"/>
  <c r="K57" i="1"/>
  <c r="K58" i="1"/>
  <c r="K59" i="1"/>
  <c r="K60" i="1"/>
  <c r="K61" i="1"/>
  <c r="K52" i="1"/>
  <c r="K45" i="1"/>
  <c r="K33" i="1"/>
  <c r="K34" i="1"/>
  <c r="K35" i="1"/>
  <c r="K36" i="1"/>
  <c r="K37" i="1"/>
  <c r="K38" i="1"/>
  <c r="K39" i="1"/>
  <c r="K40" i="1"/>
  <c r="K41" i="1"/>
  <c r="K32" i="1"/>
  <c r="K23" i="1"/>
  <c r="K24" i="1"/>
  <c r="K25" i="1"/>
  <c r="K26" i="1"/>
  <c r="K27" i="1"/>
  <c r="K28" i="1"/>
  <c r="K29" i="1"/>
  <c r="K30" i="1"/>
  <c r="K31" i="1"/>
  <c r="K22" i="1"/>
  <c r="K13" i="1"/>
  <c r="K14" i="1"/>
  <c r="K15" i="1"/>
  <c r="K16" i="1"/>
  <c r="K17" i="1"/>
  <c r="K18" i="1"/>
  <c r="K19" i="1"/>
  <c r="K20" i="1"/>
  <c r="K21" i="1"/>
  <c r="K12" i="1"/>
  <c r="K3" i="1"/>
  <c r="K4" i="1"/>
  <c r="K5" i="1"/>
  <c r="K6" i="1"/>
  <c r="K7" i="1"/>
  <c r="K8" i="1"/>
  <c r="K9" i="1"/>
  <c r="K10" i="1"/>
  <c r="K1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H6" i="1"/>
  <c r="H7" i="1"/>
  <c r="H8" i="1"/>
  <c r="H9" i="1"/>
  <c r="H10" i="1"/>
  <c r="H11" i="1"/>
  <c r="H18" i="1"/>
  <c r="H19" i="1"/>
  <c r="H20" i="1"/>
  <c r="H21" i="1"/>
  <c r="H22" i="1"/>
  <c r="H23" i="1"/>
  <c r="H30" i="1"/>
  <c r="H31" i="1"/>
  <c r="H32" i="1"/>
  <c r="H33" i="1"/>
  <c r="H34" i="1"/>
  <c r="H35" i="1"/>
  <c r="H42" i="1"/>
  <c r="H43" i="1"/>
  <c r="H44" i="1"/>
  <c r="H45" i="1"/>
  <c r="H46" i="1"/>
  <c r="H47" i="1"/>
  <c r="H54" i="1"/>
  <c r="H55" i="1"/>
  <c r="H56" i="1"/>
  <c r="H57" i="1"/>
  <c r="H58" i="1"/>
  <c r="H59" i="1"/>
  <c r="H66" i="1"/>
  <c r="H67" i="1"/>
  <c r="H68" i="1"/>
  <c r="H69" i="1"/>
  <c r="H70" i="1"/>
  <c r="H71" i="1"/>
  <c r="H78" i="1"/>
  <c r="H79" i="1"/>
  <c r="H80" i="1"/>
  <c r="H81" i="1"/>
  <c r="H82" i="1"/>
  <c r="H83" i="1"/>
  <c r="H90" i="1"/>
  <c r="H91" i="1"/>
  <c r="G3" i="1"/>
  <c r="H3" i="1" s="1"/>
  <c r="G4" i="1"/>
  <c r="H4" i="1" s="1"/>
  <c r="G5" i="1"/>
  <c r="H5" i="1" s="1"/>
  <c r="G6" i="1"/>
  <c r="G7" i="1"/>
  <c r="G8" i="1"/>
  <c r="G9" i="1"/>
  <c r="G10" i="1"/>
  <c r="G11" i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G19" i="1"/>
  <c r="G20" i="1"/>
  <c r="G21" i="1"/>
  <c r="G22" i="1"/>
  <c r="G23" i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G31" i="1"/>
  <c r="G32" i="1"/>
  <c r="G33" i="1"/>
  <c r="G34" i="1"/>
  <c r="G35" i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G43" i="1"/>
  <c r="G44" i="1"/>
  <c r="G45" i="1"/>
  <c r="G46" i="1"/>
  <c r="G47" i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G55" i="1"/>
  <c r="G56" i="1"/>
  <c r="G57" i="1"/>
  <c r="G58" i="1"/>
  <c r="G59" i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G67" i="1"/>
  <c r="G68" i="1"/>
  <c r="G69" i="1"/>
  <c r="G70" i="1"/>
  <c r="G71" i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G79" i="1"/>
  <c r="G80" i="1"/>
  <c r="G81" i="1"/>
  <c r="G82" i="1"/>
  <c r="G83" i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G91" i="1"/>
  <c r="K42" i="1" l="1"/>
  <c r="K44" i="1"/>
  <c r="K51" i="1"/>
  <c r="K43" i="1"/>
  <c r="K50" i="1"/>
  <c r="K48" i="1"/>
  <c r="K47" i="1"/>
  <c r="K49" i="1"/>
  <c r="H28" i="2"/>
  <c r="H31" i="2"/>
  <c r="H64" i="2"/>
  <c r="H70" i="2"/>
  <c r="H20" i="2"/>
  <c r="H56" i="2"/>
  <c r="H59" i="2"/>
  <c r="H22" i="2"/>
  <c r="H67" i="2"/>
  <c r="J14" i="2"/>
  <c r="J17" i="2"/>
  <c r="H33" i="2"/>
  <c r="H36" i="2"/>
  <c r="H39" i="2"/>
  <c r="J53" i="2"/>
  <c r="H72" i="2"/>
  <c r="H75" i="2"/>
  <c r="H78" i="2"/>
  <c r="H81" i="2"/>
  <c r="H25" i="2"/>
  <c r="H50" i="2"/>
  <c r="H83" i="2"/>
  <c r="H86" i="2"/>
  <c r="H89" i="2"/>
  <c r="H24" i="2"/>
  <c r="H27" i="2"/>
  <c r="H30" i="2"/>
  <c r="H63" i="2"/>
  <c r="H66" i="2"/>
  <c r="H69" i="2"/>
  <c r="H43" i="2"/>
  <c r="H46" i="2"/>
  <c r="H49" i="2"/>
  <c r="H82" i="2"/>
  <c r="H85" i="2"/>
  <c r="H88" i="2"/>
  <c r="H91" i="2"/>
  <c r="F2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12" i="1"/>
  <c r="F13" i="1"/>
  <c r="F14" i="1"/>
  <c r="F15" i="1"/>
  <c r="F16" i="1"/>
  <c r="F17" i="1"/>
  <c r="F18" i="1"/>
  <c r="F19" i="1"/>
  <c r="F20" i="1"/>
  <c r="F21" i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<sst xmlns="http://schemas.openxmlformats.org/spreadsheetml/2006/main" count="30" uniqueCount="15">
  <si>
    <t>VCC</t>
  </si>
  <si>
    <t>VE</t>
  </si>
  <si>
    <t>VC(V)</t>
  </si>
  <si>
    <t>VB(V)</t>
  </si>
  <si>
    <t>IC(A)</t>
  </si>
  <si>
    <t>VCE(V)</t>
  </si>
  <si>
    <t>IB(A)</t>
  </si>
  <si>
    <t>VA(V)</t>
  </si>
  <si>
    <t>slope</t>
  </si>
  <si>
    <t>y-inter</t>
  </si>
  <si>
    <t>ro=VA/IC</t>
  </si>
  <si>
    <t>gm = IC/25mV</t>
  </si>
  <si>
    <r>
      <rPr>
        <b/>
        <sz val="11"/>
        <color theme="1"/>
        <rFont val="Symbol"/>
        <family val="1"/>
        <charset val="2"/>
      </rPr>
      <t>b</t>
    </r>
    <r>
      <rPr>
        <b/>
        <sz val="10"/>
        <rFont val="Arial"/>
        <family val="2"/>
      </rPr>
      <t xml:space="preserve"> = IC/IB</t>
    </r>
  </si>
  <si>
    <r>
      <t>r</t>
    </r>
    <r>
      <rPr>
        <b/>
        <sz val="11"/>
        <color theme="1"/>
        <rFont val="Symbol"/>
        <family val="1"/>
        <charset val="2"/>
      </rPr>
      <t>p</t>
    </r>
    <r>
      <rPr>
        <b/>
        <sz val="11"/>
        <color theme="1"/>
        <rFont val="Calibri"/>
        <family val="2"/>
      </rPr>
      <t xml:space="preserve"> = 25mV/IB</t>
    </r>
  </si>
  <si>
    <t>VBEon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</si>
</sst>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1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 applyProtection="1"/>
    <xf numFmtId="1" fontId="3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1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2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4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6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IC</c:v>
          </c:tx>
          <c:xVal>
            <c:numRef>
              <c:f>simulation!$F$2:$F$11</c:f>
              <c:numCache>
                <c:formatCode>General</c:formatCode>
                <c:ptCount val="10"/>
                <c:pt idx="0">
                  <c:v>4.9419470258420777</c:v>
                </c:pt>
                <c:pt idx="1">
                  <c:v>5.4416473218763972</c:v>
                </c:pt>
                <c:pt idx="2">
                  <c:v>5.9413476173388897</c:v>
                </c:pt>
                <c:pt idx="3">
                  <c:v>6.4410479127961073</c:v>
                </c:pt>
                <c:pt idx="4">
                  <c:v>6.9407482082498646</c:v>
                </c:pt>
                <c:pt idx="5">
                  <c:v>7.4404485036958423</c:v>
                </c:pt>
                <c:pt idx="6">
                  <c:v>7.9401487991366215</c:v>
                </c:pt>
                <c:pt idx="7">
                  <c:v>8.4398490945740647</c:v>
                </c:pt>
                <c:pt idx="8">
                  <c:v>8.9395493900070431</c:v>
                </c:pt>
                <c:pt idx="9">
                  <c:v>9.4392496854325678</c:v>
                </c:pt>
              </c:numCache>
            </c:numRef>
          </c:xVal>
          <c:yVal>
            <c:numRef>
              <c:f>simulation!$E$2:$E$11</c:f>
              <c:numCache>
                <c:formatCode>General</c:formatCode>
                <c:ptCount val="10"/>
                <c:pt idx="0">
                  <c:v>5.5805297420792304E-3</c:v>
                </c:pt>
                <c:pt idx="1">
                  <c:v>5.5835267822360269E-3</c:v>
                </c:pt>
                <c:pt idx="2">
                  <c:v>5.5865238281111052E-3</c:v>
                </c:pt>
                <c:pt idx="3">
                  <c:v>5.5895208740389252E-3</c:v>
                </c:pt>
                <c:pt idx="4">
                  <c:v>5.5925179200013511E-3</c:v>
                </c:pt>
                <c:pt idx="5">
                  <c:v>5.5955149660415794E-3</c:v>
                </c:pt>
                <c:pt idx="6">
                  <c:v>5.598512012133787E-3</c:v>
                </c:pt>
                <c:pt idx="7">
                  <c:v>5.6015090582593532E-3</c:v>
                </c:pt>
                <c:pt idx="8">
                  <c:v>5.6045061044295644E-3</c:v>
                </c:pt>
                <c:pt idx="9">
                  <c:v>5.6075031506743131E-3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C729-47D0-B178-FFA7D5ABA5D3}"/>
            </c:ext>
          </c:extLst>
        </c:ser>
        <c:ser>
          <c:idx val="3"/>
          <c:order val="1"/>
          <c:tx>
            <c:v>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simulation!$F$2:$F$11</c:f>
              <c:numCache>
                <c:formatCode>General</c:formatCode>
                <c:ptCount val="10"/>
                <c:pt idx="0">
                  <c:v>4.9419470258420777</c:v>
                </c:pt>
                <c:pt idx="1">
                  <c:v>5.4416473218763972</c:v>
                </c:pt>
                <c:pt idx="2">
                  <c:v>5.9413476173388897</c:v>
                </c:pt>
                <c:pt idx="3">
                  <c:v>6.4410479127961073</c:v>
                </c:pt>
                <c:pt idx="4">
                  <c:v>6.9407482082498646</c:v>
                </c:pt>
                <c:pt idx="5">
                  <c:v>7.4404485036958423</c:v>
                </c:pt>
                <c:pt idx="6">
                  <c:v>7.9401487991366215</c:v>
                </c:pt>
                <c:pt idx="7">
                  <c:v>8.4398490945740647</c:v>
                </c:pt>
                <c:pt idx="8">
                  <c:v>8.9395493900070431</c:v>
                </c:pt>
                <c:pt idx="9">
                  <c:v>9.4392496854325678</c:v>
                </c:pt>
              </c:numCache>
            </c:numRef>
          </c:xVal>
          <c:yVal>
            <c:numRef>
              <c:f>simulation!$E$2:$E$11</c:f>
              <c:numCache>
                <c:formatCode>General</c:formatCode>
                <c:ptCount val="10"/>
                <c:pt idx="0">
                  <c:v>5.5805297420792304E-3</c:v>
                </c:pt>
                <c:pt idx="1">
                  <c:v>5.5835267822360269E-3</c:v>
                </c:pt>
                <c:pt idx="2">
                  <c:v>5.5865238281111052E-3</c:v>
                </c:pt>
                <c:pt idx="3">
                  <c:v>5.5895208740389252E-3</c:v>
                </c:pt>
                <c:pt idx="4">
                  <c:v>5.5925179200013511E-3</c:v>
                </c:pt>
                <c:pt idx="5">
                  <c:v>5.5955149660415794E-3</c:v>
                </c:pt>
                <c:pt idx="6">
                  <c:v>5.598512012133787E-3</c:v>
                </c:pt>
                <c:pt idx="7">
                  <c:v>5.6015090582593532E-3</c:v>
                </c:pt>
                <c:pt idx="8">
                  <c:v>5.6045061044295644E-3</c:v>
                </c:pt>
                <c:pt idx="9">
                  <c:v>5.6075031506743131E-3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C729-47D0-B178-FFA7D5ABA5D3}"/>
            </c:ext>
          </c:extLst>
        </c:ser>
        <c:ser>
          <c:idx val="1"/>
          <c:order val="2"/>
          <c:tx>
            <c:v>IC</c:v>
          </c:tx>
          <c:xVal>
            <c:numRef>
              <c:f>simulation!$F$2:$F$11</c:f>
              <c:numCache>
                <c:formatCode>General</c:formatCode>
                <c:ptCount val="10"/>
                <c:pt idx="0">
                  <c:v>4.9419470258420777</c:v>
                </c:pt>
                <c:pt idx="1">
                  <c:v>5.4416473218763972</c:v>
                </c:pt>
                <c:pt idx="2">
                  <c:v>5.9413476173388897</c:v>
                </c:pt>
                <c:pt idx="3">
                  <c:v>6.4410479127961073</c:v>
                </c:pt>
                <c:pt idx="4">
                  <c:v>6.9407482082498646</c:v>
                </c:pt>
                <c:pt idx="5">
                  <c:v>7.4404485036958423</c:v>
                </c:pt>
                <c:pt idx="6">
                  <c:v>7.9401487991366215</c:v>
                </c:pt>
                <c:pt idx="7">
                  <c:v>8.4398490945740647</c:v>
                </c:pt>
                <c:pt idx="8">
                  <c:v>8.9395493900070431</c:v>
                </c:pt>
                <c:pt idx="9">
                  <c:v>9.4392496854325678</c:v>
                </c:pt>
              </c:numCache>
            </c:numRef>
          </c:xVal>
          <c:yVal>
            <c:numRef>
              <c:f>simulation!$E$2:$E$11</c:f>
              <c:numCache>
                <c:formatCode>General</c:formatCode>
                <c:ptCount val="10"/>
                <c:pt idx="0">
                  <c:v>5.5805297420792304E-3</c:v>
                </c:pt>
                <c:pt idx="1">
                  <c:v>5.5835267822360269E-3</c:v>
                </c:pt>
                <c:pt idx="2">
                  <c:v>5.5865238281111052E-3</c:v>
                </c:pt>
                <c:pt idx="3">
                  <c:v>5.5895208740389252E-3</c:v>
                </c:pt>
                <c:pt idx="4">
                  <c:v>5.5925179200013511E-3</c:v>
                </c:pt>
                <c:pt idx="5">
                  <c:v>5.5955149660415794E-3</c:v>
                </c:pt>
                <c:pt idx="6">
                  <c:v>5.598512012133787E-3</c:v>
                </c:pt>
                <c:pt idx="7">
                  <c:v>5.6015090582593532E-3</c:v>
                </c:pt>
                <c:pt idx="8">
                  <c:v>5.6045061044295644E-3</c:v>
                </c:pt>
                <c:pt idx="9">
                  <c:v>5.6075031506743131E-3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729-47D0-B178-FFA7D5ABA5D3}"/>
            </c:ext>
          </c:extLst>
        </c:ser>
        <c:ser>
          <c:idx val="0"/>
          <c:order val="3"/>
          <c:tx>
            <c:v>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191137872471831E-3"/>
                  <c:y val="-0.21232048374905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simulation!$F$2:$F$11</c:f>
              <c:numCache>
                <c:formatCode>General</c:formatCode>
                <c:ptCount val="10"/>
                <c:pt idx="0">
                  <c:v>4.9419470258420777</c:v>
                </c:pt>
                <c:pt idx="1">
                  <c:v>5.4416473218763972</c:v>
                </c:pt>
                <c:pt idx="2">
                  <c:v>5.9413476173388897</c:v>
                </c:pt>
                <c:pt idx="3">
                  <c:v>6.4410479127961073</c:v>
                </c:pt>
                <c:pt idx="4">
                  <c:v>6.9407482082498646</c:v>
                </c:pt>
                <c:pt idx="5">
                  <c:v>7.4404485036958423</c:v>
                </c:pt>
                <c:pt idx="6">
                  <c:v>7.9401487991366215</c:v>
                </c:pt>
                <c:pt idx="7">
                  <c:v>8.4398490945740647</c:v>
                </c:pt>
                <c:pt idx="8">
                  <c:v>8.9395493900070431</c:v>
                </c:pt>
                <c:pt idx="9">
                  <c:v>9.4392496854325678</c:v>
                </c:pt>
              </c:numCache>
            </c:numRef>
          </c:xVal>
          <c:yVal>
            <c:numRef>
              <c:f>simulation!$E$2:$E$11</c:f>
              <c:numCache>
                <c:formatCode>General</c:formatCode>
                <c:ptCount val="10"/>
                <c:pt idx="0">
                  <c:v>5.5805297420792304E-3</c:v>
                </c:pt>
                <c:pt idx="1">
                  <c:v>5.5835267822360269E-3</c:v>
                </c:pt>
                <c:pt idx="2">
                  <c:v>5.5865238281111052E-3</c:v>
                </c:pt>
                <c:pt idx="3">
                  <c:v>5.5895208740389252E-3</c:v>
                </c:pt>
                <c:pt idx="4">
                  <c:v>5.5925179200013511E-3</c:v>
                </c:pt>
                <c:pt idx="5">
                  <c:v>5.5955149660415794E-3</c:v>
                </c:pt>
                <c:pt idx="6">
                  <c:v>5.598512012133787E-3</c:v>
                </c:pt>
                <c:pt idx="7">
                  <c:v>5.6015090582593532E-3</c:v>
                </c:pt>
                <c:pt idx="8">
                  <c:v>5.6045061044295644E-3</c:v>
                </c:pt>
                <c:pt idx="9">
                  <c:v>5.6075031506743131E-3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729-47D0-B178-FFA7D5ABA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VE=-4.5V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6.0478285802509982E-2"/>
                  <c:y val="-0.23499622071050644"/>
                </c:manualLayout>
              </c:layout>
              <c:numFmt formatCode="General" sourceLinked="0"/>
            </c:trendlineLbl>
          </c:trendline>
          <c:xVal>
            <c:numRef>
              <c:f>simulation!$F$12:$F$21</c:f>
              <c:numCache>
                <c:formatCode>General</c:formatCode>
                <c:ptCount val="10"/>
                <c:pt idx="0">
                  <c:v>4.5027907601024131</c:v>
                </c:pt>
                <c:pt idx="1">
                  <c:v>5.0025237496029664</c:v>
                </c:pt>
                <c:pt idx="2">
                  <c:v>5.5022567391180619</c:v>
                </c:pt>
                <c:pt idx="3">
                  <c:v>6.0019897286262163</c:v>
                </c:pt>
                <c:pt idx="4">
                  <c:v>6.5017227181334079</c:v>
                </c:pt>
                <c:pt idx="5">
                  <c:v>7.0014557076352553</c:v>
                </c:pt>
                <c:pt idx="6">
                  <c:v>7.501188697132017</c:v>
                </c:pt>
                <c:pt idx="7">
                  <c:v>8.0009216866237374</c:v>
                </c:pt>
                <c:pt idx="8">
                  <c:v>8.5006546761099582</c:v>
                </c:pt>
                <c:pt idx="9">
                  <c:v>9.0003876655906119</c:v>
                </c:pt>
              </c:numCache>
            </c:numRef>
          </c:xVal>
          <c:yVal>
            <c:numRef>
              <c:f>simulation!$E$12:$E$21</c:f>
              <c:numCache>
                <c:formatCode>General</c:formatCode>
                <c:ptCount val="10"/>
                <c:pt idx="0">
                  <c:v>4.9720923994758734E-3</c:v>
                </c:pt>
                <c:pt idx="1">
                  <c:v>4.9747625049703353E-3</c:v>
                </c:pt>
                <c:pt idx="2">
                  <c:v>4.977432610319377E-3</c:v>
                </c:pt>
                <c:pt idx="3">
                  <c:v>4.9801027157378407E-3</c:v>
                </c:pt>
                <c:pt idx="4">
                  <c:v>4.9827728211659268E-3</c:v>
                </c:pt>
                <c:pt idx="5">
                  <c:v>4.9854429266474459E-3</c:v>
                </c:pt>
                <c:pt idx="6">
                  <c:v>4.9881130321798375E-3</c:v>
                </c:pt>
                <c:pt idx="7">
                  <c:v>4.9907831377626194E-3</c:v>
                </c:pt>
                <c:pt idx="8">
                  <c:v>4.9934532434004197E-3</c:v>
                </c:pt>
                <c:pt idx="9">
                  <c:v>4.996123349093877E-3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61C-42AD-A54C-B56B763B1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VE=-4V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6.0478285802509982E-2"/>
                  <c:y val="-0.23499622071050644"/>
                </c:manualLayout>
              </c:layout>
              <c:numFmt formatCode="General" sourceLinked="0"/>
            </c:trendlineLbl>
          </c:trendline>
          <c:xVal>
            <c:numRef>
              <c:f>simulation!$F$22:$F$31</c:f>
              <c:numCache>
                <c:formatCode>General</c:formatCode>
                <c:ptCount val="10"/>
                <c:pt idx="0">
                  <c:v>4.0652132563773593</c:v>
                </c:pt>
                <c:pt idx="1">
                  <c:v>4.564979803825171</c:v>
                </c:pt>
                <c:pt idx="2">
                  <c:v>5.0647463512257431</c:v>
                </c:pt>
                <c:pt idx="3">
                  <c:v>5.5645128986230485</c:v>
                </c:pt>
                <c:pt idx="4">
                  <c:v>6.0642794460166236</c:v>
                </c:pt>
                <c:pt idx="5">
                  <c:v>6.5640459934069106</c:v>
                </c:pt>
                <c:pt idx="6">
                  <c:v>7.0638125407929753</c:v>
                </c:pt>
                <c:pt idx="7">
                  <c:v>7.5635790881757252</c:v>
                </c:pt>
                <c:pt idx="8">
                  <c:v>8.0633456355521425</c:v>
                </c:pt>
                <c:pt idx="9">
                  <c:v>8.5631121829207082</c:v>
                </c:pt>
              </c:numCache>
            </c:numRef>
          </c:xVal>
          <c:yVal>
            <c:numRef>
              <c:f>simulation!$E$22:$E$31</c:f>
              <c:numCache>
                <c:formatCode>General</c:formatCode>
                <c:ptCount val="10"/>
                <c:pt idx="0">
                  <c:v>4.3478674367264112E-3</c:v>
                </c:pt>
                <c:pt idx="1">
                  <c:v>4.350201962748294E-3</c:v>
                </c:pt>
                <c:pt idx="2">
                  <c:v>4.3525364892425689E-3</c:v>
                </c:pt>
                <c:pt idx="3">
                  <c:v>4.3548710157695139E-3</c:v>
                </c:pt>
                <c:pt idx="4">
                  <c:v>4.3572055423337641E-3</c:v>
                </c:pt>
                <c:pt idx="5">
                  <c:v>4.3595400689308943E-3</c:v>
                </c:pt>
                <c:pt idx="6">
                  <c:v>4.3618745955702476E-3</c:v>
                </c:pt>
                <c:pt idx="7">
                  <c:v>4.3642091222427515E-3</c:v>
                </c:pt>
                <c:pt idx="8">
                  <c:v>4.3665436489785867E-3</c:v>
                </c:pt>
                <c:pt idx="9">
                  <c:v>4.3688781757929146E-3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AF-48FC-B943-859124658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VE=-3.5V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VE=-3.5V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4796036524846159"/>
                  <c:y val="-0.20476190476190476"/>
                </c:manualLayout>
              </c:layout>
              <c:numFmt formatCode="General" sourceLinked="0"/>
            </c:trendlineLbl>
          </c:trendline>
          <c:xVal>
            <c:numRef>
              <c:f>simulation!$F$32:$F$41</c:f>
              <c:numCache>
                <c:formatCode>General</c:formatCode>
                <c:ptCount val="10"/>
                <c:pt idx="0">
                  <c:v>3.629253365048891</c:v>
                </c:pt>
                <c:pt idx="1">
                  <c:v>4.1290543518922558</c:v>
                </c:pt>
                <c:pt idx="2">
                  <c:v>4.6288553384181448</c:v>
                </c:pt>
                <c:pt idx="3">
                  <c:v>5.128656324929076</c:v>
                </c:pt>
                <c:pt idx="4">
                  <c:v>5.6284573114421939</c:v>
                </c:pt>
                <c:pt idx="5">
                  <c:v>6.1282582979557416</c:v>
                </c:pt>
                <c:pt idx="6">
                  <c:v>6.6280592844645723</c:v>
                </c:pt>
                <c:pt idx="7">
                  <c:v>7.1278602709693644</c:v>
                </c:pt>
                <c:pt idx="8">
                  <c:v>7.6276612574672553</c:v>
                </c:pt>
                <c:pt idx="9">
                  <c:v>8.1274622439610482</c:v>
                </c:pt>
              </c:numCache>
            </c:numRef>
          </c:xVal>
          <c:yVal>
            <c:numRef>
              <c:f>simulation!$E$32:$E$41</c:f>
              <c:numCache>
                <c:formatCode>General</c:formatCode>
                <c:ptCount val="10"/>
                <c:pt idx="0">
                  <c:v>3.7074663500110882E-3</c:v>
                </c:pt>
                <c:pt idx="1">
                  <c:v>3.7094564820774412E-3</c:v>
                </c:pt>
                <c:pt idx="2">
                  <c:v>3.7114466173185558E-3</c:v>
                </c:pt>
                <c:pt idx="3">
                  <c:v>3.7134367527092427E-3</c:v>
                </c:pt>
                <c:pt idx="4">
                  <c:v>3.7154268880780598E-3</c:v>
                </c:pt>
                <c:pt idx="5">
                  <c:v>3.7174170234425853E-3</c:v>
                </c:pt>
                <c:pt idx="6">
                  <c:v>3.7194071588542779E-3</c:v>
                </c:pt>
                <c:pt idx="7">
                  <c:v>3.7213972943063653E-3</c:v>
                </c:pt>
                <c:pt idx="8">
                  <c:v>3.7233874298274461E-3</c:v>
                </c:pt>
                <c:pt idx="9">
                  <c:v>3.725377565389508E-3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69-4563-85D5-385F47110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VE=-3V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simulation!$F$42:$F$51</c:f>
              <c:numCache>
                <c:formatCode>General</c:formatCode>
                <c:ptCount val="10"/>
                <c:pt idx="0">
                  <c:v>3.1948873731873086</c:v>
                </c:pt>
                <c:pt idx="1">
                  <c:v>3.6947237381606866</c:v>
                </c:pt>
                <c:pt idx="2">
                  <c:v>4.1945600275107466</c:v>
                </c:pt>
                <c:pt idx="3">
                  <c:v>4.6943963164299936</c:v>
                </c:pt>
                <c:pt idx="4">
                  <c:v>5.1942326053598276</c:v>
                </c:pt>
                <c:pt idx="5">
                  <c:v>5.6940688942929256</c:v>
                </c:pt>
                <c:pt idx="6">
                  <c:v>6.1939051832225136</c:v>
                </c:pt>
                <c:pt idx="7">
                  <c:v>6.6937414721496582</c:v>
                </c:pt>
                <c:pt idx="8">
                  <c:v>7.1935777610726115</c:v>
                </c:pt>
                <c:pt idx="9">
                  <c:v>7.6934140499883679</c:v>
                </c:pt>
              </c:numCache>
            </c:numRef>
          </c:xVal>
          <c:yVal>
            <c:numRef>
              <c:f>simulation!$E$42:$E$51</c:f>
              <c:numCache>
                <c:formatCode>General</c:formatCode>
                <c:ptCount val="10"/>
                <c:pt idx="0">
                  <c:v>3.0511262686269136E-3</c:v>
                </c:pt>
                <c:pt idx="1">
                  <c:v>3.0527626193931363E-3</c:v>
                </c:pt>
                <c:pt idx="2">
                  <c:v>3.0543997263925357E-3</c:v>
                </c:pt>
                <c:pt idx="3">
                  <c:v>3.0560368377000637E-3</c:v>
                </c:pt>
                <c:pt idx="4">
                  <c:v>3.0576739489017249E-3</c:v>
                </c:pt>
                <c:pt idx="5">
                  <c:v>3.059311060070749E-3</c:v>
                </c:pt>
                <c:pt idx="6">
                  <c:v>3.0609481712748701E-3</c:v>
                </c:pt>
                <c:pt idx="7">
                  <c:v>3.062585282503423E-3</c:v>
                </c:pt>
                <c:pt idx="8">
                  <c:v>3.0642223937738869E-3</c:v>
                </c:pt>
                <c:pt idx="9">
                  <c:v>3.0658595051163209E-3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E4-4ACD-93C9-22DDBD54F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VE=-2.5V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simulation!$F$52:$F$61</c:f>
              <c:numCache>
                <c:formatCode>General</c:formatCode>
                <c:ptCount val="10"/>
                <c:pt idx="0">
                  <c:v>2.7619527947727276</c:v>
                </c:pt>
                <c:pt idx="1">
                  <c:v>3.2618251559346789</c:v>
                </c:pt>
                <c:pt idx="2">
                  <c:v>3.7616975151595904</c:v>
                </c:pt>
                <c:pt idx="3">
                  <c:v>4.2615698742730448</c:v>
                </c:pt>
                <c:pt idx="4">
                  <c:v>4.7614422334082365</c:v>
                </c:pt>
                <c:pt idx="5">
                  <c:v>5.2613145925517184</c:v>
                </c:pt>
                <c:pt idx="6">
                  <c:v>5.7611869516950627</c:v>
                </c:pt>
                <c:pt idx="7">
                  <c:v>6.2610593108379407</c:v>
                </c:pt>
                <c:pt idx="8">
                  <c:v>6.7609316699781212</c:v>
                </c:pt>
                <c:pt idx="9">
                  <c:v>7.2608040291117222</c:v>
                </c:pt>
              </c:numCache>
            </c:numRef>
          </c:xVal>
          <c:yVal>
            <c:numRef>
              <c:f>simulation!$E$52:$E$61</c:f>
              <c:numCache>
                <c:formatCode>General</c:formatCode>
                <c:ptCount val="10"/>
                <c:pt idx="0">
                  <c:v>2.3804720527727244E-3</c:v>
                </c:pt>
                <c:pt idx="1">
                  <c:v>2.3817484416532126E-3</c:v>
                </c:pt>
                <c:pt idx="2">
                  <c:v>2.383024849904096E-3</c:v>
                </c:pt>
                <c:pt idx="3">
                  <c:v>2.3843012592695521E-3</c:v>
                </c:pt>
                <c:pt idx="4">
                  <c:v>2.385577668417637E-3</c:v>
                </c:pt>
                <c:pt idx="5">
                  <c:v>2.386854077482823E-3</c:v>
                </c:pt>
                <c:pt idx="6">
                  <c:v>2.3881304865493724E-3</c:v>
                </c:pt>
                <c:pt idx="7">
                  <c:v>2.3894068956205952E-3</c:v>
                </c:pt>
                <c:pt idx="8">
                  <c:v>2.3906833047187895E-3</c:v>
                </c:pt>
                <c:pt idx="9">
                  <c:v>2.3919597138827783E-3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42-45A9-8274-46D554D4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VE=-2V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simulation!$F$62:$F$71</c:f>
              <c:numCache>
                <c:formatCode>General</c:formatCode>
                <c:ptCount val="10"/>
                <c:pt idx="0">
                  <c:v>2.3299608994538059</c:v>
                </c:pt>
                <c:pt idx="1">
                  <c:v>2.8298697499968881</c:v>
                </c:pt>
                <c:pt idx="2">
                  <c:v>3.3297786790490065</c:v>
                </c:pt>
                <c:pt idx="3">
                  <c:v>3.8296876006572811</c:v>
                </c:pt>
                <c:pt idx="4">
                  <c:v>4.3295965223177699</c:v>
                </c:pt>
                <c:pt idx="5">
                  <c:v>4.8295054439983343</c:v>
                </c:pt>
                <c:pt idx="6">
                  <c:v>5.329414365685782</c:v>
                </c:pt>
                <c:pt idx="7">
                  <c:v>5.8293232873736143</c:v>
                </c:pt>
                <c:pt idx="8">
                  <c:v>6.3292322090588975</c:v>
                </c:pt>
                <c:pt idx="9">
                  <c:v>6.8291411307401946</c:v>
                </c:pt>
              </c:numCache>
            </c:numRef>
          </c:xVal>
          <c:yVal>
            <c:numRef>
              <c:f>simulation!$E$62:$E$71</c:f>
              <c:numCache>
                <c:formatCode>General</c:formatCode>
                <c:ptCount val="10"/>
                <c:pt idx="0">
                  <c:v>1.7003910059619413E-3</c:v>
                </c:pt>
                <c:pt idx="1">
                  <c:v>1.7013025010311177E-3</c:v>
                </c:pt>
                <c:pt idx="2">
                  <c:v>1.7022132110099363E-3</c:v>
                </c:pt>
                <c:pt idx="3">
                  <c:v>1.7031239954271894E-3</c:v>
                </c:pt>
                <c:pt idx="4">
                  <c:v>1.7040347793223012E-3</c:v>
                </c:pt>
                <c:pt idx="5">
                  <c:v>1.7049455630166604E-3</c:v>
                </c:pt>
                <c:pt idx="6">
                  <c:v>1.7058563466421789E-3</c:v>
                </c:pt>
                <c:pt idx="7">
                  <c:v>1.7067671302638601E-3</c:v>
                </c:pt>
                <c:pt idx="8">
                  <c:v>1.7076779139110279E-3</c:v>
                </c:pt>
                <c:pt idx="9">
                  <c:v>1.7085886975980596E-3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06-4496-B0D8-B1B0E8B4F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VE=-1.5V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simulation!$F$72:$F$81</c:f>
              <c:numCache>
                <c:formatCode>General</c:formatCode>
                <c:ptCount val="10"/>
                <c:pt idx="0">
                  <c:v>1.897558281</c:v>
                </c:pt>
                <c:pt idx="1">
                  <c:v>2.3975034910000002</c:v>
                </c:pt>
                <c:pt idx="2">
                  <c:v>2.8974487199999999</c:v>
                </c:pt>
                <c:pt idx="3">
                  <c:v>3.3973939470000003</c:v>
                </c:pt>
                <c:pt idx="4">
                  <c:v>3.8973391749999999</c:v>
                </c:pt>
                <c:pt idx="5">
                  <c:v>4.3972844030000005</c:v>
                </c:pt>
                <c:pt idx="6">
                  <c:v>4.89722963</c:v>
                </c:pt>
                <c:pt idx="7">
                  <c:v>5.3971748579999996</c:v>
                </c:pt>
                <c:pt idx="8">
                  <c:v>5.8971200850000001</c:v>
                </c:pt>
                <c:pt idx="9">
                  <c:v>6.3970653129999997</c:v>
                </c:pt>
              </c:numCache>
            </c:numRef>
          </c:xVal>
          <c:yVal>
            <c:numRef>
              <c:f>simulation!$E$72:$E$81</c:f>
              <c:numCache>
                <c:formatCode>General</c:formatCode>
                <c:ptCount val="10"/>
                <c:pt idx="0">
                  <c:v>1.0244169999999999E-3</c:v>
                </c:pt>
                <c:pt idx="1">
                  <c:v>1.0249650000000001E-3</c:v>
                </c:pt>
                <c:pt idx="2">
                  <c:v>1.025513E-3</c:v>
                </c:pt>
                <c:pt idx="3">
                  <c:v>1.026061E-3</c:v>
                </c:pt>
                <c:pt idx="4">
                  <c:v>1.026608E-3</c:v>
                </c:pt>
                <c:pt idx="5">
                  <c:v>1.027156E-3</c:v>
                </c:pt>
                <c:pt idx="6">
                  <c:v>1.0277039999999999E-3</c:v>
                </c:pt>
                <c:pt idx="7">
                  <c:v>1.028251E-3</c:v>
                </c:pt>
                <c:pt idx="8">
                  <c:v>1.0287989999999999E-3</c:v>
                </c:pt>
                <c:pt idx="9">
                  <c:v>1.0293469999999999E-3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65-41ED-9B75-7521586BA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VE=-1V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simulation!$F$82:$F$91</c:f>
              <c:numCache>
                <c:formatCode>General</c:formatCode>
                <c:ptCount val="10"/>
                <c:pt idx="0">
                  <c:v>1.460429881</c:v>
                </c:pt>
                <c:pt idx="1">
                  <c:v>1.9604087890000002</c:v>
                </c:pt>
                <c:pt idx="2">
                  <c:v>2.460387715</c:v>
                </c:pt>
                <c:pt idx="3">
                  <c:v>2.9603666349999997</c:v>
                </c:pt>
                <c:pt idx="4">
                  <c:v>3.460345556</c:v>
                </c:pt>
                <c:pt idx="5">
                  <c:v>3.9603244759999998</c:v>
                </c:pt>
                <c:pt idx="6">
                  <c:v>4.4603033970000006</c:v>
                </c:pt>
                <c:pt idx="7">
                  <c:v>4.960282318</c:v>
                </c:pt>
                <c:pt idx="8">
                  <c:v>5.4602612380000002</c:v>
                </c:pt>
                <c:pt idx="9">
                  <c:v>5.9602401589999996</c:v>
                </c:pt>
              </c:numCache>
            </c:numRef>
          </c:xVal>
          <c:yVal>
            <c:numRef>
              <c:f>simulation!$E$82:$E$91</c:f>
              <c:numCache>
                <c:formatCode>General</c:formatCode>
                <c:ptCount val="10"/>
                <c:pt idx="0">
                  <c:v>3.9570099999999998E-4</c:v>
                </c:pt>
                <c:pt idx="1">
                  <c:v>3.95912E-4</c:v>
                </c:pt>
                <c:pt idx="2">
                  <c:v>3.9612300000000002E-4</c:v>
                </c:pt>
                <c:pt idx="3">
                  <c:v>3.9633399999999998E-4</c:v>
                </c:pt>
                <c:pt idx="4">
                  <c:v>3.9654399999999998E-4</c:v>
                </c:pt>
                <c:pt idx="5">
                  <c:v>3.9675499999999999E-4</c:v>
                </c:pt>
                <c:pt idx="6">
                  <c:v>3.9696600000000001E-4</c:v>
                </c:pt>
                <c:pt idx="7">
                  <c:v>3.9717700000000002E-4</c:v>
                </c:pt>
                <c:pt idx="8">
                  <c:v>3.9738799999999998E-4</c:v>
                </c:pt>
                <c:pt idx="9">
                  <c:v>3.9759799999999998E-4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6F-4951-91E3-BFD2D5330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1191137872471831E-3"/>
                  <c:y val="-0.21232048374905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measurement!$F$2:$F$11</c:f>
              <c:numCache>
                <c:formatCode>General</c:formatCode>
                <c:ptCount val="10"/>
                <c:pt idx="0">
                  <c:v>4.6052</c:v>
                </c:pt>
                <c:pt idx="1">
                  <c:v>5.1024000000000003</c:v>
                </c:pt>
                <c:pt idx="2">
                  <c:v>5.601799999999999</c:v>
                </c:pt>
                <c:pt idx="3">
                  <c:v>6.0941999999999998</c:v>
                </c:pt>
                <c:pt idx="4">
                  <c:v>6.59</c:v>
                </c:pt>
                <c:pt idx="5">
                  <c:v>7.085</c:v>
                </c:pt>
                <c:pt idx="6">
                  <c:v>7.5817999999999994</c:v>
                </c:pt>
                <c:pt idx="7">
                  <c:v>8.0762</c:v>
                </c:pt>
                <c:pt idx="8">
                  <c:v>8.5713999999999899</c:v>
                </c:pt>
                <c:pt idx="9">
                  <c:v>9.0655999999999999</c:v>
                </c:pt>
              </c:numCache>
            </c:numRef>
          </c:xVal>
          <c:yVal>
            <c:numRef>
              <c:f>measurement!$E$2:$E$11</c:f>
              <c:numCache>
                <c:formatCode>General</c:formatCode>
                <c:ptCount val="10"/>
                <c:pt idx="0">
                  <c:v>8.9480000000000011E-3</c:v>
                </c:pt>
                <c:pt idx="1">
                  <c:v>8.9759999999999996E-3</c:v>
                </c:pt>
                <c:pt idx="2">
                  <c:v>8.9820000000000108E-3</c:v>
                </c:pt>
                <c:pt idx="3">
                  <c:v>9.0580000000000001E-3</c:v>
                </c:pt>
                <c:pt idx="4">
                  <c:v>9.0999999999999987E-3</c:v>
                </c:pt>
                <c:pt idx="5">
                  <c:v>9.1500000000000001E-3</c:v>
                </c:pt>
                <c:pt idx="6">
                  <c:v>9.1820000000000009E-3</c:v>
                </c:pt>
                <c:pt idx="7">
                  <c:v>9.2379999999999997E-3</c:v>
                </c:pt>
                <c:pt idx="8">
                  <c:v>9.2860000000001015E-3</c:v>
                </c:pt>
                <c:pt idx="9">
                  <c:v>9.3440000000000016E-3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258-446B-B401-274687FAD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VE=-4.5V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6.0478285802509982E-2"/>
                  <c:y val="-0.23499622071050644"/>
                </c:manualLayout>
              </c:layout>
              <c:numFmt formatCode="General" sourceLinked="0"/>
            </c:trendlineLbl>
          </c:trendline>
          <c:xVal>
            <c:numRef>
              <c:f>measurement!$F$12:$F$21</c:f>
              <c:numCache>
                <c:formatCode>General</c:formatCode>
                <c:ptCount val="10"/>
                <c:pt idx="0">
                  <c:v>4.1938000000000013</c:v>
                </c:pt>
                <c:pt idx="1">
                  <c:v>4.7008000000000001</c:v>
                </c:pt>
                <c:pt idx="2">
                  <c:v>5.2030000000000003</c:v>
                </c:pt>
                <c:pt idx="3">
                  <c:v>5.6987999999999897</c:v>
                </c:pt>
                <c:pt idx="4">
                  <c:v>6.1966000000000001</c:v>
                </c:pt>
                <c:pt idx="5">
                  <c:v>6.6920000000000002</c:v>
                </c:pt>
                <c:pt idx="6">
                  <c:v>7.1898</c:v>
                </c:pt>
                <c:pt idx="7">
                  <c:v>7.6866000000000003</c:v>
                </c:pt>
                <c:pt idx="8">
                  <c:v>8.1799999999999891</c:v>
                </c:pt>
                <c:pt idx="9">
                  <c:v>8.6761999999999997</c:v>
                </c:pt>
              </c:numCache>
            </c:numRef>
          </c:xVal>
          <c:yVal>
            <c:numRef>
              <c:f>measurement!$E$12:$E$21</c:f>
              <c:numCache>
                <c:formatCode>General</c:formatCode>
                <c:ptCount val="10"/>
                <c:pt idx="0">
                  <c:v>8.0619999999999893E-3</c:v>
                </c:pt>
                <c:pt idx="1">
                  <c:v>7.9920000000000008E-3</c:v>
                </c:pt>
                <c:pt idx="2">
                  <c:v>7.9699999999999997E-3</c:v>
                </c:pt>
                <c:pt idx="3">
                  <c:v>8.0120000000000989E-3</c:v>
                </c:pt>
                <c:pt idx="4">
                  <c:v>8.0339999999999995E-3</c:v>
                </c:pt>
                <c:pt idx="5">
                  <c:v>8.0799999999999986E-3</c:v>
                </c:pt>
                <c:pt idx="6">
                  <c:v>8.1019999999999998E-3</c:v>
                </c:pt>
                <c:pt idx="7">
                  <c:v>8.1340000000000006E-3</c:v>
                </c:pt>
                <c:pt idx="8">
                  <c:v>8.2000000000001013E-3</c:v>
                </c:pt>
                <c:pt idx="9">
                  <c:v>8.2380000000000023E-3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59-4D5B-9B21-BFE404D78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VE=-4V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6.0478285802509982E-2"/>
                  <c:y val="-0.23499622071050644"/>
                </c:manualLayout>
              </c:layout>
              <c:numFmt formatCode="General" sourceLinked="0"/>
            </c:trendlineLbl>
          </c:trendline>
          <c:xVal>
            <c:numRef>
              <c:f>measurement!$F$22:$F$31</c:f>
              <c:numCache>
                <c:formatCode>General</c:formatCode>
                <c:ptCount val="10"/>
                <c:pt idx="0">
                  <c:v>3.7993999999999999</c:v>
                </c:pt>
                <c:pt idx="1">
                  <c:v>4.3048000000000002</c:v>
                </c:pt>
                <c:pt idx="2">
                  <c:v>4.8089999999999993</c:v>
                </c:pt>
                <c:pt idx="3">
                  <c:v>5.3041999999999998</c:v>
                </c:pt>
                <c:pt idx="4">
                  <c:v>5.8036000000000003</c:v>
                </c:pt>
                <c:pt idx="5">
                  <c:v>6.298</c:v>
                </c:pt>
                <c:pt idx="6">
                  <c:v>6.7949999999999999</c:v>
                </c:pt>
                <c:pt idx="7">
                  <c:v>7.2909999999999897</c:v>
                </c:pt>
                <c:pt idx="8">
                  <c:v>7.7884000000000002</c:v>
                </c:pt>
                <c:pt idx="9">
                  <c:v>8.2845999999999904</c:v>
                </c:pt>
              </c:numCache>
            </c:numRef>
          </c:xVal>
          <c:yVal>
            <c:numRef>
              <c:f>measurement!$E$22:$E$31</c:f>
              <c:numCache>
                <c:formatCode>General</c:formatCode>
                <c:ptCount val="10"/>
                <c:pt idx="0">
                  <c:v>7.0060000000000001E-3</c:v>
                </c:pt>
                <c:pt idx="1">
                  <c:v>6.9520000000000007E-3</c:v>
                </c:pt>
                <c:pt idx="2">
                  <c:v>6.9100000000000099E-3</c:v>
                </c:pt>
                <c:pt idx="3">
                  <c:v>6.9579999999999998E-3</c:v>
                </c:pt>
                <c:pt idx="4">
                  <c:v>6.9639999999999988E-3</c:v>
                </c:pt>
                <c:pt idx="5">
                  <c:v>7.0199999999999993E-3</c:v>
                </c:pt>
                <c:pt idx="6">
                  <c:v>7.0500000000000007E-3</c:v>
                </c:pt>
                <c:pt idx="7">
                  <c:v>7.0900000000000988E-3</c:v>
                </c:pt>
                <c:pt idx="8">
                  <c:v>7.1159999999999982E-3</c:v>
                </c:pt>
                <c:pt idx="9">
                  <c:v>7.154000000000096E-3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36-470E-A9B9-5EB727D61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VE=-3.5V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VE=-3.5V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4796036524846159"/>
                  <c:y val="-0.20476190476190476"/>
                </c:manualLayout>
              </c:layout>
              <c:numFmt formatCode="General" sourceLinked="0"/>
            </c:trendlineLbl>
          </c:trendline>
          <c:xVal>
            <c:numRef>
              <c:f>measurement!$F$32:$F$41</c:f>
              <c:numCache>
                <c:formatCode>General</c:formatCode>
                <c:ptCount val="10"/>
                <c:pt idx="0">
                  <c:v>3.4058000000000002</c:v>
                </c:pt>
                <c:pt idx="1">
                  <c:v>3.9096000000000002</c:v>
                </c:pt>
                <c:pt idx="2">
                  <c:v>4.4119999999999999</c:v>
                </c:pt>
                <c:pt idx="3">
                  <c:v>4.907</c:v>
                </c:pt>
                <c:pt idx="4">
                  <c:v>5.4079999999999995</c:v>
                </c:pt>
                <c:pt idx="5">
                  <c:v>5.9038000000000004</c:v>
                </c:pt>
                <c:pt idx="6">
                  <c:v>6.4</c:v>
                </c:pt>
                <c:pt idx="7">
                  <c:v>6.8984000000000005</c:v>
                </c:pt>
                <c:pt idx="8">
                  <c:v>7.3959999999999999</c:v>
                </c:pt>
                <c:pt idx="9">
                  <c:v>7.8929999999999998</c:v>
                </c:pt>
              </c:numCache>
            </c:numRef>
          </c:xVal>
          <c:yVal>
            <c:numRef>
              <c:f>measurement!$E$32:$E$41</c:f>
              <c:numCache>
                <c:formatCode>General</c:formatCode>
                <c:ptCount val="10"/>
                <c:pt idx="0">
                  <c:v>5.9419999999999985E-3</c:v>
                </c:pt>
                <c:pt idx="1">
                  <c:v>5.9040000000000004E-3</c:v>
                </c:pt>
                <c:pt idx="2">
                  <c:v>5.8799999999999998E-3</c:v>
                </c:pt>
                <c:pt idx="3">
                  <c:v>5.9299999999999995E-3</c:v>
                </c:pt>
                <c:pt idx="4">
                  <c:v>5.9200000000000008E-3</c:v>
                </c:pt>
                <c:pt idx="5">
                  <c:v>5.9620000000000003E-3</c:v>
                </c:pt>
                <c:pt idx="6">
                  <c:v>6.000000000000001E-3</c:v>
                </c:pt>
                <c:pt idx="7">
                  <c:v>6.0159999999999988E-3</c:v>
                </c:pt>
                <c:pt idx="8">
                  <c:v>6.0400000000000011E-3</c:v>
                </c:pt>
                <c:pt idx="9">
                  <c:v>6.0700000000000025E-3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8C8-48A4-8B9E-B88ADE205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VE=-3V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measurement!$F$42:$F$51</c:f>
              <c:numCache>
                <c:formatCode>General</c:formatCode>
                <c:ptCount val="10"/>
                <c:pt idx="0">
                  <c:v>3.0085999999999999</c:v>
                </c:pt>
                <c:pt idx="1">
                  <c:v>3.512799999999999</c:v>
                </c:pt>
                <c:pt idx="2">
                  <c:v>4.0175999999999998</c:v>
                </c:pt>
                <c:pt idx="3">
                  <c:v>4.5101999999999904</c:v>
                </c:pt>
                <c:pt idx="4">
                  <c:v>5.0129999999999999</c:v>
                </c:pt>
                <c:pt idx="5">
                  <c:v>5.5072000000000001</c:v>
                </c:pt>
                <c:pt idx="6">
                  <c:v>6.0060000000000002</c:v>
                </c:pt>
                <c:pt idx="7">
                  <c:v>6.5030000000000001</c:v>
                </c:pt>
                <c:pt idx="8">
                  <c:v>7.0010000000000003</c:v>
                </c:pt>
                <c:pt idx="9">
                  <c:v>7.4989999999999997</c:v>
                </c:pt>
              </c:numCache>
            </c:numRef>
          </c:xVal>
          <c:yVal>
            <c:numRef>
              <c:f>measurement!$E$42:$E$51</c:f>
              <c:numCache>
                <c:formatCode>General</c:formatCode>
                <c:ptCount val="10"/>
                <c:pt idx="0">
                  <c:v>4.914E-3</c:v>
                </c:pt>
                <c:pt idx="1">
                  <c:v>4.87200000000001E-3</c:v>
                </c:pt>
                <c:pt idx="2">
                  <c:v>4.8239999999999993E-3</c:v>
                </c:pt>
                <c:pt idx="3">
                  <c:v>4.8980000000001002E-3</c:v>
                </c:pt>
                <c:pt idx="4">
                  <c:v>4.8700000000000011E-3</c:v>
                </c:pt>
                <c:pt idx="5">
                  <c:v>4.9279999999999992E-3</c:v>
                </c:pt>
                <c:pt idx="6">
                  <c:v>4.9400000000000025E-3</c:v>
                </c:pt>
                <c:pt idx="7">
                  <c:v>4.9699999999999987E-3</c:v>
                </c:pt>
                <c:pt idx="8">
                  <c:v>4.989999999999997E-3</c:v>
                </c:pt>
                <c:pt idx="9">
                  <c:v>5.0100000000000032E-3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95-42D9-9866-B7308907C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VE=-2.5V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measurement!$F$52:$F$61</c:f>
              <c:numCache>
                <c:formatCode>General</c:formatCode>
                <c:ptCount val="10"/>
                <c:pt idx="0">
                  <c:v>2.6101999999999999</c:v>
                </c:pt>
                <c:pt idx="1">
                  <c:v>3.1150000000000002</c:v>
                </c:pt>
                <c:pt idx="2">
                  <c:v>3.6120000000000001</c:v>
                </c:pt>
                <c:pt idx="3">
                  <c:v>4.1129999999999995</c:v>
                </c:pt>
                <c:pt idx="4">
                  <c:v>4.6188000000000002</c:v>
                </c:pt>
                <c:pt idx="5">
                  <c:v>5.1121999999999996</c:v>
                </c:pt>
                <c:pt idx="6">
                  <c:v>5.6099999999999994</c:v>
                </c:pt>
                <c:pt idx="7">
                  <c:v>6.1079999999999899</c:v>
                </c:pt>
                <c:pt idx="8">
                  <c:v>6.6067999999999998</c:v>
                </c:pt>
                <c:pt idx="9">
                  <c:v>7.1050000000000004</c:v>
                </c:pt>
              </c:numCache>
            </c:numRef>
          </c:xVal>
          <c:yVal>
            <c:numRef>
              <c:f>measurement!$E$52:$E$61</c:f>
              <c:numCache>
                <c:formatCode>General</c:formatCode>
                <c:ptCount val="10"/>
                <c:pt idx="0">
                  <c:v>3.898E-3</c:v>
                </c:pt>
                <c:pt idx="1">
                  <c:v>3.8500000000000001E-3</c:v>
                </c:pt>
                <c:pt idx="2">
                  <c:v>3.8799999999999989E-3</c:v>
                </c:pt>
                <c:pt idx="3">
                  <c:v>3.8700000000000002E-3</c:v>
                </c:pt>
                <c:pt idx="4">
                  <c:v>3.812000000000002E-3</c:v>
                </c:pt>
                <c:pt idx="5">
                  <c:v>3.8779999999999991E-3</c:v>
                </c:pt>
                <c:pt idx="6">
                  <c:v>3.9000000000000011E-3</c:v>
                </c:pt>
                <c:pt idx="7">
                  <c:v>3.9200000000001014E-3</c:v>
                </c:pt>
                <c:pt idx="8">
                  <c:v>3.9320000000000023E-3</c:v>
                </c:pt>
                <c:pt idx="9">
                  <c:v>3.949999999999996E-3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EAD-438B-ADB9-54022085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VE=-2V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measurement!$F$62:$F$71</c:f>
              <c:numCache>
                <c:formatCode>General</c:formatCode>
                <c:ptCount val="10"/>
                <c:pt idx="0">
                  <c:v>2.2136</c:v>
                </c:pt>
                <c:pt idx="1">
                  <c:v>2.7181999999999999</c:v>
                </c:pt>
                <c:pt idx="2">
                  <c:v>3.2170000000000001</c:v>
                </c:pt>
                <c:pt idx="3">
                  <c:v>3.7160000000000002</c:v>
                </c:pt>
                <c:pt idx="4">
                  <c:v>4.2219999999999995</c:v>
                </c:pt>
                <c:pt idx="5">
                  <c:v>4.718</c:v>
                </c:pt>
                <c:pt idx="6">
                  <c:v>5.2140000000000004</c:v>
                </c:pt>
                <c:pt idx="7">
                  <c:v>5.7134</c:v>
                </c:pt>
                <c:pt idx="8">
                  <c:v>6.2110000000000003</c:v>
                </c:pt>
                <c:pt idx="9">
                  <c:v>6.7084000000000001</c:v>
                </c:pt>
              </c:numCache>
            </c:numRef>
          </c:xVal>
          <c:yVal>
            <c:numRef>
              <c:f>measurement!$E$62:$E$71</c:f>
              <c:numCache>
                <c:formatCode>General</c:formatCode>
                <c:ptCount val="10"/>
                <c:pt idx="0">
                  <c:v>2.8639999999999998E-3</c:v>
                </c:pt>
                <c:pt idx="1">
                  <c:v>2.8180000000000006E-3</c:v>
                </c:pt>
                <c:pt idx="2">
                  <c:v>2.8299999999999992E-3</c:v>
                </c:pt>
                <c:pt idx="3">
                  <c:v>2.8400000000000005E-3</c:v>
                </c:pt>
                <c:pt idx="4">
                  <c:v>2.7800000000000004E-3</c:v>
                </c:pt>
                <c:pt idx="5">
                  <c:v>2.8200000000000005E-3</c:v>
                </c:pt>
                <c:pt idx="6">
                  <c:v>2.8600000000000001E-3</c:v>
                </c:pt>
                <c:pt idx="7">
                  <c:v>2.8659999999999996E-3</c:v>
                </c:pt>
                <c:pt idx="8">
                  <c:v>2.8899999999999972E-3</c:v>
                </c:pt>
                <c:pt idx="9">
                  <c:v>2.9159999999999985E-3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18-4C35-994E-DE0721F22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VE=-1.5V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measurement!$F$72:$F$81</c:f>
              <c:numCache>
                <c:formatCode>General</c:formatCode>
                <c:ptCount val="10"/>
                <c:pt idx="0">
                  <c:v>1.8140000000000001</c:v>
                </c:pt>
                <c:pt idx="1">
                  <c:v>2.3148</c:v>
                </c:pt>
                <c:pt idx="2">
                  <c:v>2.8180000000000001</c:v>
                </c:pt>
                <c:pt idx="3">
                  <c:v>3.3159999999999998</c:v>
                </c:pt>
                <c:pt idx="4">
                  <c:v>3.8237999999999999</c:v>
                </c:pt>
                <c:pt idx="5">
                  <c:v>4.3191999999999897</c:v>
                </c:pt>
                <c:pt idx="6">
                  <c:v>4.8149999999999995</c:v>
                </c:pt>
                <c:pt idx="7">
                  <c:v>5.3149999999999995</c:v>
                </c:pt>
                <c:pt idx="8">
                  <c:v>5.8128000000000002</c:v>
                </c:pt>
                <c:pt idx="9">
                  <c:v>6.3117999999999999</c:v>
                </c:pt>
              </c:numCache>
            </c:numRef>
          </c:xVal>
          <c:yVal>
            <c:numRef>
              <c:f>measurement!$E$72:$E$81</c:f>
              <c:numCache>
                <c:formatCode>General</c:formatCode>
                <c:ptCount val="10"/>
                <c:pt idx="0">
                  <c:v>1.8599999999999999E-3</c:v>
                </c:pt>
                <c:pt idx="1">
                  <c:v>1.8520000000000003E-3</c:v>
                </c:pt>
                <c:pt idx="2">
                  <c:v>1.8199999999999994E-3</c:v>
                </c:pt>
                <c:pt idx="3">
                  <c:v>1.8399999999999994E-3</c:v>
                </c:pt>
                <c:pt idx="4">
                  <c:v>1.7620000000000014E-3</c:v>
                </c:pt>
                <c:pt idx="5">
                  <c:v>1.8080000000000984E-3</c:v>
                </c:pt>
                <c:pt idx="6">
                  <c:v>1.8500000000000005E-3</c:v>
                </c:pt>
                <c:pt idx="7">
                  <c:v>1.8500000000000005E-3</c:v>
                </c:pt>
                <c:pt idx="8">
                  <c:v>1.871999999999998E-3</c:v>
                </c:pt>
                <c:pt idx="9">
                  <c:v>1.8820000000000015E-3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8C-4C4E-8EDB-0F85D4622C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VE=-1V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VE=-4.5V</c:v>
          </c:tx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0.16757592800899887"/>
                  <c:y val="-0.25011337868480726"/>
                </c:manualLayout>
              </c:layout>
              <c:numFmt formatCode="General" sourceLinked="0"/>
            </c:trendlineLbl>
          </c:trendline>
          <c:xVal>
            <c:numRef>
              <c:f>measurement!$F$82:$F$91</c:f>
              <c:numCache>
                <c:formatCode>General</c:formatCode>
                <c:ptCount val="10"/>
                <c:pt idx="0">
                  <c:v>1.413</c:v>
                </c:pt>
                <c:pt idx="1">
                  <c:v>1.9132</c:v>
                </c:pt>
                <c:pt idx="2">
                  <c:v>2.4165999999999999</c:v>
                </c:pt>
                <c:pt idx="3">
                  <c:v>2.9149999999999903</c:v>
                </c:pt>
                <c:pt idx="4">
                  <c:v>3.4235999999999902</c:v>
                </c:pt>
                <c:pt idx="5">
                  <c:v>3.9201999999999999</c:v>
                </c:pt>
                <c:pt idx="6">
                  <c:v>4.4163999999999994</c:v>
                </c:pt>
                <c:pt idx="7">
                  <c:v>4.9169999999999998</c:v>
                </c:pt>
                <c:pt idx="8">
                  <c:v>5.4151999999999996</c:v>
                </c:pt>
                <c:pt idx="9">
                  <c:v>5.9138000000000002</c:v>
                </c:pt>
              </c:numCache>
            </c:numRef>
          </c:xVal>
          <c:yVal>
            <c:numRef>
              <c:f>measurement!$E$82:$E$91</c:f>
              <c:numCache>
                <c:formatCode>General</c:formatCode>
                <c:ptCount val="10"/>
                <c:pt idx="0">
                  <c:v>8.7000000000000022E-4</c:v>
                </c:pt>
                <c:pt idx="1">
                  <c:v>8.6799999999999985E-4</c:v>
                </c:pt>
                <c:pt idx="2">
                  <c:v>8.3399999999999924E-4</c:v>
                </c:pt>
                <c:pt idx="3">
                  <c:v>8.5000000000009959E-4</c:v>
                </c:pt>
                <c:pt idx="4">
                  <c:v>7.6400000000009793E-4</c:v>
                </c:pt>
                <c:pt idx="5">
                  <c:v>7.9800000000000097E-4</c:v>
                </c:pt>
                <c:pt idx="6">
                  <c:v>8.3600000000000124E-4</c:v>
                </c:pt>
                <c:pt idx="7">
                  <c:v>8.3000000000000185E-4</c:v>
                </c:pt>
                <c:pt idx="8">
                  <c:v>8.4800000000000435E-4</c:v>
                </c:pt>
                <c:pt idx="9">
                  <c:v>8.6199999999999829E-4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25-4AFD-A53E-21960FA48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0907295"/>
        <c:axId val="2030908127"/>
      </c:scatterChart>
      <c:valAx>
        <c:axId val="2030907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altLang="zh-CN"/>
                  <a:t>VCE (V)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8127"/>
        <c:crosses val="autoZero"/>
        <c:crossBetween val="midCat"/>
      </c:valAx>
      <c:valAx>
        <c:axId val="20309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IC(A)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90729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1</xdr:row>
      <xdr:rowOff>3810</xdr:rowOff>
    </xdr:from>
    <xdr:to>
      <xdr:col>17</xdr:col>
      <xdr:colOff>594360</xdr:colOff>
      <xdr:row>11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08ACD4-0D77-4E7A-8EF5-74985EE13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</xdr:colOff>
      <xdr:row>11</xdr:row>
      <xdr:rowOff>7620</xdr:rowOff>
    </xdr:from>
    <xdr:to>
      <xdr:col>17</xdr:col>
      <xdr:colOff>601980</xdr:colOff>
      <xdr:row>21</xdr:row>
      <xdr:rowOff>11430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F10742C-5814-47B8-BD5B-5C5DD004E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21</xdr:row>
      <xdr:rowOff>7620</xdr:rowOff>
    </xdr:from>
    <xdr:to>
      <xdr:col>17</xdr:col>
      <xdr:colOff>579120</xdr:colOff>
      <xdr:row>31</xdr:row>
      <xdr:rowOff>11430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CE87EE3-874C-4BB8-A4BE-F020B5592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7620</xdr:colOff>
      <xdr:row>31</xdr:row>
      <xdr:rowOff>15240</xdr:rowOff>
    </xdr:from>
    <xdr:to>
      <xdr:col>17</xdr:col>
      <xdr:colOff>586740</xdr:colOff>
      <xdr:row>41</xdr:row>
      <xdr:rowOff>19050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F9B8FBEE-F106-43C4-B330-FBDF9F82F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7620</xdr:colOff>
      <xdr:row>41</xdr:row>
      <xdr:rowOff>7620</xdr:rowOff>
    </xdr:from>
    <xdr:to>
      <xdr:col>17</xdr:col>
      <xdr:colOff>586740</xdr:colOff>
      <xdr:row>51</xdr:row>
      <xdr:rowOff>11430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5517689C-73BC-4FE0-BD6F-4701203C52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15240</xdr:colOff>
      <xdr:row>50</xdr:row>
      <xdr:rowOff>160020</xdr:rowOff>
    </xdr:from>
    <xdr:to>
      <xdr:col>17</xdr:col>
      <xdr:colOff>594360</xdr:colOff>
      <xdr:row>60</xdr:row>
      <xdr:rowOff>163830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3051FC84-C47E-47DC-A9A8-64855454E0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7620</xdr:colOff>
      <xdr:row>61</xdr:row>
      <xdr:rowOff>0</xdr:rowOff>
    </xdr:from>
    <xdr:to>
      <xdr:col>17</xdr:col>
      <xdr:colOff>586740</xdr:colOff>
      <xdr:row>71</xdr:row>
      <xdr:rowOff>3810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B802406C-4715-4B6A-A7E8-EFFE33E5F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7620</xdr:colOff>
      <xdr:row>70</xdr:row>
      <xdr:rowOff>160020</xdr:rowOff>
    </xdr:from>
    <xdr:to>
      <xdr:col>17</xdr:col>
      <xdr:colOff>586740</xdr:colOff>
      <xdr:row>80</xdr:row>
      <xdr:rowOff>163830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4098EB1B-FBD1-4C2A-B1C2-BF137FB38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7620</xdr:colOff>
      <xdr:row>81</xdr:row>
      <xdr:rowOff>7620</xdr:rowOff>
    </xdr:from>
    <xdr:to>
      <xdr:col>17</xdr:col>
      <xdr:colOff>586740</xdr:colOff>
      <xdr:row>91</xdr:row>
      <xdr:rowOff>11430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B392A37A-F64C-4E09-BE6A-8B5DB73B0F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</xdr:colOff>
      <xdr:row>1</xdr:row>
      <xdr:rowOff>0</xdr:rowOff>
    </xdr:from>
    <xdr:to>
      <xdr:col>17</xdr:col>
      <xdr:colOff>594360</xdr:colOff>
      <xdr:row>11</xdr:row>
      <xdr:rowOff>3810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25B8969-F454-48F9-8A7E-DE4E21EC5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</xdr:colOff>
      <xdr:row>11</xdr:row>
      <xdr:rowOff>3810</xdr:rowOff>
    </xdr:from>
    <xdr:to>
      <xdr:col>17</xdr:col>
      <xdr:colOff>601980</xdr:colOff>
      <xdr:row>21</xdr:row>
      <xdr:rowOff>7620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C6BED695-9C52-4603-8335-BDFB712DA0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21</xdr:row>
      <xdr:rowOff>3810</xdr:rowOff>
    </xdr:from>
    <xdr:to>
      <xdr:col>17</xdr:col>
      <xdr:colOff>579120</xdr:colOff>
      <xdr:row>31</xdr:row>
      <xdr:rowOff>7620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C782257E-79C3-417F-8451-D397DF735C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7620</xdr:colOff>
      <xdr:row>31</xdr:row>
      <xdr:rowOff>11430</xdr:rowOff>
    </xdr:from>
    <xdr:to>
      <xdr:col>17</xdr:col>
      <xdr:colOff>586740</xdr:colOff>
      <xdr:row>41</xdr:row>
      <xdr:rowOff>15240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68FA2D1E-973A-4CF1-AE7E-5057B68D1C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7620</xdr:colOff>
      <xdr:row>41</xdr:row>
      <xdr:rowOff>3810</xdr:rowOff>
    </xdr:from>
    <xdr:to>
      <xdr:col>17</xdr:col>
      <xdr:colOff>586740</xdr:colOff>
      <xdr:row>51</xdr:row>
      <xdr:rowOff>7620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426D36CA-8AD2-4D1A-8FB3-44D33E113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15240</xdr:colOff>
      <xdr:row>50</xdr:row>
      <xdr:rowOff>156210</xdr:rowOff>
    </xdr:from>
    <xdr:to>
      <xdr:col>17</xdr:col>
      <xdr:colOff>594360</xdr:colOff>
      <xdr:row>60</xdr:row>
      <xdr:rowOff>160020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61303507-12CC-4D37-BE97-C658C78BF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7620</xdr:colOff>
      <xdr:row>60</xdr:row>
      <xdr:rowOff>163830</xdr:rowOff>
    </xdr:from>
    <xdr:to>
      <xdr:col>17</xdr:col>
      <xdr:colOff>586740</xdr:colOff>
      <xdr:row>71</xdr:row>
      <xdr:rowOff>0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CAD1FA6C-E632-4A63-8612-44C6483DE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7620</xdr:colOff>
      <xdr:row>70</xdr:row>
      <xdr:rowOff>156210</xdr:rowOff>
    </xdr:from>
    <xdr:to>
      <xdr:col>17</xdr:col>
      <xdr:colOff>586740</xdr:colOff>
      <xdr:row>80</xdr:row>
      <xdr:rowOff>160020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2D98BB88-AC62-4317-8796-5F8049ADD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7620</xdr:colOff>
      <xdr:row>81</xdr:row>
      <xdr:rowOff>3810</xdr:rowOff>
    </xdr:from>
    <xdr:to>
      <xdr:col>17</xdr:col>
      <xdr:colOff>586740</xdr:colOff>
      <xdr:row>91</xdr:row>
      <xdr:rowOff>7620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933387C0-25C5-43C0-8B43-C55C41D9F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1"/>
  <sheetViews>
    <sheetView topLeftCell="B1" workbookViewId="0">
      <selection activeCell="U1" sqref="U1:U1048576"/>
    </sheetView>
  </sheetViews>
  <sheetFormatPr defaultRowHeight="13.2" x14ac:dyDescent="0.25"/>
  <cols>
    <col min="5" max="5" width="8.77734375" customWidth="1"/>
    <col min="7" max="7" width="12.33203125" bestFit="1" customWidth="1"/>
    <col min="9" max="9" width="14.77734375" customWidth="1"/>
    <col min="10" max="10" width="13" customWidth="1"/>
    <col min="11" max="11" width="9.5546875" customWidth="1"/>
    <col min="12" max="12" width="12.33203125" bestFit="1" customWidth="1"/>
    <col min="19" max="19" width="12.33203125" customWidth="1"/>
  </cols>
  <sheetData>
    <row r="1" spans="1:21" ht="14.4" x14ac:dyDescent="0.3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12</v>
      </c>
      <c r="I1" s="7" t="s">
        <v>11</v>
      </c>
      <c r="J1" s="6" t="s">
        <v>13</v>
      </c>
      <c r="K1" s="6" t="s">
        <v>10</v>
      </c>
      <c r="L1" s="4" t="s">
        <v>7</v>
      </c>
      <c r="M1" s="4"/>
      <c r="N1" s="4"/>
      <c r="O1" s="4"/>
      <c r="P1" s="4"/>
      <c r="Q1" s="4"/>
      <c r="R1" s="4"/>
      <c r="S1" s="4" t="s">
        <v>8</v>
      </c>
      <c r="T1" s="4" t="s">
        <v>9</v>
      </c>
      <c r="U1" s="4" t="s">
        <v>14</v>
      </c>
    </row>
    <row r="2" spans="1:21" x14ac:dyDescent="0.25">
      <c r="A2" s="1">
        <v>0.5</v>
      </c>
      <c r="B2">
        <v>-5</v>
      </c>
      <c r="C2" s="1">
        <v>-5.8052974157922738E-2</v>
      </c>
      <c r="D2" s="1">
        <v>-4.3063322398439583</v>
      </c>
      <c r="E2" s="2">
        <v>5.5805297420792304E-3</v>
      </c>
      <c r="F2">
        <f t="shared" ref="F2:F33" si="0">C2-B2</f>
        <v>4.9419470258420777</v>
      </c>
      <c r="G2">
        <f>(0-D2)/100000</f>
        <v>4.306332239843958E-5</v>
      </c>
      <c r="H2">
        <f>E2/G2</f>
        <v>129.58892698630805</v>
      </c>
      <c r="I2" s="2">
        <f>E2/0.025</f>
        <v>0.2232211896831692</v>
      </c>
      <c r="J2">
        <f>0.025/G2</f>
        <v>580.54043691031814</v>
      </c>
      <c r="K2" s="3">
        <f>$L$11/E2</f>
        <v>165845.38550593858</v>
      </c>
      <c r="S2">
        <f t="shared" ref="S2:S10" si="1">(E2-E3)/(F2-F3)</f>
        <v>5.9976753677782415E-6</v>
      </c>
      <c r="T2">
        <f>E2-S2*F2</f>
        <v>5.5508895481334725E-3</v>
      </c>
      <c r="U2">
        <f>D2-B2</f>
        <v>0.6936677601560417</v>
      </c>
    </row>
    <row r="3" spans="1:21" x14ac:dyDescent="0.25">
      <c r="A3" s="1">
        <v>1</v>
      </c>
      <c r="B3">
        <v>-5</v>
      </c>
      <c r="C3" s="1">
        <v>0.44164732187639738</v>
      </c>
      <c r="D3" s="1">
        <v>-4.3063322392694623</v>
      </c>
      <c r="E3" s="2">
        <v>5.5835267822360269E-3</v>
      </c>
      <c r="F3">
        <f t="shared" si="0"/>
        <v>5.4416473218763972</v>
      </c>
      <c r="G3">
        <f t="shared" ref="G3:G66" si="2">(0-D3)/100000</f>
        <v>4.3063322392694624E-5</v>
      </c>
      <c r="H3">
        <f t="shared" ref="H3:H66" si="3">E3/G3</f>
        <v>129.65852312368798</v>
      </c>
      <c r="I3" s="2">
        <f t="shared" ref="I3:I66" si="4">E3/0.025</f>
        <v>0.22334107128944106</v>
      </c>
      <c r="J3">
        <f t="shared" ref="J3:J66" si="5">0.025/G3</f>
        <v>580.54043698776638</v>
      </c>
      <c r="K3" s="3">
        <f>$L$11/E3</f>
        <v>165756.36555500687</v>
      </c>
      <c r="S3">
        <f t="shared" si="1"/>
        <v>5.9976868180644148E-6</v>
      </c>
      <c r="T3">
        <f t="shared" ref="T3:T66" si="6">E3-S3*F3</f>
        <v>5.5508894858250536E-3</v>
      </c>
      <c r="U3">
        <f t="shared" ref="U3:U66" si="7">D3-B3</f>
        <v>0.69366776073053771</v>
      </c>
    </row>
    <row r="4" spans="1:21" x14ac:dyDescent="0.25">
      <c r="A4" s="1">
        <v>1.5</v>
      </c>
      <c r="B4">
        <v>-5</v>
      </c>
      <c r="C4" s="1">
        <v>0.94134761733888961</v>
      </c>
      <c r="D4" s="1">
        <v>-4.306332238478932</v>
      </c>
      <c r="E4" s="2">
        <v>5.5865238281111052E-3</v>
      </c>
      <c r="F4">
        <f t="shared" si="0"/>
        <v>5.9413476173388897</v>
      </c>
      <c r="G4">
        <f t="shared" si="2"/>
        <v>4.3063322384789319E-5</v>
      </c>
      <c r="H4">
        <f t="shared" si="3"/>
        <v>129.72811940038233</v>
      </c>
      <c r="I4" s="2">
        <f t="shared" si="4"/>
        <v>0.22346095312444419</v>
      </c>
      <c r="J4">
        <f t="shared" si="5"/>
        <v>580.54043709433847</v>
      </c>
      <c r="K4" s="3">
        <f t="shared" ref="K4:K11" si="8">$L$11/E4</f>
        <v>165667.44094876875</v>
      </c>
      <c r="S4">
        <f t="shared" si="1"/>
        <v>5.9976869236743224E-6</v>
      </c>
      <c r="T4">
        <f t="shared" si="6"/>
        <v>5.5508894851975885E-3</v>
      </c>
      <c r="U4">
        <f t="shared" si="7"/>
        <v>0.69366776152106802</v>
      </c>
    </row>
    <row r="5" spans="1:21" x14ac:dyDescent="0.25">
      <c r="A5" s="1">
        <v>2</v>
      </c>
      <c r="B5">
        <v>-5</v>
      </c>
      <c r="C5" s="1">
        <v>1.4410479127961076</v>
      </c>
      <c r="D5" s="1">
        <v>-4.3063322376883573</v>
      </c>
      <c r="E5" s="2">
        <v>5.5895208740389252E-3</v>
      </c>
      <c r="F5">
        <f t="shared" si="0"/>
        <v>6.4410479127961073</v>
      </c>
      <c r="G5">
        <f t="shared" si="2"/>
        <v>4.3063322376883574E-5</v>
      </c>
      <c r="H5">
        <f t="shared" si="3"/>
        <v>129.79771567832825</v>
      </c>
      <c r="I5" s="2">
        <f t="shared" si="4"/>
        <v>0.22358083496155701</v>
      </c>
      <c r="J5">
        <f t="shared" si="5"/>
        <v>580.54043720091647</v>
      </c>
      <c r="K5" s="3">
        <f t="shared" si="8"/>
        <v>165578.61170195907</v>
      </c>
      <c r="S5">
        <f t="shared" si="1"/>
        <v>5.9976869929693644E-6</v>
      </c>
      <c r="T5">
        <f t="shared" si="6"/>
        <v>5.5508894847512555E-3</v>
      </c>
      <c r="U5">
        <f t="shared" si="7"/>
        <v>0.69366776231164273</v>
      </c>
    </row>
    <row r="6" spans="1:21" x14ac:dyDescent="0.25">
      <c r="A6" s="1">
        <v>2.5</v>
      </c>
      <c r="B6">
        <v>-5</v>
      </c>
      <c r="C6" s="1">
        <v>1.940748208249865</v>
      </c>
      <c r="D6" s="1">
        <v>-4.3063322368980321</v>
      </c>
      <c r="E6" s="2">
        <v>5.5925179200013511E-3</v>
      </c>
      <c r="F6">
        <f t="shared" si="0"/>
        <v>6.9407482082498646</v>
      </c>
      <c r="G6">
        <f t="shared" si="2"/>
        <v>4.3063322368980323E-5</v>
      </c>
      <c r="H6">
        <f t="shared" si="3"/>
        <v>129.86731195709584</v>
      </c>
      <c r="I6" s="2">
        <f t="shared" si="4"/>
        <v>0.22370071680005404</v>
      </c>
      <c r="J6">
        <f t="shared" si="5"/>
        <v>580.54043730746093</v>
      </c>
      <c r="K6" s="3">
        <f t="shared" si="8"/>
        <v>165489.87766180685</v>
      </c>
      <c r="S6">
        <f t="shared" si="1"/>
        <v>5.9976871487607615E-6</v>
      </c>
      <c r="T6">
        <f t="shared" si="6"/>
        <v>5.5508894836699468E-3</v>
      </c>
      <c r="U6">
        <f t="shared" si="7"/>
        <v>0.69366776310196787</v>
      </c>
    </row>
    <row r="7" spans="1:21" x14ac:dyDescent="0.25">
      <c r="A7" s="1">
        <v>3</v>
      </c>
      <c r="B7">
        <v>-5</v>
      </c>
      <c r="C7" s="1">
        <v>2.4404485036958423</v>
      </c>
      <c r="D7" s="1">
        <v>-4.3063322361075826</v>
      </c>
      <c r="E7" s="2">
        <v>5.5955149660415794E-3</v>
      </c>
      <c r="F7">
        <f t="shared" si="0"/>
        <v>7.4404485036958423</v>
      </c>
      <c r="G7">
        <f t="shared" si="2"/>
        <v>4.3063322361075826E-5</v>
      </c>
      <c r="H7">
        <f t="shared" si="3"/>
        <v>129.93690823769944</v>
      </c>
      <c r="I7" s="2">
        <f t="shared" si="4"/>
        <v>0.22382059864166318</v>
      </c>
      <c r="J7">
        <f t="shared" si="5"/>
        <v>580.54043741402211</v>
      </c>
      <c r="K7" s="3">
        <f t="shared" si="8"/>
        <v>165401.23867405427</v>
      </c>
      <c r="S7">
        <f t="shared" si="1"/>
        <v>5.9976872528440159E-6</v>
      </c>
      <c r="T7">
        <f t="shared" si="6"/>
        <v>5.5508894828955203E-3</v>
      </c>
      <c r="U7">
        <f t="shared" si="7"/>
        <v>0.69366776389241736</v>
      </c>
    </row>
    <row r="8" spans="1:21" x14ac:dyDescent="0.25">
      <c r="A8" s="1">
        <v>3.5</v>
      </c>
      <c r="B8">
        <v>-5</v>
      </c>
      <c r="C8" s="1">
        <v>2.9401487991366215</v>
      </c>
      <c r="D8" s="1">
        <v>-4.3063322353172291</v>
      </c>
      <c r="E8" s="2">
        <v>5.598512012133787E-3</v>
      </c>
      <c r="F8">
        <f t="shared" si="0"/>
        <v>7.9401487991366215</v>
      </c>
      <c r="G8">
        <f t="shared" si="2"/>
        <v>4.306332235317229E-5</v>
      </c>
      <c r="H8">
        <f t="shared" si="3"/>
        <v>130.00650451953271</v>
      </c>
      <c r="I8" s="2">
        <f t="shared" si="4"/>
        <v>0.22394048048535148</v>
      </c>
      <c r="J8">
        <f t="shared" si="5"/>
        <v>580.54043752057044</v>
      </c>
      <c r="K8" s="3">
        <f t="shared" si="8"/>
        <v>165312.69458681467</v>
      </c>
      <c r="S8">
        <f t="shared" si="1"/>
        <v>5.9976873196415364E-6</v>
      </c>
      <c r="T8">
        <f t="shared" si="6"/>
        <v>5.5508894823651381E-3</v>
      </c>
      <c r="U8">
        <f t="shared" si="7"/>
        <v>0.69366776468277092</v>
      </c>
    </row>
    <row r="9" spans="1:21" x14ac:dyDescent="0.25">
      <c r="A9" s="1">
        <v>4</v>
      </c>
      <c r="B9">
        <v>-5</v>
      </c>
      <c r="C9" s="1">
        <v>3.4398490945740647</v>
      </c>
      <c r="D9" s="1">
        <v>-4.3063322345271313</v>
      </c>
      <c r="E9" s="2">
        <v>5.6015090582593532E-3</v>
      </c>
      <c r="F9">
        <f t="shared" si="0"/>
        <v>8.4398490945740647</v>
      </c>
      <c r="G9">
        <f t="shared" si="2"/>
        <v>4.3063322345271316E-5</v>
      </c>
      <c r="H9">
        <f t="shared" si="3"/>
        <v>130.07610080215844</v>
      </c>
      <c r="I9" s="2">
        <f t="shared" si="4"/>
        <v>0.22406036233037413</v>
      </c>
      <c r="J9">
        <f t="shared" si="5"/>
        <v>580.5404376270842</v>
      </c>
      <c r="K9" s="3">
        <f t="shared" si="8"/>
        <v>165224.24524831225</v>
      </c>
      <c r="S9">
        <f t="shared" si="1"/>
        <v>5.9976874090383669E-6</v>
      </c>
      <c r="T9">
        <f t="shared" si="6"/>
        <v>5.5508894816106427E-3</v>
      </c>
      <c r="U9">
        <f t="shared" si="7"/>
        <v>0.69366776547286868</v>
      </c>
    </row>
    <row r="10" spans="1:21" x14ac:dyDescent="0.25">
      <c r="A10" s="1">
        <v>4.5</v>
      </c>
      <c r="B10">
        <v>-5</v>
      </c>
      <c r="C10" s="1">
        <v>3.9395493900070435</v>
      </c>
      <c r="D10" s="1">
        <v>-4.3063322337372067</v>
      </c>
      <c r="E10" s="2">
        <v>5.6045061044295644E-3</v>
      </c>
      <c r="F10">
        <f t="shared" si="0"/>
        <v>8.9395493900070431</v>
      </c>
      <c r="G10">
        <f t="shared" si="2"/>
        <v>4.3063322337372069E-5</v>
      </c>
      <c r="H10">
        <f t="shared" si="3"/>
        <v>130.14569708584119</v>
      </c>
      <c r="I10" s="2">
        <f t="shared" si="4"/>
        <v>0.22418024417718257</v>
      </c>
      <c r="J10">
        <f t="shared" si="5"/>
        <v>580.54043773357455</v>
      </c>
      <c r="K10" s="3">
        <f t="shared" si="8"/>
        <v>165135.89050621356</v>
      </c>
      <c r="S10">
        <f t="shared" si="1"/>
        <v>5.9976875582924357E-6</v>
      </c>
      <c r="T10">
        <f t="shared" si="6"/>
        <v>5.5508894802763784E-3</v>
      </c>
      <c r="U10">
        <f t="shared" si="7"/>
        <v>0.69366776626279325</v>
      </c>
    </row>
    <row r="11" spans="1:21" x14ac:dyDescent="0.25">
      <c r="A11" s="1">
        <v>5</v>
      </c>
      <c r="B11">
        <v>-5</v>
      </c>
      <c r="C11" s="1">
        <v>4.4392496854325687</v>
      </c>
      <c r="D11" s="1">
        <v>-4.3063322329471747</v>
      </c>
      <c r="E11" s="2">
        <v>5.6075031506743131E-3</v>
      </c>
      <c r="F11">
        <f t="shared" si="0"/>
        <v>9.4392496854325678</v>
      </c>
      <c r="G11">
        <f t="shared" si="2"/>
        <v>4.3063322329471746E-5</v>
      </c>
      <c r="H11">
        <f t="shared" si="3"/>
        <v>130.21529337128365</v>
      </c>
      <c r="I11" s="2">
        <f t="shared" si="4"/>
        <v>0.22430012602697252</v>
      </c>
      <c r="J11">
        <f t="shared" si="5"/>
        <v>580.54043784007956</v>
      </c>
      <c r="K11" s="3">
        <f t="shared" si="8"/>
        <v>165047.63020796381</v>
      </c>
      <c r="L11" s="4">
        <f>ABS(T11/S11)</f>
        <v>925.50510640248604</v>
      </c>
      <c r="S11" s="4">
        <f>SLOPE(E2:E11,F2:F11)</f>
        <v>5.9976865072512347E-6</v>
      </c>
      <c r="T11" s="4">
        <f>INTERCEPT(E2:E11,F2:F11)</f>
        <v>5.5508894890623087E-3</v>
      </c>
      <c r="U11">
        <f t="shared" si="7"/>
        <v>0.69366776705282529</v>
      </c>
    </row>
    <row r="12" spans="1:21" x14ac:dyDescent="0.25">
      <c r="A12" s="2">
        <v>0.5</v>
      </c>
      <c r="B12" s="2">
        <v>-4.5</v>
      </c>
      <c r="C12" s="2">
        <v>2.7907601024127048E-3</v>
      </c>
      <c r="D12" s="2">
        <v>-3.8116174082191714</v>
      </c>
      <c r="E12" s="2">
        <v>4.9720923994758734E-3</v>
      </c>
      <c r="F12">
        <f t="shared" si="0"/>
        <v>4.5027907601024131</v>
      </c>
      <c r="G12">
        <f t="shared" si="2"/>
        <v>3.8116174082191715E-5</v>
      </c>
      <c r="H12">
        <f t="shared" si="3"/>
        <v>130.44573646752465</v>
      </c>
      <c r="I12" s="2">
        <f t="shared" si="4"/>
        <v>0.19888369597903494</v>
      </c>
      <c r="J12">
        <f t="shared" si="5"/>
        <v>655.88954300846967</v>
      </c>
      <c r="K12" s="3">
        <f>$L$21/E12</f>
        <v>186252.90556048535</v>
      </c>
      <c r="S12">
        <f t="shared" ref="S12:S20" si="9">(E12-E13)/(F12-F13)</f>
        <v>5.3430642974570396E-6</v>
      </c>
      <c r="T12">
        <f t="shared" si="6"/>
        <v>4.948033698926651E-3</v>
      </c>
      <c r="U12">
        <f t="shared" si="7"/>
        <v>0.68838259178082861</v>
      </c>
    </row>
    <row r="13" spans="1:21" x14ac:dyDescent="0.25">
      <c r="A13" s="2">
        <v>1</v>
      </c>
      <c r="B13" s="2">
        <v>-4.5</v>
      </c>
      <c r="C13" s="2">
        <v>0.50252374960296653</v>
      </c>
      <c r="D13" s="2">
        <v>-3.8116174073916049</v>
      </c>
      <c r="E13" s="2">
        <v>4.9747625049703353E-3</v>
      </c>
      <c r="F13">
        <f t="shared" si="0"/>
        <v>5.0025237496029664</v>
      </c>
      <c r="G13">
        <f t="shared" si="2"/>
        <v>3.8116174073916047E-5</v>
      </c>
      <c r="H13">
        <f t="shared" si="3"/>
        <v>130.51578826676371</v>
      </c>
      <c r="I13" s="2">
        <f t="shared" si="4"/>
        <v>0.1989905001988134</v>
      </c>
      <c r="J13">
        <f t="shared" si="5"/>
        <v>655.88954315087449</v>
      </c>
      <c r="K13" s="3">
        <f t="shared" ref="K13:K21" si="10">$L$21/E13</f>
        <v>186152.93799298847</v>
      </c>
      <c r="S13">
        <f t="shared" si="9"/>
        <v>5.3430640063058914E-6</v>
      </c>
      <c r="T13">
        <f t="shared" si="6"/>
        <v>4.9480337003831414E-3</v>
      </c>
      <c r="U13">
        <f t="shared" si="7"/>
        <v>0.68838259260839507</v>
      </c>
    </row>
    <row r="14" spans="1:21" x14ac:dyDescent="0.25">
      <c r="A14" s="2">
        <v>1.5</v>
      </c>
      <c r="B14" s="2">
        <v>-4.5</v>
      </c>
      <c r="C14" s="2">
        <v>1.0022567391180623</v>
      </c>
      <c r="D14" s="2">
        <v>-3.8116174065665374</v>
      </c>
      <c r="E14" s="2">
        <v>4.977432610319377E-3</v>
      </c>
      <c r="F14">
        <f t="shared" si="0"/>
        <v>5.5022567391180619</v>
      </c>
      <c r="G14">
        <f t="shared" si="2"/>
        <v>3.811617406566537E-5</v>
      </c>
      <c r="H14">
        <f t="shared" si="3"/>
        <v>130.58584006213241</v>
      </c>
      <c r="I14" s="2">
        <f t="shared" si="4"/>
        <v>0.19909730441277507</v>
      </c>
      <c r="J14">
        <f t="shared" si="5"/>
        <v>655.88954329284911</v>
      </c>
      <c r="K14" s="3">
        <f t="shared" si="10"/>
        <v>186053.07768459487</v>
      </c>
      <c r="S14">
        <f t="shared" si="9"/>
        <v>5.3430641452980866E-6</v>
      </c>
      <c r="T14">
        <f t="shared" si="6"/>
        <v>4.9480336996183703E-3</v>
      </c>
      <c r="U14">
        <f t="shared" si="7"/>
        <v>0.68838259343346264</v>
      </c>
    </row>
    <row r="15" spans="1:21" x14ac:dyDescent="0.25">
      <c r="A15" s="2">
        <v>2</v>
      </c>
      <c r="B15" s="2">
        <v>-4.5</v>
      </c>
      <c r="C15" s="2">
        <v>1.501989728626216</v>
      </c>
      <c r="D15" s="2">
        <v>-3.8116174057411301</v>
      </c>
      <c r="E15" s="2">
        <v>4.9801027157378407E-3</v>
      </c>
      <c r="F15">
        <f t="shared" si="0"/>
        <v>6.0019897286262163</v>
      </c>
      <c r="G15">
        <f t="shared" si="2"/>
        <v>3.8116174057411298E-5</v>
      </c>
      <c r="H15">
        <f t="shared" si="3"/>
        <v>130.65589185936437</v>
      </c>
      <c r="I15" s="2">
        <f t="shared" si="4"/>
        <v>0.19920410862951363</v>
      </c>
      <c r="J15">
        <f t="shared" si="5"/>
        <v>655.88954343488228</v>
      </c>
      <c r="K15" s="3">
        <f t="shared" si="10"/>
        <v>185953.3244547513</v>
      </c>
      <c r="S15">
        <f t="shared" si="9"/>
        <v>5.3430641645636858E-6</v>
      </c>
      <c r="T15">
        <f t="shared" si="6"/>
        <v>4.9480336995027388E-3</v>
      </c>
      <c r="U15">
        <f t="shared" si="7"/>
        <v>0.68838259425886994</v>
      </c>
    </row>
    <row r="16" spans="1:21" x14ac:dyDescent="0.25">
      <c r="A16" s="2">
        <v>2.5</v>
      </c>
      <c r="B16" s="2">
        <v>-4.5</v>
      </c>
      <c r="C16" s="2">
        <v>2.0017227181334074</v>
      </c>
      <c r="D16" s="2">
        <v>-3.8116174049162339</v>
      </c>
      <c r="E16" s="2">
        <v>4.9827728211659268E-3</v>
      </c>
      <c r="F16">
        <f t="shared" si="0"/>
        <v>6.5017227181334079</v>
      </c>
      <c r="G16">
        <f t="shared" si="2"/>
        <v>3.8116174049162336E-5</v>
      </c>
      <c r="H16">
        <f t="shared" si="3"/>
        <v>130.72594365686163</v>
      </c>
      <c r="I16" s="2">
        <f t="shared" si="4"/>
        <v>0.19931091284663707</v>
      </c>
      <c r="J16">
        <f t="shared" si="5"/>
        <v>655.88954357682746</v>
      </c>
      <c r="K16" s="3">
        <f t="shared" si="10"/>
        <v>185853.67813355278</v>
      </c>
      <c r="S16">
        <f t="shared" si="9"/>
        <v>5.3430642715438293E-6</v>
      </c>
      <c r="T16">
        <f t="shared" si="6"/>
        <v>4.9480336988071832E-3</v>
      </c>
      <c r="U16">
        <f t="shared" si="7"/>
        <v>0.68838259508376609</v>
      </c>
    </row>
    <row r="17" spans="1:21" x14ac:dyDescent="0.25">
      <c r="A17" s="2">
        <v>3</v>
      </c>
      <c r="B17" s="2">
        <v>-4.5</v>
      </c>
      <c r="C17" s="2">
        <v>2.5014557076352557</v>
      </c>
      <c r="D17" s="2">
        <v>-3.8116174040914603</v>
      </c>
      <c r="E17" s="2">
        <v>4.9854429266474459E-3</v>
      </c>
      <c r="F17">
        <f t="shared" si="0"/>
        <v>7.0014557076352553</v>
      </c>
      <c r="G17">
        <f t="shared" si="2"/>
        <v>3.81161740409146E-5</v>
      </c>
      <c r="H17">
        <f t="shared" si="3"/>
        <v>130.79599545578682</v>
      </c>
      <c r="I17" s="2">
        <f t="shared" si="4"/>
        <v>0.19941771706589784</v>
      </c>
      <c r="J17">
        <f t="shared" si="5"/>
        <v>655.88954371875161</v>
      </c>
      <c r="K17" s="3">
        <f t="shared" si="10"/>
        <v>185754.13854759291</v>
      </c>
      <c r="S17">
        <f t="shared" si="9"/>
        <v>5.3430643733975693E-6</v>
      </c>
      <c r="T17">
        <f t="shared" si="6"/>
        <v>4.9480336980940592E-3</v>
      </c>
      <c r="U17">
        <f t="shared" si="7"/>
        <v>0.68838259590853967</v>
      </c>
    </row>
    <row r="18" spans="1:21" x14ac:dyDescent="0.25">
      <c r="A18" s="2">
        <v>3.5</v>
      </c>
      <c r="B18" s="2">
        <v>-4.5</v>
      </c>
      <c r="C18" s="2">
        <v>3.0011886971320165</v>
      </c>
      <c r="D18" s="2">
        <v>-3.811617403266804</v>
      </c>
      <c r="E18" s="2">
        <v>4.9881130321798375E-3</v>
      </c>
      <c r="F18">
        <f t="shared" si="0"/>
        <v>7.501188697132017</v>
      </c>
      <c r="G18">
        <f t="shared" si="2"/>
        <v>3.8116174032668043E-5</v>
      </c>
      <c r="H18">
        <f t="shared" si="3"/>
        <v>130.86604725607296</v>
      </c>
      <c r="I18" s="2">
        <f t="shared" si="4"/>
        <v>0.1995245212871935</v>
      </c>
      <c r="J18">
        <f t="shared" si="5"/>
        <v>655.88954386065541</v>
      </c>
      <c r="K18" s="3">
        <f t="shared" si="10"/>
        <v>185654.70552556618</v>
      </c>
      <c r="S18">
        <f t="shared" si="9"/>
        <v>5.343064474285812E-6</v>
      </c>
      <c r="T18">
        <f t="shared" si="6"/>
        <v>4.9480336973372775E-3</v>
      </c>
      <c r="U18">
        <f t="shared" si="7"/>
        <v>0.68838259673319602</v>
      </c>
    </row>
    <row r="19" spans="1:21" x14ac:dyDescent="0.25">
      <c r="A19" s="2">
        <v>4</v>
      </c>
      <c r="B19" s="2">
        <v>-4.5</v>
      </c>
      <c r="C19" s="2">
        <v>3.5009216866237383</v>
      </c>
      <c r="D19" s="2">
        <v>-3.8116174024423057</v>
      </c>
      <c r="E19" s="2">
        <v>4.9907831377626194E-3</v>
      </c>
      <c r="F19">
        <f t="shared" si="0"/>
        <v>8.0009216866237374</v>
      </c>
      <c r="G19">
        <f t="shared" si="2"/>
        <v>3.8116174024423058E-5</v>
      </c>
      <c r="H19">
        <f t="shared" si="3"/>
        <v>130.93609905770603</v>
      </c>
      <c r="I19" s="2">
        <f t="shared" si="4"/>
        <v>0.19963132551050478</v>
      </c>
      <c r="J19">
        <f t="shared" si="5"/>
        <v>655.88954400253215</v>
      </c>
      <c r="K19" s="3">
        <f t="shared" si="10"/>
        <v>185555.3788964561</v>
      </c>
      <c r="S19">
        <f t="shared" si="9"/>
        <v>5.343064584440386E-6</v>
      </c>
      <c r="T19">
        <f t="shared" si="6"/>
        <v>4.948033696455939E-3</v>
      </c>
      <c r="U19">
        <f t="shared" si="7"/>
        <v>0.68838259755769426</v>
      </c>
    </row>
    <row r="20" spans="1:21" x14ac:dyDescent="0.25">
      <c r="A20" s="2">
        <v>4.5</v>
      </c>
      <c r="B20" s="2">
        <v>-4.5</v>
      </c>
      <c r="C20" s="2">
        <v>4.0006546761099582</v>
      </c>
      <c r="D20" s="2">
        <v>-3.8116174016178999</v>
      </c>
      <c r="E20" s="2">
        <v>4.9934532434004197E-3</v>
      </c>
      <c r="F20">
        <f t="shared" si="0"/>
        <v>8.5006546761099582</v>
      </c>
      <c r="G20">
        <f t="shared" si="2"/>
        <v>3.8116174016179002E-5</v>
      </c>
      <c r="H20">
        <f t="shared" si="3"/>
        <v>131.00615086080967</v>
      </c>
      <c r="I20" s="2">
        <f t="shared" si="4"/>
        <v>0.19973812973601679</v>
      </c>
      <c r="J20">
        <f t="shared" si="5"/>
        <v>655.88954414439297</v>
      </c>
      <c r="K20" s="3">
        <f t="shared" si="10"/>
        <v>185456.15848942206</v>
      </c>
      <c r="S20">
        <f t="shared" si="9"/>
        <v>5.3430646958731208E-6</v>
      </c>
      <c r="T20">
        <f t="shared" si="6"/>
        <v>4.9480336955086881E-3</v>
      </c>
      <c r="U20">
        <f t="shared" si="7"/>
        <v>0.68838259838210014</v>
      </c>
    </row>
    <row r="21" spans="1:21" x14ac:dyDescent="0.25">
      <c r="A21" s="2">
        <v>5</v>
      </c>
      <c r="B21" s="2">
        <v>-4.5</v>
      </c>
      <c r="C21" s="2">
        <v>4.5003876655906128</v>
      </c>
      <c r="D21" s="2">
        <v>-3.8116174007935775</v>
      </c>
      <c r="E21" s="2">
        <v>4.996123349093877E-3</v>
      </c>
      <c r="F21">
        <f t="shared" si="0"/>
        <v>9.0003876655906119</v>
      </c>
      <c r="G21">
        <f t="shared" si="2"/>
        <v>3.8116174007935772E-5</v>
      </c>
      <c r="H21">
        <f t="shared" si="3"/>
        <v>131.07620266540096</v>
      </c>
      <c r="I21" s="2">
        <f t="shared" si="4"/>
        <v>0.19984493396375508</v>
      </c>
      <c r="J21">
        <f t="shared" si="5"/>
        <v>655.88954428623947</v>
      </c>
      <c r="K21" s="3">
        <f t="shared" si="10"/>
        <v>185357.04413413713</v>
      </c>
      <c r="L21" s="4">
        <f>ABS(T21/S21)</f>
        <v>926.06665611758683</v>
      </c>
      <c r="S21" s="4">
        <f>SLOPE(E12:E21,F12:F21)</f>
        <v>5.343064309714179E-6</v>
      </c>
      <c r="T21" s="4">
        <f>INTERCEPT(E12:E21,F12:F21)</f>
        <v>4.9480336987182318E-3</v>
      </c>
      <c r="U21">
        <f t="shared" si="7"/>
        <v>0.68838259920642253</v>
      </c>
    </row>
    <row r="22" spans="1:21" x14ac:dyDescent="0.25">
      <c r="A22" s="2">
        <v>0.5</v>
      </c>
      <c r="B22" s="2">
        <v>-4</v>
      </c>
      <c r="C22" s="2">
        <v>6.5213256377358891E-2</v>
      </c>
      <c r="D22" s="2">
        <v>-3.3176686042908159</v>
      </c>
      <c r="E22" s="2">
        <v>4.3478674367264112E-3</v>
      </c>
      <c r="F22">
        <f t="shared" si="0"/>
        <v>4.0652132563773593</v>
      </c>
      <c r="G22">
        <f t="shared" si="2"/>
        <v>3.317668604290816E-5</v>
      </c>
      <c r="H22">
        <f t="shared" si="3"/>
        <v>131.05189080980588</v>
      </c>
      <c r="I22" s="2">
        <f t="shared" si="4"/>
        <v>0.17391469746905644</v>
      </c>
      <c r="J22">
        <f t="shared" si="5"/>
        <v>753.54120564262917</v>
      </c>
      <c r="K22" s="3">
        <f>$L$31/E22</f>
        <v>213141.19597491852</v>
      </c>
      <c r="S22">
        <f t="shared" ref="S22:S30" si="11">(E22-E23)/(F22-F23)</f>
        <v>4.6712330663280802E-6</v>
      </c>
      <c r="T22">
        <f t="shared" si="6"/>
        <v>4.3288778781415457E-3</v>
      </c>
      <c r="U22">
        <f t="shared" si="7"/>
        <v>0.68233139570918411</v>
      </c>
    </row>
    <row r="23" spans="1:21" x14ac:dyDescent="0.25">
      <c r="A23" s="2">
        <v>1</v>
      </c>
      <c r="B23" s="2">
        <v>-4</v>
      </c>
      <c r="C23" s="2">
        <v>0.56497980382517066</v>
      </c>
      <c r="D23" s="2">
        <v>-3.3176686034541958</v>
      </c>
      <c r="E23" s="2">
        <v>4.350201962748294E-3</v>
      </c>
      <c r="F23">
        <f t="shared" si="0"/>
        <v>4.564979803825171</v>
      </c>
      <c r="G23">
        <f t="shared" si="2"/>
        <v>3.3176686034541955E-5</v>
      </c>
      <c r="H23">
        <f t="shared" si="3"/>
        <v>131.12225730499648</v>
      </c>
      <c r="I23" s="2">
        <f t="shared" si="4"/>
        <v>0.17400807850993175</v>
      </c>
      <c r="J23">
        <f t="shared" si="5"/>
        <v>753.54120583265058</v>
      </c>
      <c r="K23" s="3">
        <f t="shared" ref="K23:K31" si="12">$L$31/E23</f>
        <v>213026.81423526607</v>
      </c>
      <c r="S23">
        <f t="shared" si="11"/>
        <v>4.6712340119951325E-6</v>
      </c>
      <c r="T23">
        <f t="shared" si="6"/>
        <v>4.3288778738245952E-3</v>
      </c>
      <c r="U23">
        <f t="shared" si="7"/>
        <v>0.68233139654580421</v>
      </c>
    </row>
    <row r="24" spans="1:21" x14ac:dyDescent="0.25">
      <c r="A24" s="2">
        <v>1.5</v>
      </c>
      <c r="B24" s="2">
        <v>-4</v>
      </c>
      <c r="C24" s="2">
        <v>1.0647463512257431</v>
      </c>
      <c r="D24" s="2">
        <v>-3.3176686025743987</v>
      </c>
      <c r="E24" s="2">
        <v>4.3525364892425689E-3</v>
      </c>
      <c r="F24">
        <f t="shared" si="0"/>
        <v>5.0647463512257431</v>
      </c>
      <c r="G24">
        <f t="shared" si="2"/>
        <v>3.3176686025743986E-5</v>
      </c>
      <c r="H24">
        <f t="shared" si="3"/>
        <v>131.19262381616861</v>
      </c>
      <c r="I24" s="2">
        <f t="shared" si="4"/>
        <v>0.17410145956970274</v>
      </c>
      <c r="J24">
        <f t="shared" si="5"/>
        <v>753.54120603247861</v>
      </c>
      <c r="K24" s="3">
        <f t="shared" si="12"/>
        <v>212912.55517206178</v>
      </c>
      <c r="S24">
        <f t="shared" si="11"/>
        <v>4.6712340773962819E-6</v>
      </c>
      <c r="T24">
        <f t="shared" si="6"/>
        <v>4.328877873493355E-3</v>
      </c>
      <c r="U24">
        <f t="shared" si="7"/>
        <v>0.68233139742560134</v>
      </c>
    </row>
    <row r="25" spans="1:21" x14ac:dyDescent="0.25">
      <c r="A25" s="2">
        <v>2</v>
      </c>
      <c r="B25" s="2">
        <v>-4</v>
      </c>
      <c r="C25" s="2">
        <v>1.5645128986230485</v>
      </c>
      <c r="D25" s="2">
        <v>-3.3176686016946539</v>
      </c>
      <c r="E25" s="2">
        <v>4.3548710157695139E-3</v>
      </c>
      <c r="F25">
        <f t="shared" si="0"/>
        <v>5.5645128986230485</v>
      </c>
      <c r="G25">
        <f t="shared" si="2"/>
        <v>3.3176686016946539E-5</v>
      </c>
      <c r="H25">
        <f t="shared" si="3"/>
        <v>131.26299032836073</v>
      </c>
      <c r="I25" s="2">
        <f t="shared" si="4"/>
        <v>0.17419484063078056</v>
      </c>
      <c r="J25">
        <f t="shared" si="5"/>
        <v>753.54120623229471</v>
      </c>
      <c r="K25" s="3">
        <f t="shared" si="12"/>
        <v>212798.41860953928</v>
      </c>
      <c r="S25">
        <f t="shared" si="11"/>
        <v>4.6712341520764579E-6</v>
      </c>
      <c r="T25">
        <f t="shared" si="6"/>
        <v>4.3288778730777959E-3</v>
      </c>
      <c r="U25">
        <f t="shared" si="7"/>
        <v>0.68233139830534606</v>
      </c>
    </row>
    <row r="26" spans="1:21" x14ac:dyDescent="0.25">
      <c r="A26" s="2">
        <v>2.5</v>
      </c>
      <c r="B26" s="2">
        <v>-4</v>
      </c>
      <c r="C26" s="2">
        <v>2.0642794460166236</v>
      </c>
      <c r="D26" s="2">
        <v>-3.3176686008152063</v>
      </c>
      <c r="E26" s="2">
        <v>4.3572055423337641E-3</v>
      </c>
      <c r="F26">
        <f t="shared" si="0"/>
        <v>6.0642794460166236</v>
      </c>
      <c r="G26">
        <f t="shared" si="2"/>
        <v>3.3176686008152061E-5</v>
      </c>
      <c r="H26">
        <f t="shared" si="3"/>
        <v>131.33335684170282</v>
      </c>
      <c r="I26" s="2">
        <f t="shared" si="4"/>
        <v>0.17428822169335056</v>
      </c>
      <c r="J26">
        <f t="shared" si="5"/>
        <v>753.54120643204351</v>
      </c>
      <c r="K26" s="3">
        <f t="shared" si="12"/>
        <v>212684.40435057267</v>
      </c>
      <c r="S26">
        <f t="shared" si="11"/>
        <v>4.671234217897806E-6</v>
      </c>
      <c r="T26">
        <f t="shared" si="6"/>
        <v>4.3288778726786369E-3</v>
      </c>
      <c r="U26">
        <f t="shared" si="7"/>
        <v>0.68233139918479369</v>
      </c>
    </row>
    <row r="27" spans="1:21" x14ac:dyDescent="0.25">
      <c r="A27" s="2">
        <v>3</v>
      </c>
      <c r="B27" s="2">
        <v>-4</v>
      </c>
      <c r="C27" s="2">
        <v>2.5640459934069106</v>
      </c>
      <c r="D27" s="2">
        <v>-3.3176685999361166</v>
      </c>
      <c r="E27" s="2">
        <v>4.3595400689308943E-3</v>
      </c>
      <c r="F27">
        <f t="shared" si="0"/>
        <v>6.5640459934069106</v>
      </c>
      <c r="G27">
        <f t="shared" si="2"/>
        <v>3.3176685999361166E-5</v>
      </c>
      <c r="H27">
        <f t="shared" si="3"/>
        <v>131.40372335605912</v>
      </c>
      <c r="I27" s="2">
        <f t="shared" si="4"/>
        <v>0.17438160275723577</v>
      </c>
      <c r="J27">
        <f t="shared" si="5"/>
        <v>753.54120663171091</v>
      </c>
      <c r="K27" s="3">
        <f t="shared" si="12"/>
        <v>212570.5121989006</v>
      </c>
      <c r="S27">
        <f t="shared" si="11"/>
        <v>4.6712343024230578E-6</v>
      </c>
      <c r="T27">
        <f t="shared" si="6"/>
        <v>4.328877872123809E-3</v>
      </c>
      <c r="U27">
        <f t="shared" si="7"/>
        <v>0.68233140006388338</v>
      </c>
    </row>
    <row r="28" spans="1:21" x14ac:dyDescent="0.25">
      <c r="A28" s="2">
        <v>3.5</v>
      </c>
      <c r="B28" s="2">
        <v>-4</v>
      </c>
      <c r="C28" s="2">
        <v>3.0638125407929753</v>
      </c>
      <c r="D28" s="2">
        <v>-3.3176685990572792</v>
      </c>
      <c r="E28" s="2">
        <v>4.3618745955702476E-3</v>
      </c>
      <c r="F28">
        <f t="shared" si="0"/>
        <v>7.0638125407929753</v>
      </c>
      <c r="G28">
        <f t="shared" si="2"/>
        <v>3.3176685990572793E-5</v>
      </c>
      <c r="H28">
        <f t="shared" si="3"/>
        <v>131.47408987171536</v>
      </c>
      <c r="I28" s="2">
        <f t="shared" si="4"/>
        <v>0.1744749838228099</v>
      </c>
      <c r="J28">
        <f t="shared" si="5"/>
        <v>753.54120683132101</v>
      </c>
      <c r="K28" s="3">
        <f t="shared" si="12"/>
        <v>212456.74195801074</v>
      </c>
      <c r="S28">
        <f t="shared" si="11"/>
        <v>4.6712343687861419E-6</v>
      </c>
      <c r="T28">
        <f t="shared" si="6"/>
        <v>4.3288778716550329E-3</v>
      </c>
      <c r="U28">
        <f t="shared" si="7"/>
        <v>0.68233140094272082</v>
      </c>
    </row>
    <row r="29" spans="1:21" x14ac:dyDescent="0.25">
      <c r="A29" s="2">
        <v>4</v>
      </c>
      <c r="B29" s="2">
        <v>-4</v>
      </c>
      <c r="C29" s="2">
        <v>3.5635790881757248</v>
      </c>
      <c r="D29" s="2">
        <v>-3.3176685981788006</v>
      </c>
      <c r="E29" s="2">
        <v>4.3642091222427515E-3</v>
      </c>
      <c r="F29">
        <f t="shared" si="0"/>
        <v>7.5635790881757252</v>
      </c>
      <c r="G29">
        <f t="shared" si="2"/>
        <v>3.3176685981788004E-5</v>
      </c>
      <c r="H29">
        <f t="shared" si="3"/>
        <v>131.54445638839391</v>
      </c>
      <c r="I29" s="2">
        <f t="shared" si="4"/>
        <v>0.17456836488971006</v>
      </c>
      <c r="J29">
        <f t="shared" si="5"/>
        <v>753.54120703084959</v>
      </c>
      <c r="K29" s="3">
        <f t="shared" si="12"/>
        <v>212343.09343270832</v>
      </c>
      <c r="S29">
        <f t="shared" si="11"/>
        <v>4.6712344955670688E-6</v>
      </c>
      <c r="T29">
        <f t="shared" si="6"/>
        <v>4.3288778706961151E-3</v>
      </c>
      <c r="U29">
        <f t="shared" si="7"/>
        <v>0.68233140182119945</v>
      </c>
    </row>
    <row r="30" spans="1:21" x14ac:dyDescent="0.25">
      <c r="A30" s="2">
        <v>4.5</v>
      </c>
      <c r="B30" s="2">
        <v>-4</v>
      </c>
      <c r="C30" s="2">
        <v>4.0633456355521416</v>
      </c>
      <c r="D30" s="2">
        <v>-3.3176685973003543</v>
      </c>
      <c r="E30" s="2">
        <v>4.3665436489785867E-3</v>
      </c>
      <c r="F30">
        <f t="shared" si="0"/>
        <v>8.0633456355521425</v>
      </c>
      <c r="G30">
        <f t="shared" si="2"/>
        <v>3.3176685973003541E-5</v>
      </c>
      <c r="H30">
        <f t="shared" si="3"/>
        <v>131.61482290701733</v>
      </c>
      <c r="I30" s="2">
        <f t="shared" si="4"/>
        <v>0.17466174595914347</v>
      </c>
      <c r="J30">
        <f t="shared" si="5"/>
        <v>753.5412072303709</v>
      </c>
      <c r="K30" s="3">
        <f t="shared" si="12"/>
        <v>212229.56642630717</v>
      </c>
      <c r="S30">
        <f t="shared" si="11"/>
        <v>4.6712346526993224E-6</v>
      </c>
      <c r="T30">
        <f t="shared" si="6"/>
        <v>4.3288778694291034E-3</v>
      </c>
      <c r="U30">
        <f t="shared" si="7"/>
        <v>0.68233140269964565</v>
      </c>
    </row>
    <row r="31" spans="1:21" x14ac:dyDescent="0.25">
      <c r="A31" s="2">
        <v>5</v>
      </c>
      <c r="B31" s="2">
        <v>-4</v>
      </c>
      <c r="C31" s="2">
        <v>4.5631121829207091</v>
      </c>
      <c r="D31" s="2">
        <v>-3.3176685964218087</v>
      </c>
      <c r="E31" s="2">
        <v>4.3688781757929146E-3</v>
      </c>
      <c r="F31">
        <f t="shared" si="0"/>
        <v>8.5631121829207082</v>
      </c>
      <c r="G31">
        <f t="shared" si="2"/>
        <v>3.3176685964218088E-5</v>
      </c>
      <c r="H31">
        <f t="shared" si="3"/>
        <v>131.68518942804783</v>
      </c>
      <c r="I31" s="2">
        <f t="shared" si="4"/>
        <v>0.17475512703171658</v>
      </c>
      <c r="J31">
        <f t="shared" si="5"/>
        <v>753.54120742991472</v>
      </c>
      <c r="K31" s="3">
        <f t="shared" si="12"/>
        <v>212116.16074327377</v>
      </c>
      <c r="L31" s="4">
        <f>ABS(T31/S31)</f>
        <v>926.70966540427059</v>
      </c>
      <c r="S31" s="4">
        <f>SLOPE(E22:E31,F22:F31)</f>
        <v>4.6712341898030691E-6</v>
      </c>
      <c r="T31" s="4">
        <f>INTERCEPT(E22:E31,F22:F31)</f>
        <v>4.3288778730573912E-3</v>
      </c>
      <c r="U31">
        <f t="shared" si="7"/>
        <v>0.68233140357819133</v>
      </c>
    </row>
    <row r="32" spans="1:21" x14ac:dyDescent="0.25">
      <c r="A32" s="2">
        <v>0.5</v>
      </c>
      <c r="B32" s="2">
        <v>-3.5</v>
      </c>
      <c r="C32" s="2">
        <v>0.12925336504889118</v>
      </c>
      <c r="D32" s="2">
        <v>-2.8247403558534208</v>
      </c>
      <c r="E32" s="2">
        <v>3.7074663500110882E-3</v>
      </c>
      <c r="F32">
        <f t="shared" si="0"/>
        <v>3.629253365048891</v>
      </c>
      <c r="G32">
        <f t="shared" si="2"/>
        <v>2.8247403558534208E-5</v>
      </c>
      <c r="H32">
        <f t="shared" si="3"/>
        <v>131.24980999858923</v>
      </c>
      <c r="I32" s="2">
        <f t="shared" si="4"/>
        <v>0.14829865400044351</v>
      </c>
      <c r="J32">
        <f t="shared" si="5"/>
        <v>885.03709546950245</v>
      </c>
      <c r="K32" s="3">
        <f>$L$41/E32</f>
        <v>250160.30563680714</v>
      </c>
      <c r="S32">
        <f t="shared" ref="S32:S40" si="13">(E32-E33)/(F32-F33)</f>
        <v>3.9818490133887394E-6</v>
      </c>
      <c r="T32">
        <f t="shared" si="6"/>
        <v>3.6930152110801304E-3</v>
      </c>
      <c r="U32">
        <f t="shared" si="7"/>
        <v>0.67525964414657924</v>
      </c>
    </row>
    <row r="33" spans="1:21" x14ac:dyDescent="0.25">
      <c r="A33" s="2">
        <v>1</v>
      </c>
      <c r="B33" s="2">
        <v>-3.5</v>
      </c>
      <c r="C33" s="2">
        <v>0.62905435189225589</v>
      </c>
      <c r="D33" s="2">
        <v>-2.8247403552138461</v>
      </c>
      <c r="E33" s="2">
        <v>3.7094564820774412E-3</v>
      </c>
      <c r="F33">
        <f t="shared" si="0"/>
        <v>4.1290543518922558</v>
      </c>
      <c r="G33">
        <f t="shared" si="2"/>
        <v>2.8247403552138462E-5</v>
      </c>
      <c r="H33">
        <f t="shared" si="3"/>
        <v>131.32026365646686</v>
      </c>
      <c r="I33" s="2">
        <f t="shared" si="4"/>
        <v>0.14837825928309764</v>
      </c>
      <c r="J33">
        <f t="shared" si="5"/>
        <v>885.03709566989153</v>
      </c>
      <c r="K33" s="3">
        <f t="shared" ref="K33:K41" si="14">$L$41/E33</f>
        <v>250026.09404856453</v>
      </c>
      <c r="S33">
        <f t="shared" si="13"/>
        <v>3.9818553679696523E-6</v>
      </c>
      <c r="T33">
        <f t="shared" si="6"/>
        <v>3.6930151848417205E-3</v>
      </c>
      <c r="U33">
        <f t="shared" si="7"/>
        <v>0.67525964478615386</v>
      </c>
    </row>
    <row r="34" spans="1:21" x14ac:dyDescent="0.25">
      <c r="A34" s="2">
        <v>1.5</v>
      </c>
      <c r="B34" s="2">
        <v>-3.5</v>
      </c>
      <c r="C34" s="2">
        <v>1.1288553384181446</v>
      </c>
      <c r="D34" s="2">
        <v>-2.8247403542491725</v>
      </c>
      <c r="E34" s="2">
        <v>3.7114466173185558E-3</v>
      </c>
      <c r="F34">
        <f t="shared" ref="F34:F65" si="15">C34-B34</f>
        <v>4.6288553384181448</v>
      </c>
      <c r="G34">
        <f t="shared" si="2"/>
        <v>2.8247403542491726E-5</v>
      </c>
      <c r="H34">
        <f t="shared" si="3"/>
        <v>131.39071744188939</v>
      </c>
      <c r="I34" s="2">
        <f t="shared" si="4"/>
        <v>0.14845786469274222</v>
      </c>
      <c r="J34">
        <f t="shared" si="5"/>
        <v>885.03709597213947</v>
      </c>
      <c r="K34" s="3">
        <f t="shared" si="14"/>
        <v>249892.02617900594</v>
      </c>
      <c r="S34">
        <f t="shared" si="13"/>
        <v>3.9818556673523244E-6</v>
      </c>
      <c r="T34">
        <f t="shared" si="6"/>
        <v>3.6930151834559215E-3</v>
      </c>
      <c r="U34">
        <f t="shared" si="7"/>
        <v>0.67525964575082753</v>
      </c>
    </row>
    <row r="35" spans="1:21" x14ac:dyDescent="0.25">
      <c r="A35" s="2">
        <v>2</v>
      </c>
      <c r="B35" s="2">
        <v>-3.5</v>
      </c>
      <c r="C35" s="2">
        <v>1.6286563249290757</v>
      </c>
      <c r="D35" s="2">
        <v>-2.8247403532833233</v>
      </c>
      <c r="E35" s="2">
        <v>3.7134367527092427E-3</v>
      </c>
      <c r="F35">
        <f t="shared" si="15"/>
        <v>5.128656324929076</v>
      </c>
      <c r="G35">
        <f t="shared" si="2"/>
        <v>2.8247403532833233E-5</v>
      </c>
      <c r="H35">
        <f t="shared" si="3"/>
        <v>131.46117123270986</v>
      </c>
      <c r="I35" s="2">
        <f t="shared" si="4"/>
        <v>0.14853747010836971</v>
      </c>
      <c r="J35">
        <f t="shared" si="5"/>
        <v>885.03709627475575</v>
      </c>
      <c r="K35" s="3">
        <f t="shared" si="14"/>
        <v>249758.10200087461</v>
      </c>
      <c r="S35">
        <f t="shared" si="13"/>
        <v>3.981855623578169E-6</v>
      </c>
      <c r="T35">
        <f t="shared" si="6"/>
        <v>3.6930151836804242E-3</v>
      </c>
      <c r="U35">
        <f t="shared" si="7"/>
        <v>0.67525964671667671</v>
      </c>
    </row>
    <row r="36" spans="1:21" x14ac:dyDescent="0.25">
      <c r="A36" s="2">
        <v>2.5</v>
      </c>
      <c r="B36" s="2">
        <v>-3.5</v>
      </c>
      <c r="C36" s="2">
        <v>2.1284573114421943</v>
      </c>
      <c r="D36" s="2">
        <v>-2.8247403523185577</v>
      </c>
      <c r="E36" s="2">
        <v>3.7154268880780598E-3</v>
      </c>
      <c r="F36">
        <f t="shared" si="15"/>
        <v>5.6284573114421939</v>
      </c>
      <c r="G36">
        <f t="shared" si="2"/>
        <v>2.8247403523185578E-5</v>
      </c>
      <c r="H36">
        <f t="shared" si="3"/>
        <v>131.53162502275379</v>
      </c>
      <c r="I36" s="2">
        <f t="shared" si="4"/>
        <v>0.14861707552312239</v>
      </c>
      <c r="J36">
        <f t="shared" si="5"/>
        <v>885.03709657703246</v>
      </c>
      <c r="K36" s="3">
        <f t="shared" si="14"/>
        <v>249624.32129480405</v>
      </c>
      <c r="S36">
        <f t="shared" si="13"/>
        <v>3.9818556149879149E-6</v>
      </c>
      <c r="T36">
        <f t="shared" si="6"/>
        <v>3.693015183728774E-3</v>
      </c>
      <c r="U36">
        <f t="shared" si="7"/>
        <v>0.67525964768144231</v>
      </c>
    </row>
    <row r="37" spans="1:21" x14ac:dyDescent="0.25">
      <c r="A37" s="2">
        <v>3</v>
      </c>
      <c r="B37" s="2">
        <v>-3.5</v>
      </c>
      <c r="C37" s="2">
        <v>2.6282582979557416</v>
      </c>
      <c r="D37" s="2">
        <v>-2.8247403513546576</v>
      </c>
      <c r="E37" s="2">
        <v>3.7174170234425853E-3</v>
      </c>
      <c r="F37">
        <f t="shared" si="15"/>
        <v>6.1282582979557416</v>
      </c>
      <c r="G37">
        <f t="shared" si="2"/>
        <v>2.8247403513546577E-5</v>
      </c>
      <c r="H37">
        <f t="shared" si="3"/>
        <v>131.60207881265362</v>
      </c>
      <c r="I37" s="2">
        <f t="shared" si="4"/>
        <v>0.14869668093770341</v>
      </c>
      <c r="J37">
        <f t="shared" si="5"/>
        <v>885.03709687903802</v>
      </c>
      <c r="K37" s="3">
        <f t="shared" si="14"/>
        <v>249490.68382918704</v>
      </c>
      <c r="S37">
        <f t="shared" si="13"/>
        <v>3.9818557093973212E-6</v>
      </c>
      <c r="T37">
        <f t="shared" si="6"/>
        <v>3.6930151831502086E-3</v>
      </c>
      <c r="U37">
        <f t="shared" si="7"/>
        <v>0.67525964864534238</v>
      </c>
    </row>
    <row r="38" spans="1:21" x14ac:dyDescent="0.25">
      <c r="A38" s="2">
        <v>3.5</v>
      </c>
      <c r="B38" s="2">
        <v>-3.5</v>
      </c>
      <c r="C38" s="2">
        <v>3.1280592844645723</v>
      </c>
      <c r="D38" s="2">
        <v>-2.8247403503910196</v>
      </c>
      <c r="E38" s="2">
        <v>3.7194071588542779E-3</v>
      </c>
      <c r="F38">
        <f t="shared" si="15"/>
        <v>6.6280592844645723</v>
      </c>
      <c r="G38">
        <f t="shared" si="2"/>
        <v>2.8247403503910195E-5</v>
      </c>
      <c r="H38">
        <f t="shared" si="3"/>
        <v>131.67253260425909</v>
      </c>
      <c r="I38" s="2">
        <f t="shared" si="4"/>
        <v>0.14877628635417112</v>
      </c>
      <c r="J38">
        <f t="shared" si="5"/>
        <v>885.03709718096161</v>
      </c>
      <c r="K38" s="3">
        <f t="shared" si="14"/>
        <v>249357.18937064303</v>
      </c>
      <c r="S38">
        <f t="shared" si="13"/>
        <v>3.9818557902512061E-6</v>
      </c>
      <c r="T38">
        <f t="shared" si="6"/>
        <v>3.6930151826143043E-3</v>
      </c>
      <c r="U38">
        <f t="shared" si="7"/>
        <v>0.67525964960898044</v>
      </c>
    </row>
    <row r="39" spans="1:21" x14ac:dyDescent="0.25">
      <c r="A39" s="2">
        <v>4</v>
      </c>
      <c r="B39" s="2">
        <v>-3.5</v>
      </c>
      <c r="C39" s="2">
        <v>3.6278602709693639</v>
      </c>
      <c r="D39" s="2">
        <v>-2.8247403494277115</v>
      </c>
      <c r="E39" s="2">
        <v>3.7213972943063653E-3</v>
      </c>
      <c r="F39">
        <f t="shared" si="15"/>
        <v>7.1278602709693644</v>
      </c>
      <c r="G39">
        <f t="shared" si="2"/>
        <v>2.8247403494277116E-5</v>
      </c>
      <c r="H39">
        <f t="shared" si="3"/>
        <v>131.74298639732729</v>
      </c>
      <c r="I39" s="2">
        <f t="shared" si="4"/>
        <v>0.14885589177225461</v>
      </c>
      <c r="J39">
        <f t="shared" si="5"/>
        <v>885.03709748278163</v>
      </c>
      <c r="K39" s="3">
        <f t="shared" si="14"/>
        <v>249223.83769019801</v>
      </c>
      <c r="S39">
        <f t="shared" si="13"/>
        <v>3.9818559283479757E-6</v>
      </c>
      <c r="T39">
        <f t="shared" si="6"/>
        <v>3.6930151816299698E-3</v>
      </c>
      <c r="U39">
        <f t="shared" si="7"/>
        <v>0.67525965057228854</v>
      </c>
    </row>
    <row r="40" spans="1:21" x14ac:dyDescent="0.25">
      <c r="A40" s="2">
        <v>4.5</v>
      </c>
      <c r="B40" s="2">
        <v>-3.5</v>
      </c>
      <c r="C40" s="2">
        <v>4.1276612574672553</v>
      </c>
      <c r="D40" s="2">
        <v>-2.8247403484644202</v>
      </c>
      <c r="E40" s="2">
        <v>3.7233874298274461E-3</v>
      </c>
      <c r="F40">
        <f t="shared" si="15"/>
        <v>7.6276612574672553</v>
      </c>
      <c r="G40">
        <f t="shared" si="2"/>
        <v>2.8247403484644204E-5</v>
      </c>
      <c r="H40">
        <f t="shared" si="3"/>
        <v>131.81344019288522</v>
      </c>
      <c r="I40" s="2">
        <f t="shared" si="4"/>
        <v>0.14893549719309784</v>
      </c>
      <c r="J40">
        <f t="shared" si="5"/>
        <v>885.03709778459643</v>
      </c>
      <c r="K40" s="3">
        <f t="shared" si="14"/>
        <v>249090.62855700008</v>
      </c>
      <c r="S40">
        <f t="shared" si="13"/>
        <v>3.9818560103754756E-6</v>
      </c>
      <c r="T40">
        <f t="shared" si="6"/>
        <v>3.6930151810042919E-3</v>
      </c>
      <c r="U40">
        <f t="shared" si="7"/>
        <v>0.67525965153557976</v>
      </c>
    </row>
    <row r="41" spans="1:21" x14ac:dyDescent="0.25">
      <c r="A41" s="2">
        <v>5</v>
      </c>
      <c r="B41" s="2">
        <v>-3.5</v>
      </c>
      <c r="C41" s="2">
        <v>4.6274622439610491</v>
      </c>
      <c r="D41" s="2">
        <v>-2.8247403475014594</v>
      </c>
      <c r="E41" s="2">
        <v>3.725377565389508E-3</v>
      </c>
      <c r="F41">
        <f t="shared" si="15"/>
        <v>8.1274622439610482</v>
      </c>
      <c r="G41">
        <f t="shared" si="2"/>
        <v>2.8247403475014594E-5</v>
      </c>
      <c r="H41">
        <f t="shared" si="3"/>
        <v>131.88389398992658</v>
      </c>
      <c r="I41" s="2">
        <f t="shared" si="4"/>
        <v>0.14901510261558032</v>
      </c>
      <c r="J41">
        <f t="shared" si="5"/>
        <v>885.03709808630776</v>
      </c>
      <c r="K41" s="3">
        <f t="shared" si="14"/>
        <v>248957.56174447801</v>
      </c>
      <c r="L41" s="4">
        <f>ABS(T41/S41)</f>
        <v>927.46091525695158</v>
      </c>
      <c r="S41" s="4">
        <f>SLOPE(E32:E41,F32:F41)</f>
        <v>3.9818553268529917E-6</v>
      </c>
      <c r="T41" s="4">
        <f>INTERCEPT(E32:E41,F32:F41)</f>
        <v>3.6930151858638439E-3</v>
      </c>
      <c r="U41">
        <f t="shared" si="7"/>
        <v>0.67525965249854059</v>
      </c>
    </row>
    <row r="42" spans="1:21" x14ac:dyDescent="0.25">
      <c r="A42" s="2">
        <v>0.5</v>
      </c>
      <c r="B42" s="2">
        <v>-3</v>
      </c>
      <c r="C42" s="2">
        <v>0.1948873731873087</v>
      </c>
      <c r="D42" s="2">
        <v>-2.3332364733275983</v>
      </c>
      <c r="E42" s="2">
        <v>3.0511262686269136E-3</v>
      </c>
      <c r="F42">
        <f t="shared" si="15"/>
        <v>3.1948873731873086</v>
      </c>
      <c r="G42">
        <f t="shared" si="2"/>
        <v>2.3332364733275984E-5</v>
      </c>
      <c r="H42">
        <f t="shared" si="3"/>
        <v>130.76798273582105</v>
      </c>
      <c r="I42" s="2">
        <f t="shared" si="4"/>
        <v>0.12204505074507654</v>
      </c>
      <c r="J42">
        <f t="shared" si="5"/>
        <v>1071.4730498081783</v>
      </c>
      <c r="K42" s="3">
        <f>$L$51/E42</f>
        <v>304276.66964200005</v>
      </c>
      <c r="S42">
        <f t="shared" ref="S42:S50" si="16">(E42-E43)/(F42-F43)</f>
        <v>3.2737729402898047E-6</v>
      </c>
      <c r="T42">
        <f t="shared" si="6"/>
        <v>3.0406669327972995E-3</v>
      </c>
      <c r="U42">
        <f t="shared" si="7"/>
        <v>0.66676352667240169</v>
      </c>
    </row>
    <row r="43" spans="1:21" x14ac:dyDescent="0.25">
      <c r="A43" s="2">
        <v>1</v>
      </c>
      <c r="B43" s="2">
        <v>-3</v>
      </c>
      <c r="C43" s="2">
        <v>0.69472373816068644</v>
      </c>
      <c r="D43" s="2">
        <v>-2.3332365763419927</v>
      </c>
      <c r="E43" s="2">
        <v>3.0527626193931363E-3</v>
      </c>
      <c r="F43">
        <f t="shared" si="15"/>
        <v>3.6947237381606866</v>
      </c>
      <c r="G43">
        <f t="shared" si="2"/>
        <v>2.3332365763419928E-5</v>
      </c>
      <c r="H43">
        <f t="shared" si="3"/>
        <v>130.83810918904777</v>
      </c>
      <c r="I43" s="2">
        <f t="shared" si="4"/>
        <v>0.12211050477572545</v>
      </c>
      <c r="J43">
        <f t="shared" si="5"/>
        <v>1071.473002501725</v>
      </c>
      <c r="K43" s="3">
        <f t="shared" ref="K43:K51" si="17">$L$51/E43</f>
        <v>304113.57036977058</v>
      </c>
      <c r="S43">
        <f t="shared" si="16"/>
        <v>3.2752863973285669E-6</v>
      </c>
      <c r="T43">
        <f t="shared" si="6"/>
        <v>3.0406613409916516E-3</v>
      </c>
      <c r="U43">
        <f t="shared" si="7"/>
        <v>0.66676342365800734</v>
      </c>
    </row>
    <row r="44" spans="1:21" x14ac:dyDescent="0.25">
      <c r="A44" s="2">
        <v>1.5</v>
      </c>
      <c r="B44" s="2">
        <v>-3</v>
      </c>
      <c r="C44" s="2">
        <v>1.1945600275107464</v>
      </c>
      <c r="D44" s="2">
        <v>-2.3332365752422666</v>
      </c>
      <c r="E44" s="2">
        <v>3.0543997263925357E-3</v>
      </c>
      <c r="F44">
        <f t="shared" si="15"/>
        <v>4.1945600275107466</v>
      </c>
      <c r="G44">
        <f t="shared" si="2"/>
        <v>2.3332365752422665E-5</v>
      </c>
      <c r="H44">
        <f t="shared" si="3"/>
        <v>130.90827388883139</v>
      </c>
      <c r="I44" s="2">
        <f t="shared" si="4"/>
        <v>0.12217598905570143</v>
      </c>
      <c r="J44">
        <f t="shared" si="5"/>
        <v>1071.4730030067431</v>
      </c>
      <c r="K44" s="3">
        <f t="shared" si="17"/>
        <v>303950.57059918961</v>
      </c>
      <c r="S44">
        <f t="shared" si="16"/>
        <v>3.2752950192306552E-6</v>
      </c>
      <c r="T44">
        <f t="shared" si="6"/>
        <v>3.040661304826566E-3</v>
      </c>
      <c r="U44">
        <f t="shared" si="7"/>
        <v>0.66676342475773342</v>
      </c>
    </row>
    <row r="45" spans="1:21" x14ac:dyDescent="0.25">
      <c r="A45" s="2">
        <v>2</v>
      </c>
      <c r="B45" s="2">
        <v>-3</v>
      </c>
      <c r="C45" s="2">
        <v>1.6943963164299938</v>
      </c>
      <c r="D45" s="2">
        <v>-2.3332365741383767</v>
      </c>
      <c r="E45" s="2">
        <v>3.0560368377000637E-3</v>
      </c>
      <c r="F45">
        <f t="shared" si="15"/>
        <v>4.6943963164299936</v>
      </c>
      <c r="G45">
        <f t="shared" si="2"/>
        <v>2.3332365741383766E-5</v>
      </c>
      <c r="H45">
        <f t="shared" si="3"/>
        <v>130.97843877355663</v>
      </c>
      <c r="I45" s="2">
        <f t="shared" si="4"/>
        <v>0.12224147350800255</v>
      </c>
      <c r="J45">
        <f t="shared" si="5"/>
        <v>1071.4730035136733</v>
      </c>
      <c r="K45" s="3">
        <f t="shared" si="17"/>
        <v>303787.74503703701</v>
      </c>
      <c r="S45">
        <f t="shared" si="16"/>
        <v>3.2752948073585233E-6</v>
      </c>
      <c r="T45">
        <f t="shared" si="6"/>
        <v>3.0406613058211775E-3</v>
      </c>
      <c r="U45">
        <f t="shared" si="7"/>
        <v>0.66676342586162329</v>
      </c>
    </row>
    <row r="46" spans="1:21" x14ac:dyDescent="0.25">
      <c r="A46" s="2">
        <v>2.5</v>
      </c>
      <c r="B46" s="2">
        <v>-3</v>
      </c>
      <c r="C46" s="2">
        <v>2.1942326053598276</v>
      </c>
      <c r="D46" s="2">
        <v>-2.3332365730368476</v>
      </c>
      <c r="E46" s="2">
        <v>3.0576739489017249E-3</v>
      </c>
      <c r="F46">
        <f t="shared" si="15"/>
        <v>5.1942326053598276</v>
      </c>
      <c r="G46">
        <f t="shared" si="2"/>
        <v>2.3332365730368475E-5</v>
      </c>
      <c r="H46">
        <f t="shared" si="3"/>
        <v>131.04860365367833</v>
      </c>
      <c r="I46" s="2">
        <f t="shared" si="4"/>
        <v>0.122306957956069</v>
      </c>
      <c r="J46">
        <f t="shared" si="5"/>
        <v>1071.4730040195195</v>
      </c>
      <c r="K46" s="3">
        <f t="shared" si="17"/>
        <v>303625.09384248889</v>
      </c>
      <c r="S46">
        <f t="shared" si="16"/>
        <v>3.2752947420415808E-6</v>
      </c>
      <c r="T46">
        <f t="shared" si="6"/>
        <v>3.040661306160449E-3</v>
      </c>
      <c r="U46">
        <f t="shared" si="7"/>
        <v>0.66676342696315238</v>
      </c>
    </row>
    <row r="47" spans="1:21" x14ac:dyDescent="0.25">
      <c r="A47" s="2">
        <v>3</v>
      </c>
      <c r="B47" s="2">
        <v>-3</v>
      </c>
      <c r="C47" s="2">
        <v>2.6940688942929252</v>
      </c>
      <c r="D47" s="2">
        <v>-2.3332365719367774</v>
      </c>
      <c r="E47" s="2">
        <v>3.059311060070749E-3</v>
      </c>
      <c r="F47">
        <f t="shared" si="15"/>
        <v>5.6940688942929256</v>
      </c>
      <c r="G47">
        <f t="shared" si="2"/>
        <v>2.3332365719367774E-5</v>
      </c>
      <c r="H47">
        <f t="shared" si="3"/>
        <v>131.11876853238547</v>
      </c>
      <c r="I47" s="2">
        <f t="shared" si="4"/>
        <v>0.12237244240282996</v>
      </c>
      <c r="J47">
        <f t="shared" si="5"/>
        <v>1071.4730045246956</v>
      </c>
      <c r="K47" s="3">
        <f t="shared" si="17"/>
        <v>303462.61672833952</v>
      </c>
      <c r="S47">
        <f t="shared" si="16"/>
        <v>3.2752948122814225E-6</v>
      </c>
      <c r="T47">
        <f t="shared" si="6"/>
        <v>3.0406613057604986E-3</v>
      </c>
      <c r="U47">
        <f t="shared" si="7"/>
        <v>0.66676342806322264</v>
      </c>
    </row>
    <row r="48" spans="1:21" x14ac:dyDescent="0.25">
      <c r="A48" s="2">
        <v>3.5</v>
      </c>
      <c r="B48" s="2">
        <v>-3</v>
      </c>
      <c r="C48" s="2">
        <v>3.1939051832225132</v>
      </c>
      <c r="D48" s="2">
        <v>-2.3332365708372258</v>
      </c>
      <c r="E48" s="2">
        <v>3.0609481712748701E-3</v>
      </c>
      <c r="F48">
        <f t="shared" si="15"/>
        <v>6.1939051832225136</v>
      </c>
      <c r="G48">
        <f t="shared" si="2"/>
        <v>2.3332365708372259E-5</v>
      </c>
      <c r="H48">
        <f t="shared" si="3"/>
        <v>131.18893341263387</v>
      </c>
      <c r="I48" s="2">
        <f t="shared" si="4"/>
        <v>0.1224379268509948</v>
      </c>
      <c r="J48">
        <f t="shared" si="5"/>
        <v>1071.4730050296337</v>
      </c>
      <c r="K48" s="3">
        <f t="shared" si="17"/>
        <v>303300.31340855773</v>
      </c>
      <c r="S48">
        <f t="shared" si="16"/>
        <v>3.2752948611771287E-6</v>
      </c>
      <c r="T48">
        <f t="shared" si="6"/>
        <v>3.0406613054576432E-3</v>
      </c>
      <c r="U48">
        <f t="shared" si="7"/>
        <v>0.6667634291627742</v>
      </c>
    </row>
    <row r="49" spans="1:21" x14ac:dyDescent="0.25">
      <c r="A49" s="2">
        <v>4</v>
      </c>
      <c r="B49" s="2">
        <v>-3</v>
      </c>
      <c r="C49" s="2">
        <v>3.6937414721496582</v>
      </c>
      <c r="D49" s="2">
        <v>-2.3332365697383137</v>
      </c>
      <c r="E49" s="2">
        <v>3.062585282503423E-3</v>
      </c>
      <c r="F49">
        <f t="shared" si="15"/>
        <v>6.6937414721496582</v>
      </c>
      <c r="G49">
        <f t="shared" si="2"/>
        <v>2.3332365697383138E-5</v>
      </c>
      <c r="H49">
        <f t="shared" si="3"/>
        <v>131.25909829395954</v>
      </c>
      <c r="I49" s="2">
        <f t="shared" si="4"/>
        <v>0.12250341130013692</v>
      </c>
      <c r="J49">
        <f t="shared" si="5"/>
        <v>1071.4730055342779</v>
      </c>
      <c r="K49" s="3">
        <f t="shared" si="17"/>
        <v>303138.1836054984</v>
      </c>
      <c r="S49">
        <f t="shared" si="16"/>
        <v>3.2752949450538857E-6</v>
      </c>
      <c r="T49">
        <f t="shared" si="6"/>
        <v>3.0406613048961939E-3</v>
      </c>
      <c r="U49">
        <f t="shared" si="7"/>
        <v>0.66676343026168627</v>
      </c>
    </row>
    <row r="50" spans="1:21" x14ac:dyDescent="0.25">
      <c r="A50" s="2">
        <v>4.5</v>
      </c>
      <c r="B50" s="2">
        <v>-3</v>
      </c>
      <c r="C50" s="2">
        <v>4.1935777610726115</v>
      </c>
      <c r="D50" s="2">
        <v>-2.333236568639812</v>
      </c>
      <c r="E50" s="2">
        <v>3.0642223937738869E-3</v>
      </c>
      <c r="F50">
        <f t="shared" si="15"/>
        <v>7.1935777610726115</v>
      </c>
      <c r="G50">
        <f t="shared" si="2"/>
        <v>2.3332365686398121E-5</v>
      </c>
      <c r="H50">
        <f t="shared" si="3"/>
        <v>131.32926317712446</v>
      </c>
      <c r="I50" s="2">
        <f t="shared" si="4"/>
        <v>0.12256889575095548</v>
      </c>
      <c r="J50">
        <f t="shared" si="5"/>
        <v>1071.473006038734</v>
      </c>
      <c r="K50" s="3">
        <f t="shared" si="17"/>
        <v>302976.22703932459</v>
      </c>
      <c r="S50">
        <f t="shared" si="16"/>
        <v>3.2752950890886048E-6</v>
      </c>
      <c r="T50">
        <f t="shared" si="6"/>
        <v>3.0406613038600687E-3</v>
      </c>
      <c r="U50">
        <f t="shared" si="7"/>
        <v>0.66676343136018801</v>
      </c>
    </row>
    <row r="51" spans="1:21" x14ac:dyDescent="0.25">
      <c r="A51" s="2">
        <v>5</v>
      </c>
      <c r="B51" s="2">
        <v>-3</v>
      </c>
      <c r="C51" s="2">
        <v>4.6934140499883679</v>
      </c>
      <c r="D51" s="2">
        <v>-2.33323656754132</v>
      </c>
      <c r="E51" s="2">
        <v>3.0658595051163209E-3</v>
      </c>
      <c r="F51">
        <f t="shared" si="15"/>
        <v>7.6934140499883679</v>
      </c>
      <c r="G51">
        <f t="shared" si="2"/>
        <v>2.3332365675413201E-5</v>
      </c>
      <c r="H51">
        <f t="shared" si="3"/>
        <v>131.39942806343947</v>
      </c>
      <c r="I51" s="2">
        <f t="shared" si="4"/>
        <v>0.12263438020465284</v>
      </c>
      <c r="J51">
        <f t="shared" si="5"/>
        <v>1071.4730065431854</v>
      </c>
      <c r="K51" s="3">
        <f t="shared" si="17"/>
        <v>302814.44342955831</v>
      </c>
      <c r="L51" s="4">
        <f>ABS(T51/S51)</f>
        <v>928.38653967501978</v>
      </c>
      <c r="S51" s="4">
        <f>SLOPE(E42:E51,F42:F51)</f>
        <v>3.275211034249779E-6</v>
      </c>
      <c r="T51" s="4">
        <f>INTERCEPT(E42:E51,F42:F51)</f>
        <v>3.0406618387925949E-3</v>
      </c>
      <c r="U51">
        <f t="shared" si="7"/>
        <v>0.66676343245867997</v>
      </c>
    </row>
    <row r="52" spans="1:21" x14ac:dyDescent="0.25">
      <c r="A52" s="2">
        <v>0.5</v>
      </c>
      <c r="B52" s="2">
        <v>-2.5</v>
      </c>
      <c r="C52" s="2">
        <v>0.26195279477272759</v>
      </c>
      <c r="D52" s="2">
        <v>-1.8438536093140721</v>
      </c>
      <c r="E52" s="2">
        <v>2.3804720527727244E-3</v>
      </c>
      <c r="F52">
        <f t="shared" si="15"/>
        <v>2.7619527947727276</v>
      </c>
      <c r="G52">
        <f t="shared" si="2"/>
        <v>1.843853609314072E-5</v>
      </c>
      <c r="H52">
        <f t="shared" si="3"/>
        <v>129.10309369181854</v>
      </c>
      <c r="I52" s="2">
        <f t="shared" si="4"/>
        <v>9.5218882110908967E-2</v>
      </c>
      <c r="J52">
        <f t="shared" si="5"/>
        <v>1355.8560112209882</v>
      </c>
      <c r="K52" s="3">
        <f>$L$61/E52</f>
        <v>390464.03668472776</v>
      </c>
      <c r="S52">
        <f t="shared" ref="S52:S60" si="18">(E52-E53)/(F52-F53)</f>
        <v>2.5534295945495405E-6</v>
      </c>
      <c r="T52">
        <f t="shared" si="6"/>
        <v>2.373419600767803E-3</v>
      </c>
      <c r="U52">
        <f t="shared" si="7"/>
        <v>0.65614639068592795</v>
      </c>
    </row>
    <row r="53" spans="1:21" x14ac:dyDescent="0.25">
      <c r="A53" s="2">
        <v>1</v>
      </c>
      <c r="B53" s="2">
        <v>-2.5</v>
      </c>
      <c r="C53" s="2">
        <v>0.76182515593467881</v>
      </c>
      <c r="D53" s="2">
        <v>-1.8438536155292387</v>
      </c>
      <c r="E53" s="2">
        <v>2.3817484416532126E-3</v>
      </c>
      <c r="F53">
        <f t="shared" si="15"/>
        <v>3.2618251559346789</v>
      </c>
      <c r="G53">
        <f t="shared" si="2"/>
        <v>1.8438536155292386E-5</v>
      </c>
      <c r="H53">
        <f t="shared" si="3"/>
        <v>129.17231723786179</v>
      </c>
      <c r="I53" s="2">
        <f t="shared" si="4"/>
        <v>9.5269937666128499E-2</v>
      </c>
      <c r="J53">
        <f t="shared" si="5"/>
        <v>1355.8560066507389</v>
      </c>
      <c r="K53" s="3">
        <f t="shared" ref="K53:K61" si="19">$L$61/E53</f>
        <v>390254.78538600157</v>
      </c>
      <c r="S53">
        <f t="shared" si="18"/>
        <v>2.5534683551266804E-6</v>
      </c>
      <c r="T53">
        <f t="shared" si="6"/>
        <v>2.3734194743375773E-3</v>
      </c>
      <c r="U53">
        <f t="shared" si="7"/>
        <v>0.65614638447076135</v>
      </c>
    </row>
    <row r="54" spans="1:21" x14ac:dyDescent="0.25">
      <c r="A54" s="2">
        <v>1.5</v>
      </c>
      <c r="B54" s="2">
        <v>-2.5</v>
      </c>
      <c r="C54" s="2">
        <v>1.2616975151595904</v>
      </c>
      <c r="D54" s="2">
        <v>-1.8438536142065902</v>
      </c>
      <c r="E54" s="2">
        <v>2.383024849904096E-3</v>
      </c>
      <c r="F54">
        <f t="shared" si="15"/>
        <v>3.7616975151595904</v>
      </c>
      <c r="G54">
        <f t="shared" si="2"/>
        <v>1.8438536142065902E-5</v>
      </c>
      <c r="H54">
        <f t="shared" si="3"/>
        <v>129.24154236232636</v>
      </c>
      <c r="I54" s="2">
        <f t="shared" si="4"/>
        <v>9.5320993996163839E-2</v>
      </c>
      <c r="J54">
        <f t="shared" si="5"/>
        <v>1355.8560076233327</v>
      </c>
      <c r="K54" s="3">
        <f t="shared" si="19"/>
        <v>390045.75507394527</v>
      </c>
      <c r="S54">
        <f t="shared" si="18"/>
        <v>2.5534705854109229E-6</v>
      </c>
      <c r="T54">
        <f t="shared" si="6"/>
        <v>2.3734194659479225E-3</v>
      </c>
      <c r="U54">
        <f t="shared" si="7"/>
        <v>0.65614638579340978</v>
      </c>
    </row>
    <row r="55" spans="1:21" x14ac:dyDescent="0.25">
      <c r="A55" s="2">
        <v>2</v>
      </c>
      <c r="B55" s="2">
        <v>-2.5</v>
      </c>
      <c r="C55" s="2">
        <v>1.7615698742730448</v>
      </c>
      <c r="D55" s="2">
        <v>-1.8438536128689755</v>
      </c>
      <c r="E55" s="2">
        <v>2.3843012592695521E-3</v>
      </c>
      <c r="F55">
        <f t="shared" si="15"/>
        <v>4.2615698742730448</v>
      </c>
      <c r="G55">
        <f t="shared" si="2"/>
        <v>1.8438536128689755E-5</v>
      </c>
      <c r="H55">
        <f t="shared" si="3"/>
        <v>129.31076754838784</v>
      </c>
      <c r="I55" s="2">
        <f t="shared" si="4"/>
        <v>9.5372050370782085E-2</v>
      </c>
      <c r="J55">
        <f t="shared" si="5"/>
        <v>1355.8560086069319</v>
      </c>
      <c r="K55" s="3">
        <f t="shared" si="19"/>
        <v>389836.94838360057</v>
      </c>
      <c r="S55">
        <f t="shared" si="18"/>
        <v>2.5534701504463535E-6</v>
      </c>
      <c r="T55">
        <f t="shared" si="6"/>
        <v>2.3734194678015543E-3</v>
      </c>
      <c r="U55">
        <f t="shared" si="7"/>
        <v>0.65614638713102447</v>
      </c>
    </row>
    <row r="56" spans="1:21" x14ac:dyDescent="0.25">
      <c r="A56" s="2">
        <v>2.5</v>
      </c>
      <c r="B56" s="2">
        <v>-2.5</v>
      </c>
      <c r="C56" s="2">
        <v>2.2614422334082365</v>
      </c>
      <c r="D56" s="2">
        <v>-1.8438536115364705</v>
      </c>
      <c r="E56" s="2">
        <v>2.385577668417637E-3</v>
      </c>
      <c r="F56">
        <f t="shared" si="15"/>
        <v>4.7614422334082365</v>
      </c>
      <c r="G56">
        <f t="shared" si="2"/>
        <v>1.8438536115364707E-5</v>
      </c>
      <c r="H56">
        <f t="shared" si="3"/>
        <v>129.37999272240228</v>
      </c>
      <c r="I56" s="2">
        <f t="shared" si="4"/>
        <v>9.5423106736705482E-2</v>
      </c>
      <c r="J56">
        <f t="shared" si="5"/>
        <v>1355.8560095867736</v>
      </c>
      <c r="K56" s="3">
        <f t="shared" si="19"/>
        <v>389628.36517385399</v>
      </c>
      <c r="S56">
        <f t="shared" si="18"/>
        <v>2.5534699845637379E-6</v>
      </c>
      <c r="T56">
        <f t="shared" si="6"/>
        <v>2.3734194685913952E-3</v>
      </c>
      <c r="U56">
        <f t="shared" si="7"/>
        <v>0.65614638846352946</v>
      </c>
    </row>
    <row r="57" spans="1:21" x14ac:dyDescent="0.25">
      <c r="A57" s="2">
        <v>3</v>
      </c>
      <c r="B57" s="2">
        <v>-2.5</v>
      </c>
      <c r="C57" s="2">
        <v>2.761314592551718</v>
      </c>
      <c r="D57" s="2">
        <v>-1.8438536102067109</v>
      </c>
      <c r="E57" s="2">
        <v>2.386854077482823E-3</v>
      </c>
      <c r="F57">
        <f t="shared" si="15"/>
        <v>5.2613145925517184</v>
      </c>
      <c r="G57">
        <f t="shared" si="2"/>
        <v>1.8438536102067109E-5</v>
      </c>
      <c r="H57">
        <f t="shared" si="3"/>
        <v>129.44921789182806</v>
      </c>
      <c r="I57" s="2">
        <f t="shared" si="4"/>
        <v>9.547416309931292E-2</v>
      </c>
      <c r="J57">
        <f t="shared" si="5"/>
        <v>1355.8560105645968</v>
      </c>
      <c r="K57" s="3">
        <f t="shared" si="19"/>
        <v>389420.00506417942</v>
      </c>
      <c r="S57">
        <f t="shared" si="18"/>
        <v>2.5534699872921229E-6</v>
      </c>
      <c r="T57">
        <f t="shared" si="6"/>
        <v>2.3734194685770399E-3</v>
      </c>
      <c r="U57">
        <f t="shared" si="7"/>
        <v>0.6561463897932891</v>
      </c>
    </row>
    <row r="58" spans="1:21" x14ac:dyDescent="0.25">
      <c r="A58" s="2">
        <v>3.5</v>
      </c>
      <c r="B58" s="2">
        <v>-2.5</v>
      </c>
      <c r="C58" s="2">
        <v>3.2611869516950631</v>
      </c>
      <c r="D58" s="2">
        <v>-1.8438536088782078</v>
      </c>
      <c r="E58" s="2">
        <v>2.3881304865493724E-3</v>
      </c>
      <c r="F58">
        <f t="shared" si="15"/>
        <v>5.7611869516950627</v>
      </c>
      <c r="G58">
        <f t="shared" si="2"/>
        <v>1.8438536088782078E-5</v>
      </c>
      <c r="H58">
        <f t="shared" si="3"/>
        <v>129.51844306133935</v>
      </c>
      <c r="I58" s="2">
        <f t="shared" si="4"/>
        <v>9.5525219461974897E-2</v>
      </c>
      <c r="J58">
        <f t="shared" si="5"/>
        <v>1355.8560115414959</v>
      </c>
      <c r="K58" s="3">
        <f t="shared" si="19"/>
        <v>389211.8676830944</v>
      </c>
      <c r="S58">
        <f t="shared" si="18"/>
        <v>2.5534699966435813E-6</v>
      </c>
      <c r="T58">
        <f t="shared" si="6"/>
        <v>2.3734194685231646E-3</v>
      </c>
      <c r="U58">
        <f t="shared" si="7"/>
        <v>0.65614639112179218</v>
      </c>
    </row>
    <row r="59" spans="1:21" x14ac:dyDescent="0.25">
      <c r="A59" s="2">
        <v>4</v>
      </c>
      <c r="B59" s="2">
        <v>-2.5</v>
      </c>
      <c r="C59" s="2">
        <v>3.7610593108379407</v>
      </c>
      <c r="D59" s="2">
        <v>-1.8438536075508929</v>
      </c>
      <c r="E59" s="2">
        <v>2.3894068956205952E-3</v>
      </c>
      <c r="F59">
        <f t="shared" si="15"/>
        <v>6.2610593108379407</v>
      </c>
      <c r="G59">
        <f t="shared" si="2"/>
        <v>1.843853607550893E-5</v>
      </c>
      <c r="H59">
        <f t="shared" si="3"/>
        <v>129.58766823112035</v>
      </c>
      <c r="I59" s="2">
        <f t="shared" si="4"/>
        <v>9.5576275824823809E-2</v>
      </c>
      <c r="J59">
        <f t="shared" si="5"/>
        <v>1355.8560125175211</v>
      </c>
      <c r="K59" s="3">
        <f t="shared" si="19"/>
        <v>389003.95267311897</v>
      </c>
      <c r="S59">
        <f t="shared" si="18"/>
        <v>2.5534700506140957E-6</v>
      </c>
      <c r="T59">
        <f t="shared" si="6"/>
        <v>2.3734194681852522E-3</v>
      </c>
      <c r="U59">
        <f t="shared" si="7"/>
        <v>0.65614639244910711</v>
      </c>
    </row>
    <row r="60" spans="1:21" x14ac:dyDescent="0.25">
      <c r="A60" s="2">
        <v>4.5</v>
      </c>
      <c r="B60" s="2">
        <v>-2.5</v>
      </c>
      <c r="C60" s="2">
        <v>4.2609316699781212</v>
      </c>
      <c r="D60" s="2">
        <v>-1.8438536062243971</v>
      </c>
      <c r="E60" s="2">
        <v>2.3906833047187895E-3</v>
      </c>
      <c r="F60">
        <f t="shared" si="15"/>
        <v>6.7609316699781212</v>
      </c>
      <c r="G60">
        <f t="shared" si="2"/>
        <v>1.843853606224397E-5</v>
      </c>
      <c r="H60">
        <f t="shared" si="3"/>
        <v>129.65689340240621</v>
      </c>
      <c r="I60" s="2">
        <f t="shared" si="4"/>
        <v>9.5627332188751579E-2</v>
      </c>
      <c r="J60">
        <f t="shared" si="5"/>
        <v>1355.8560134929444</v>
      </c>
      <c r="K60" s="3">
        <f t="shared" si="19"/>
        <v>388796.25967444974</v>
      </c>
      <c r="S60">
        <f t="shared" si="18"/>
        <v>2.5534701822704909E-6</v>
      </c>
      <c r="T60">
        <f t="shared" si="6"/>
        <v>2.3734194672951322E-3</v>
      </c>
      <c r="U60">
        <f t="shared" si="7"/>
        <v>0.65614639377560291</v>
      </c>
    </row>
    <row r="61" spans="1:21" x14ac:dyDescent="0.25">
      <c r="A61" s="2">
        <v>5</v>
      </c>
      <c r="B61" s="2">
        <v>-2.5</v>
      </c>
      <c r="C61" s="2">
        <v>4.7608040291117222</v>
      </c>
      <c r="D61" s="2">
        <v>-1.8438536048980074</v>
      </c>
      <c r="E61" s="2">
        <v>2.3919597138827783E-3</v>
      </c>
      <c r="F61">
        <f t="shared" si="15"/>
        <v>7.2608040291117222</v>
      </c>
      <c r="G61">
        <f t="shared" si="2"/>
        <v>1.8438536048980075E-5</v>
      </c>
      <c r="H61">
        <f t="shared" si="3"/>
        <v>129.72611857735254</v>
      </c>
      <c r="I61" s="2">
        <f t="shared" si="4"/>
        <v>9.5678388555311134E-2</v>
      </c>
      <c r="J61">
        <f t="shared" si="5"/>
        <v>1355.8560144682892</v>
      </c>
      <c r="K61" s="3">
        <f t="shared" si="19"/>
        <v>388588.78832537448</v>
      </c>
      <c r="L61" s="4">
        <f>ABS(T61/S61)</f>
        <v>929.4887269408182</v>
      </c>
      <c r="S61" s="4">
        <f>SLOPE(E52:E61,F52:F61)</f>
        <v>2.5534677431890457E-6</v>
      </c>
      <c r="T61" s="4">
        <f>INTERCEPT(E52:E61,F52:F61)</f>
        <v>2.3734194819012302E-3</v>
      </c>
      <c r="U61">
        <f t="shared" si="7"/>
        <v>0.65614639510199257</v>
      </c>
    </row>
    <row r="62" spans="1:21" x14ac:dyDescent="0.25">
      <c r="A62" s="2">
        <v>0.5</v>
      </c>
      <c r="B62" s="2">
        <v>-2</v>
      </c>
      <c r="C62" s="2">
        <v>0.32996089945380591</v>
      </c>
      <c r="D62" s="2">
        <v>-1.3579415109935731</v>
      </c>
      <c r="E62" s="2">
        <v>1.7003910059619413E-3</v>
      </c>
      <c r="F62">
        <f t="shared" si="15"/>
        <v>2.3299608994538059</v>
      </c>
      <c r="G62">
        <f t="shared" si="2"/>
        <v>1.357941510993573E-5</v>
      </c>
      <c r="H62">
        <f t="shared" si="3"/>
        <v>125.21828018334945</v>
      </c>
      <c r="I62" s="2">
        <f t="shared" si="4"/>
        <v>6.8015640238477643E-2</v>
      </c>
      <c r="J62">
        <f t="shared" si="5"/>
        <v>1841.0218553307282</v>
      </c>
      <c r="K62" s="3">
        <f>$L$71/E62</f>
        <v>547488.52268593048</v>
      </c>
      <c r="S62">
        <f t="shared" ref="S62:S70" si="20">(E62-E63)/(F62-F63)</f>
        <v>1.8233225280691051E-6</v>
      </c>
      <c r="T62">
        <f t="shared" si="6"/>
        <v>1.6961427357644471E-3</v>
      </c>
      <c r="U62">
        <f t="shared" si="7"/>
        <v>0.64205848900642692</v>
      </c>
    </row>
    <row r="63" spans="1:21" x14ac:dyDescent="0.25">
      <c r="A63" s="2">
        <v>1</v>
      </c>
      <c r="B63" s="2">
        <v>-2</v>
      </c>
      <c r="C63" s="2">
        <v>0.82986974999688823</v>
      </c>
      <c r="D63" s="2">
        <v>-1.3579447452092779</v>
      </c>
      <c r="E63" s="2">
        <v>1.7013025010311177E-3</v>
      </c>
      <c r="F63">
        <f t="shared" si="15"/>
        <v>2.8298697499968881</v>
      </c>
      <c r="G63">
        <f t="shared" si="2"/>
        <v>1.3579447452092779E-5</v>
      </c>
      <c r="H63">
        <f t="shared" si="3"/>
        <v>125.28510508495863</v>
      </c>
      <c r="I63" s="2">
        <f t="shared" si="4"/>
        <v>6.8052100041244706E-2</v>
      </c>
      <c r="J63">
        <f t="shared" si="5"/>
        <v>1841.0174705707307</v>
      </c>
      <c r="K63" s="3">
        <f t="shared" ref="K63:K71" si="21">$L$71/E63</f>
        <v>547195.19854836154</v>
      </c>
      <c r="S63">
        <f t="shared" si="20"/>
        <v>1.8217517749590838E-6</v>
      </c>
      <c r="T63">
        <f t="shared" si="6"/>
        <v>1.6961471807911577E-3</v>
      </c>
      <c r="U63">
        <f t="shared" si="7"/>
        <v>0.64205525479072212</v>
      </c>
    </row>
    <row r="64" spans="1:21" x14ac:dyDescent="0.25">
      <c r="A64" s="2">
        <v>1.5</v>
      </c>
      <c r="B64" s="2">
        <v>-2</v>
      </c>
      <c r="C64" s="2">
        <v>1.3297786790490065</v>
      </c>
      <c r="D64" s="2">
        <v>-1.3579447435036816</v>
      </c>
      <c r="E64" s="2">
        <v>1.7022132110099363E-3</v>
      </c>
      <c r="F64">
        <f t="shared" si="15"/>
        <v>3.3297786790490065</v>
      </c>
      <c r="G64">
        <f t="shared" si="2"/>
        <v>1.3579447435036816E-5</v>
      </c>
      <c r="H64">
        <f t="shared" si="3"/>
        <v>125.35217056166773</v>
      </c>
      <c r="I64" s="2">
        <f t="shared" si="4"/>
        <v>6.808852844039745E-2</v>
      </c>
      <c r="J64">
        <f t="shared" si="5"/>
        <v>1841.0174728830727</v>
      </c>
      <c r="K64" s="3">
        <f t="shared" si="21"/>
        <v>546902.44078778464</v>
      </c>
      <c r="S64">
        <f t="shared" si="20"/>
        <v>1.8219007060787346E-6</v>
      </c>
      <c r="T64">
        <f t="shared" si="6"/>
        <v>1.696146684883491E-3</v>
      </c>
      <c r="U64">
        <f t="shared" si="7"/>
        <v>0.64205525649631845</v>
      </c>
    </row>
    <row r="65" spans="1:21" x14ac:dyDescent="0.25">
      <c r="A65" s="2">
        <v>2</v>
      </c>
      <c r="B65" s="2">
        <v>-2</v>
      </c>
      <c r="C65" s="2">
        <v>1.8296876006572811</v>
      </c>
      <c r="D65" s="2">
        <v>-1.3579447418468362</v>
      </c>
      <c r="E65" s="2">
        <v>1.7031239954271894E-3</v>
      </c>
      <c r="F65">
        <f t="shared" si="15"/>
        <v>3.8296876006572811</v>
      </c>
      <c r="G65">
        <f t="shared" si="2"/>
        <v>1.3579447418468362E-5</v>
      </c>
      <c r="H65">
        <f t="shared" si="3"/>
        <v>125.41924151574102</v>
      </c>
      <c r="I65" s="2">
        <f t="shared" si="4"/>
        <v>6.8124959817087577E-2</v>
      </c>
      <c r="J65">
        <f t="shared" si="5"/>
        <v>1841.0174751293212</v>
      </c>
      <c r="K65" s="3">
        <f t="shared" si="21"/>
        <v>546609.97222873394</v>
      </c>
      <c r="S65">
        <f t="shared" si="20"/>
        <v>1.821899661415468E-6</v>
      </c>
      <c r="T65">
        <f t="shared" si="6"/>
        <v>1.696146688884225E-3</v>
      </c>
      <c r="U65">
        <f t="shared" si="7"/>
        <v>0.64205525815316378</v>
      </c>
    </row>
    <row r="66" spans="1:21" x14ac:dyDescent="0.25">
      <c r="A66" s="2">
        <v>2.5</v>
      </c>
      <c r="B66" s="2">
        <v>-2</v>
      </c>
      <c r="C66" s="2">
        <v>2.3295965223177699</v>
      </c>
      <c r="D66" s="2">
        <v>-1.3579447400850677</v>
      </c>
      <c r="E66" s="2">
        <v>1.7040347793223012E-3</v>
      </c>
      <c r="F66">
        <f t="shared" ref="F66:F91" si="22">C66-B66</f>
        <v>4.3295965223177699</v>
      </c>
      <c r="G66">
        <f t="shared" si="2"/>
        <v>1.3579447400850678E-5</v>
      </c>
      <c r="H66">
        <f t="shared" si="3"/>
        <v>125.48631244122296</v>
      </c>
      <c r="I66" s="2">
        <f t="shared" si="4"/>
        <v>6.816139117289205E-2</v>
      </c>
      <c r="J66">
        <f t="shared" si="5"/>
        <v>1841.0174775178177</v>
      </c>
      <c r="K66" s="3">
        <f t="shared" si="21"/>
        <v>546317.81647836161</v>
      </c>
      <c r="S66">
        <f t="shared" si="20"/>
        <v>1.8218992597639355E-6</v>
      </c>
      <c r="T66">
        <f t="shared" si="6"/>
        <v>1.6961466906232139E-3</v>
      </c>
      <c r="U66">
        <f t="shared" si="7"/>
        <v>0.64205525991493229</v>
      </c>
    </row>
    <row r="67" spans="1:21" x14ac:dyDescent="0.25">
      <c r="A67" s="2">
        <v>3</v>
      </c>
      <c r="B67" s="2">
        <v>-2</v>
      </c>
      <c r="C67" s="2">
        <v>2.8295054439983343</v>
      </c>
      <c r="D67" s="2">
        <v>-1.357944738329915</v>
      </c>
      <c r="E67" s="2">
        <v>1.7049455630166604E-3</v>
      </c>
      <c r="F67">
        <f t="shared" si="22"/>
        <v>4.8295054439983343</v>
      </c>
      <c r="G67">
        <f t="shared" ref="G67:G91" si="23">(0-D67)/100000</f>
        <v>1.357944738329915E-5</v>
      </c>
      <c r="H67">
        <f t="shared" ref="H67:H91" si="24">E67/G67</f>
        <v>125.5533833514837</v>
      </c>
      <c r="I67" s="2">
        <f t="shared" ref="I67:I91" si="25">E67/0.025</f>
        <v>6.8197822520666418E-2</v>
      </c>
      <c r="J67">
        <f t="shared" ref="J67:J91" si="26">0.025/G67</f>
        <v>1841.0174798973453</v>
      </c>
      <c r="K67" s="3">
        <f t="shared" si="21"/>
        <v>546025.97293216304</v>
      </c>
      <c r="S67">
        <f t="shared" si="20"/>
        <v>1.8218991220322322E-6</v>
      </c>
      <c r="T67">
        <f t="shared" ref="T67:T90" si="27">E67-S67*F67</f>
        <v>1.69614669128839E-3</v>
      </c>
      <c r="U67">
        <f t="shared" ref="U67:U91" si="28">D67-B67</f>
        <v>0.64205526167008498</v>
      </c>
    </row>
    <row r="68" spans="1:21" x14ac:dyDescent="0.25">
      <c r="A68" s="2">
        <v>3.5</v>
      </c>
      <c r="B68" s="2">
        <v>-2</v>
      </c>
      <c r="C68" s="2">
        <v>3.3294143656857824</v>
      </c>
      <c r="D68" s="2">
        <v>-1.3579447365781914</v>
      </c>
      <c r="E68" s="2">
        <v>1.7058563466421789E-3</v>
      </c>
      <c r="F68">
        <f t="shared" si="22"/>
        <v>5.329414365685782</v>
      </c>
      <c r="G68">
        <f t="shared" si="23"/>
        <v>1.3579447365781914E-5</v>
      </c>
      <c r="H68">
        <f t="shared" si="24"/>
        <v>125.62045425653112</v>
      </c>
      <c r="I68" s="2">
        <f t="shared" si="25"/>
        <v>6.8234253865687156E-2</v>
      </c>
      <c r="J68">
        <f t="shared" si="26"/>
        <v>1841.0174822722238</v>
      </c>
      <c r="K68" s="3">
        <f t="shared" si="21"/>
        <v>545734.44104776182</v>
      </c>
      <c r="S68">
        <f t="shared" si="20"/>
        <v>1.8218991143550159E-6</v>
      </c>
      <c r="T68">
        <f t="shared" si="27"/>
        <v>1.6961466913293052E-3</v>
      </c>
      <c r="U68">
        <f t="shared" si="28"/>
        <v>0.64205526342180863</v>
      </c>
    </row>
    <row r="69" spans="1:21" x14ac:dyDescent="0.25">
      <c r="A69" s="2">
        <v>4</v>
      </c>
      <c r="B69" s="2">
        <v>-2</v>
      </c>
      <c r="C69" s="2">
        <v>3.8293232873736143</v>
      </c>
      <c r="D69" s="2">
        <v>-1.3579447348283225</v>
      </c>
      <c r="E69" s="2">
        <v>1.7067671302638601E-3</v>
      </c>
      <c r="F69">
        <f t="shared" si="22"/>
        <v>5.8293232873736143</v>
      </c>
      <c r="G69">
        <f t="shared" si="23"/>
        <v>1.3579447348283225E-5</v>
      </c>
      <c r="H69">
        <f t="shared" si="24"/>
        <v>125.68752516129733</v>
      </c>
      <c r="I69" s="2">
        <f t="shared" si="25"/>
        <v>6.8270685210554405E-2</v>
      </c>
      <c r="J69">
        <f t="shared" si="26"/>
        <v>1841.0174846445877</v>
      </c>
      <c r="K69" s="3">
        <f t="shared" si="21"/>
        <v>545443.22030541196</v>
      </c>
      <c r="S69">
        <f t="shared" si="20"/>
        <v>1.8218991653467072E-6</v>
      </c>
      <c r="T69">
        <f t="shared" si="27"/>
        <v>1.6961466910320579E-3</v>
      </c>
      <c r="U69">
        <f t="shared" si="28"/>
        <v>0.64205526517167755</v>
      </c>
    </row>
    <row r="70" spans="1:21" x14ac:dyDescent="0.25">
      <c r="A70" s="2">
        <v>4.5</v>
      </c>
      <c r="B70" s="2">
        <v>-2</v>
      </c>
      <c r="C70" s="2">
        <v>4.3292322090588975</v>
      </c>
      <c r="D70" s="2">
        <v>-1.3579447330795955</v>
      </c>
      <c r="E70" s="2">
        <v>1.7076779139110279E-3</v>
      </c>
      <c r="F70">
        <f t="shared" si="22"/>
        <v>6.3292322090588975</v>
      </c>
      <c r="G70">
        <f t="shared" si="23"/>
        <v>1.3579447330795955E-5</v>
      </c>
      <c r="H70">
        <f t="shared" si="24"/>
        <v>125.75459606800749</v>
      </c>
      <c r="I70" s="2">
        <f t="shared" si="25"/>
        <v>6.8307116556441116E-2</v>
      </c>
      <c r="J70">
        <f t="shared" si="26"/>
        <v>1841.0174870154037</v>
      </c>
      <c r="K70" s="3">
        <f t="shared" si="21"/>
        <v>545152.31019791111</v>
      </c>
      <c r="S70">
        <f t="shared" si="20"/>
        <v>1.8218992451036512E-6</v>
      </c>
      <c r="T70">
        <f t="shared" si="27"/>
        <v>1.6961466905272577E-3</v>
      </c>
      <c r="U70">
        <f t="shared" si="28"/>
        <v>0.64205526692040449</v>
      </c>
    </row>
    <row r="71" spans="1:21" x14ac:dyDescent="0.25">
      <c r="A71" s="2">
        <v>5</v>
      </c>
      <c r="B71" s="2">
        <v>-2</v>
      </c>
      <c r="C71" s="2">
        <v>4.8291411307401946</v>
      </c>
      <c r="D71" s="2">
        <v>-1.3579447313316901</v>
      </c>
      <c r="E71" s="2">
        <v>1.7085886975980596E-3</v>
      </c>
      <c r="F71">
        <f t="shared" si="22"/>
        <v>6.8291411307401946</v>
      </c>
      <c r="G71">
        <f t="shared" si="23"/>
        <v>1.3579447313316902E-5</v>
      </c>
      <c r="H71">
        <f t="shared" si="24"/>
        <v>125.82166697774989</v>
      </c>
      <c r="I71" s="2">
        <f t="shared" si="25"/>
        <v>6.8343547903922386E-2</v>
      </c>
      <c r="J71">
        <f t="shared" si="26"/>
        <v>1841.0174893851056</v>
      </c>
      <c r="K71" s="3">
        <f t="shared" si="21"/>
        <v>544861.71022392449</v>
      </c>
      <c r="L71" s="4">
        <f>ABS(T71/S71)</f>
        <v>930.94455984254648</v>
      </c>
      <c r="S71" s="4">
        <f>SLOPE(E62:E71,F62:F71)</f>
        <v>1.8219627850143643E-6</v>
      </c>
      <c r="T71" s="4">
        <f>INTERCEPT(E62:E71,F62:F71)</f>
        <v>1.6961463429446975E-3</v>
      </c>
      <c r="U71">
        <f t="shared" si="28"/>
        <v>0.64205526866830986</v>
      </c>
    </row>
    <row r="72" spans="1:21" x14ac:dyDescent="0.25">
      <c r="A72">
        <v>0.5</v>
      </c>
      <c r="B72">
        <v>-1.5</v>
      </c>
      <c r="C72">
        <v>0.39755828100000001</v>
      </c>
      <c r="D72">
        <v>-0.87868926700000005</v>
      </c>
      <c r="E72">
        <v>1.0244169999999999E-3</v>
      </c>
      <c r="F72">
        <f t="shared" si="22"/>
        <v>1.897558281</v>
      </c>
      <c r="G72">
        <f t="shared" si="23"/>
        <v>8.7868926700000004E-6</v>
      </c>
      <c r="H72">
        <f t="shared" si="24"/>
        <v>116.58467201921562</v>
      </c>
      <c r="I72" s="2">
        <f t="shared" si="25"/>
        <v>4.0976679999999994E-2</v>
      </c>
      <c r="J72">
        <f t="shared" si="26"/>
        <v>2845.1468498476606</v>
      </c>
      <c r="K72" s="3">
        <f>$L$81/E72</f>
        <v>910911.03124936041</v>
      </c>
      <c r="S72">
        <f t="shared" ref="S72:S80" si="29">(E72-E73)/(F72-F73)</f>
        <v>1.0961201128423083E-6</v>
      </c>
      <c r="T72">
        <f t="shared" si="27"/>
        <v>1.0223370482029053E-3</v>
      </c>
      <c r="U72">
        <f t="shared" si="28"/>
        <v>0.62131073299999995</v>
      </c>
    </row>
    <row r="73" spans="1:21" x14ac:dyDescent="0.25">
      <c r="A73">
        <v>1</v>
      </c>
      <c r="B73">
        <v>-1.5</v>
      </c>
      <c r="C73">
        <v>0.89750349100000004</v>
      </c>
      <c r="D73">
        <v>-0.878689316</v>
      </c>
      <c r="E73">
        <v>1.0249650000000001E-3</v>
      </c>
      <c r="F73">
        <f t="shared" si="22"/>
        <v>2.3975034910000002</v>
      </c>
      <c r="G73">
        <f t="shared" si="23"/>
        <v>8.7868931600000003E-6</v>
      </c>
      <c r="H73">
        <f t="shared" si="24"/>
        <v>116.64703113335682</v>
      </c>
      <c r="I73" s="2">
        <f t="shared" si="25"/>
        <v>4.0998600000000003E-2</v>
      </c>
      <c r="J73">
        <f t="shared" si="26"/>
        <v>2845.1466911884017</v>
      </c>
      <c r="K73" s="3">
        <f t="shared" ref="K73:K81" si="30">$L$81/E73</f>
        <v>910424.01047779771</v>
      </c>
      <c r="S73">
        <f t="shared" si="29"/>
        <v>1.0961200711847479E-6</v>
      </c>
      <c r="T73">
        <f t="shared" si="27"/>
        <v>1.0223370483027794E-3</v>
      </c>
      <c r="U73">
        <f t="shared" si="28"/>
        <v>0.621310684</v>
      </c>
    </row>
    <row r="74" spans="1:21" x14ac:dyDescent="0.25">
      <c r="A74">
        <v>1.5</v>
      </c>
      <c r="B74">
        <v>-1.5</v>
      </c>
      <c r="C74">
        <v>1.3974487200000001</v>
      </c>
      <c r="D74">
        <v>-0.87868931400000005</v>
      </c>
      <c r="E74">
        <v>1.025513E-3</v>
      </c>
      <c r="F74">
        <f t="shared" si="22"/>
        <v>2.8974487199999999</v>
      </c>
      <c r="G74">
        <f t="shared" si="23"/>
        <v>8.7868931400000006E-6</v>
      </c>
      <c r="H74">
        <f t="shared" si="24"/>
        <v>116.70939701447193</v>
      </c>
      <c r="I74" s="2">
        <f t="shared" si="25"/>
        <v>4.1020519999999998E-2</v>
      </c>
      <c r="J74">
        <f t="shared" si="26"/>
        <v>2845.1466976642896</v>
      </c>
      <c r="K74" s="3">
        <f t="shared" si="30"/>
        <v>909937.51020160248</v>
      </c>
      <c r="S74">
        <f t="shared" si="29"/>
        <v>1.096120075569707E-6</v>
      </c>
      <c r="T74">
        <f t="shared" si="27"/>
        <v>1.0223370482900743E-3</v>
      </c>
      <c r="U74">
        <f t="shared" si="28"/>
        <v>0.62131068599999995</v>
      </c>
    </row>
    <row r="75" spans="1:21" x14ac:dyDescent="0.25">
      <c r="A75">
        <v>2</v>
      </c>
      <c r="B75">
        <v>-1.5</v>
      </c>
      <c r="C75">
        <v>1.8973939470000001</v>
      </c>
      <c r="D75">
        <v>-0.87868931100000003</v>
      </c>
      <c r="E75">
        <v>1.026061E-3</v>
      </c>
      <c r="F75">
        <f t="shared" si="22"/>
        <v>3.3973939470000003</v>
      </c>
      <c r="G75">
        <f t="shared" si="23"/>
        <v>8.7868931099999995E-6</v>
      </c>
      <c r="H75">
        <f t="shared" si="24"/>
        <v>116.7717630287641</v>
      </c>
      <c r="I75" s="2">
        <f t="shared" si="25"/>
        <v>4.1042439999999999E-2</v>
      </c>
      <c r="J75">
        <f t="shared" si="26"/>
        <v>2845.1467073781214</v>
      </c>
      <c r="K75" s="3">
        <f t="shared" si="30"/>
        <v>909451.52958681399</v>
      </c>
      <c r="S75">
        <f t="shared" si="29"/>
        <v>1.0941198542654113E-6</v>
      </c>
      <c r="T75">
        <f t="shared" si="27"/>
        <v>1.0223438438298261E-3</v>
      </c>
      <c r="U75">
        <f t="shared" si="28"/>
        <v>0.62131068899999997</v>
      </c>
    </row>
    <row r="76" spans="1:21" x14ac:dyDescent="0.25">
      <c r="A76">
        <v>2.5</v>
      </c>
      <c r="B76">
        <v>-1.5</v>
      </c>
      <c r="C76">
        <v>2.3973391749999999</v>
      </c>
      <c r="D76">
        <v>-0.878689308</v>
      </c>
      <c r="E76">
        <v>1.026608E-3</v>
      </c>
      <c r="F76">
        <f t="shared" si="22"/>
        <v>3.8973391749999999</v>
      </c>
      <c r="G76">
        <f t="shared" si="23"/>
        <v>8.78689308E-6</v>
      </c>
      <c r="H76">
        <f t="shared" si="24"/>
        <v>116.83401523761343</v>
      </c>
      <c r="I76" s="2">
        <f t="shared" si="25"/>
        <v>4.1064320000000001E-2</v>
      </c>
      <c r="J76">
        <f t="shared" si="26"/>
        <v>2845.1467170919532</v>
      </c>
      <c r="K76" s="3">
        <f t="shared" si="30"/>
        <v>908966.95320840669</v>
      </c>
      <c r="S76">
        <f t="shared" si="29"/>
        <v>1.0961200733772264E-6</v>
      </c>
      <c r="T76">
        <f t="shared" si="27"/>
        <v>1.0223360482975231E-3</v>
      </c>
      <c r="U76">
        <f t="shared" si="28"/>
        <v>0.621310692</v>
      </c>
    </row>
    <row r="77" spans="1:21" x14ac:dyDescent="0.25">
      <c r="A77">
        <v>3</v>
      </c>
      <c r="B77">
        <v>-1.5</v>
      </c>
      <c r="C77">
        <v>2.897284403</v>
      </c>
      <c r="D77">
        <v>-0.87868930599999995</v>
      </c>
      <c r="E77">
        <v>1.027156E-3</v>
      </c>
      <c r="F77">
        <f t="shared" si="22"/>
        <v>4.3972844030000005</v>
      </c>
      <c r="G77">
        <f t="shared" si="23"/>
        <v>8.7868930599999986E-6</v>
      </c>
      <c r="H77">
        <f t="shared" si="24"/>
        <v>116.89638111972198</v>
      </c>
      <c r="I77" s="2">
        <f t="shared" si="25"/>
        <v>4.1086239999999996E-2</v>
      </c>
      <c r="J77">
        <f t="shared" si="26"/>
        <v>2845.1467235678415</v>
      </c>
      <c r="K77" s="3">
        <f t="shared" si="30"/>
        <v>908482.00847717002</v>
      </c>
      <c r="S77">
        <f t="shared" si="29"/>
        <v>1.0961200755697089E-6</v>
      </c>
      <c r="T77">
        <f t="shared" si="27"/>
        <v>1.0223360482878821E-3</v>
      </c>
      <c r="U77">
        <f t="shared" si="28"/>
        <v>0.62131069400000005</v>
      </c>
    </row>
    <row r="78" spans="1:21" x14ac:dyDescent="0.25">
      <c r="A78">
        <v>3.5</v>
      </c>
      <c r="B78">
        <v>-1.5</v>
      </c>
      <c r="C78">
        <v>3.39722963</v>
      </c>
      <c r="D78">
        <v>-0.87868930300000003</v>
      </c>
      <c r="E78">
        <v>1.0277039999999999E-3</v>
      </c>
      <c r="F78">
        <f t="shared" si="22"/>
        <v>4.89722963</v>
      </c>
      <c r="G78">
        <f t="shared" si="23"/>
        <v>8.7868930300000009E-6</v>
      </c>
      <c r="H78">
        <f t="shared" si="24"/>
        <v>116.95874713522031</v>
      </c>
      <c r="I78" s="2">
        <f t="shared" si="25"/>
        <v>4.1108159999999998E-2</v>
      </c>
      <c r="J78">
        <f t="shared" si="26"/>
        <v>2845.1467332816728</v>
      </c>
      <c r="K78" s="3">
        <f t="shared" si="30"/>
        <v>907997.58091763395</v>
      </c>
      <c r="S78">
        <f t="shared" si="29"/>
        <v>1.0941198542654113E-6</v>
      </c>
      <c r="T78">
        <f t="shared" si="27"/>
        <v>1.0223458438309201E-3</v>
      </c>
      <c r="U78">
        <f t="shared" si="28"/>
        <v>0.62131069699999997</v>
      </c>
    </row>
    <row r="79" spans="1:21" x14ac:dyDescent="0.25">
      <c r="A79">
        <v>4</v>
      </c>
      <c r="B79">
        <v>-1.5</v>
      </c>
      <c r="C79">
        <v>3.8971748580000001</v>
      </c>
      <c r="D79">
        <v>-0.87868930000000001</v>
      </c>
      <c r="E79">
        <v>1.028251E-3</v>
      </c>
      <c r="F79">
        <f t="shared" si="22"/>
        <v>5.3971748579999996</v>
      </c>
      <c r="G79">
        <f t="shared" si="23"/>
        <v>8.7868929999999997E-6</v>
      </c>
      <c r="H79">
        <f t="shared" si="24"/>
        <v>117.02099934527483</v>
      </c>
      <c r="I79" s="2">
        <f t="shared" si="25"/>
        <v>4.113004E-2</v>
      </c>
      <c r="J79">
        <f t="shared" si="26"/>
        <v>2845.1467429955051</v>
      </c>
      <c r="K79" s="3">
        <f t="shared" si="30"/>
        <v>907514.55228283361</v>
      </c>
      <c r="S79">
        <f t="shared" si="29"/>
        <v>1.096120075569707E-6</v>
      </c>
      <c r="T79">
        <f t="shared" si="27"/>
        <v>1.0223350482867861E-3</v>
      </c>
      <c r="U79">
        <f t="shared" si="28"/>
        <v>0.62131069999999999</v>
      </c>
    </row>
    <row r="80" spans="1:21" x14ac:dyDescent="0.25">
      <c r="A80">
        <v>4.5</v>
      </c>
      <c r="B80">
        <v>-1.5</v>
      </c>
      <c r="C80">
        <v>4.3971200850000001</v>
      </c>
      <c r="D80">
        <v>-0.87868929799999995</v>
      </c>
      <c r="E80">
        <v>1.0287989999999999E-3</v>
      </c>
      <c r="F80">
        <f t="shared" si="22"/>
        <v>5.8971200850000001</v>
      </c>
      <c r="G80">
        <f t="shared" si="23"/>
        <v>8.78689298E-6</v>
      </c>
      <c r="H80">
        <f t="shared" si="24"/>
        <v>117.08336522837676</v>
      </c>
      <c r="I80" s="2">
        <f t="shared" si="25"/>
        <v>4.1151959999999994E-2</v>
      </c>
      <c r="J80">
        <f t="shared" si="26"/>
        <v>2845.1467494713929</v>
      </c>
      <c r="K80" s="3">
        <f t="shared" si="30"/>
        <v>907031.15564787295</v>
      </c>
      <c r="S80">
        <f t="shared" si="29"/>
        <v>1.0961200733772283E-6</v>
      </c>
      <c r="T80">
        <f t="shared" si="27"/>
        <v>1.0223350482997154E-3</v>
      </c>
      <c r="U80">
        <f t="shared" si="28"/>
        <v>0.62131070200000005</v>
      </c>
    </row>
    <row r="81" spans="1:21" x14ac:dyDescent="0.25">
      <c r="A81">
        <v>5</v>
      </c>
      <c r="B81">
        <v>-1.5</v>
      </c>
      <c r="C81">
        <v>4.8970653129999997</v>
      </c>
      <c r="D81">
        <v>-0.87868929500000004</v>
      </c>
      <c r="E81">
        <v>1.0293469999999999E-3</v>
      </c>
      <c r="F81">
        <f t="shared" si="22"/>
        <v>6.3970653129999997</v>
      </c>
      <c r="G81">
        <f t="shared" si="23"/>
        <v>8.7868929500000006E-6</v>
      </c>
      <c r="H81">
        <f t="shared" si="24"/>
        <v>117.14573124508132</v>
      </c>
      <c r="I81" s="2">
        <f t="shared" si="25"/>
        <v>4.1173879999999996E-2</v>
      </c>
      <c r="J81">
        <f t="shared" si="26"/>
        <v>2845.1467591852247</v>
      </c>
      <c r="K81" s="3">
        <f t="shared" si="30"/>
        <v>906548.27371078567</v>
      </c>
      <c r="L81" s="4">
        <f>ABS(T81/S81)</f>
        <v>933.15274589937599</v>
      </c>
      <c r="S81" s="4">
        <f>SLOPE(E72:E81,F72:F81)</f>
        <v>1.0955745618229578E-6</v>
      </c>
      <c r="T81" s="4">
        <f>INTERCEPT(E72:E81,F72:F81)</f>
        <v>1.0223384107025987E-3</v>
      </c>
      <c r="U81">
        <f t="shared" si="28"/>
        <v>0.62131070499999996</v>
      </c>
    </row>
    <row r="82" spans="1:21" x14ac:dyDescent="0.25">
      <c r="A82">
        <v>0.5</v>
      </c>
      <c r="B82">
        <v>-1</v>
      </c>
      <c r="C82">
        <v>0.46042988099999999</v>
      </c>
      <c r="D82">
        <v>-0.41670569499999999</v>
      </c>
      <c r="E82">
        <v>3.9570099999999998E-4</v>
      </c>
      <c r="F82">
        <f t="shared" si="22"/>
        <v>1.460429881</v>
      </c>
      <c r="G82">
        <f t="shared" si="23"/>
        <v>4.1670569500000002E-6</v>
      </c>
      <c r="H82">
        <f t="shared" si="24"/>
        <v>94.959345348039932</v>
      </c>
      <c r="I82" s="2">
        <f t="shared" si="25"/>
        <v>1.5828039999999998E-2</v>
      </c>
      <c r="J82">
        <f t="shared" si="26"/>
        <v>5999.4380446372352</v>
      </c>
      <c r="K82" s="3">
        <f>$L$91/E82</f>
        <v>2368126.9683045563</v>
      </c>
      <c r="S82">
        <f t="shared" ref="S82:S90" si="31">(E82-E83)/(F82-F83)</f>
        <v>4.2201780239900719E-7</v>
      </c>
      <c r="T82">
        <f t="shared" si="27"/>
        <v>3.9508467259106252E-4</v>
      </c>
      <c r="U82">
        <f t="shared" si="28"/>
        <v>0.58329430500000001</v>
      </c>
    </row>
    <row r="83" spans="1:21" x14ac:dyDescent="0.25">
      <c r="A83">
        <v>1</v>
      </c>
      <c r="B83">
        <v>-1</v>
      </c>
      <c r="C83">
        <v>0.96040878900000004</v>
      </c>
      <c r="D83">
        <v>-0.416705679</v>
      </c>
      <c r="E83">
        <v>3.95912E-4</v>
      </c>
      <c r="F83">
        <f t="shared" si="22"/>
        <v>1.9604087890000002</v>
      </c>
      <c r="G83">
        <f t="shared" si="23"/>
        <v>4.1670567899999996E-6</v>
      </c>
      <c r="H83">
        <f t="shared" si="24"/>
        <v>95.009984253178374</v>
      </c>
      <c r="I83" s="2">
        <f t="shared" si="25"/>
        <v>1.583648E-2</v>
      </c>
      <c r="J83">
        <f t="shared" si="26"/>
        <v>5999.4382749940887</v>
      </c>
      <c r="K83" s="3">
        <f t="shared" ref="K83:K90" si="32">$L$91/E83</f>
        <v>2366864.8828150728</v>
      </c>
      <c r="S83">
        <f t="shared" si="31"/>
        <v>4.2201778720572613E-7</v>
      </c>
      <c r="T83">
        <f t="shared" si="27"/>
        <v>3.9508467262084756E-4</v>
      </c>
      <c r="U83">
        <f t="shared" si="28"/>
        <v>0.583294321</v>
      </c>
    </row>
    <row r="84" spans="1:21" x14ac:dyDescent="0.25">
      <c r="A84">
        <v>1.5</v>
      </c>
      <c r="B84">
        <v>-1</v>
      </c>
      <c r="C84">
        <v>1.460387715</v>
      </c>
      <c r="D84">
        <v>-0.416705679</v>
      </c>
      <c r="E84">
        <v>3.9612300000000002E-4</v>
      </c>
      <c r="F84">
        <f t="shared" si="22"/>
        <v>2.460387715</v>
      </c>
      <c r="G84">
        <f t="shared" si="23"/>
        <v>4.1670567899999996E-6</v>
      </c>
      <c r="H84">
        <f t="shared" si="24"/>
        <v>95.060619512219333</v>
      </c>
      <c r="I84" s="2">
        <f t="shared" si="25"/>
        <v>1.5844919999999998E-2</v>
      </c>
      <c r="J84">
        <f t="shared" si="26"/>
        <v>5999.4382749940887</v>
      </c>
      <c r="K84" s="3">
        <f t="shared" si="32"/>
        <v>2365604.141857658</v>
      </c>
      <c r="S84">
        <f t="shared" si="31"/>
        <v>4.2201779227004475E-7</v>
      </c>
      <c r="T84">
        <f t="shared" si="27"/>
        <v>3.9508467260838736E-4</v>
      </c>
      <c r="U84">
        <f t="shared" si="28"/>
        <v>0.583294321</v>
      </c>
    </row>
    <row r="85" spans="1:21" x14ac:dyDescent="0.25">
      <c r="A85">
        <v>2</v>
      </c>
      <c r="B85">
        <v>-1</v>
      </c>
      <c r="C85">
        <v>1.960366635</v>
      </c>
      <c r="D85">
        <v>-0.416705673</v>
      </c>
      <c r="E85">
        <v>3.9633399999999998E-4</v>
      </c>
      <c r="F85">
        <f t="shared" si="22"/>
        <v>2.9603666349999997</v>
      </c>
      <c r="G85">
        <f t="shared" si="23"/>
        <v>4.1670567299999998E-6</v>
      </c>
      <c r="H85">
        <f t="shared" si="24"/>
        <v>95.111256140734127</v>
      </c>
      <c r="I85" s="2">
        <f t="shared" si="25"/>
        <v>1.5853359999999997E-2</v>
      </c>
      <c r="J85">
        <f t="shared" si="26"/>
        <v>5999.4383613779128</v>
      </c>
      <c r="K85" s="3">
        <f t="shared" si="32"/>
        <v>2364344.7432849091</v>
      </c>
      <c r="S85">
        <f t="shared" si="31"/>
        <v>4.200177071064953E-7</v>
      </c>
      <c r="T85">
        <f t="shared" si="27"/>
        <v>3.9509059359377273E-4</v>
      </c>
      <c r="U85">
        <f t="shared" si="28"/>
        <v>0.58329432699999995</v>
      </c>
    </row>
    <row r="86" spans="1:21" x14ac:dyDescent="0.25">
      <c r="A86">
        <v>2.5</v>
      </c>
      <c r="B86">
        <v>-1</v>
      </c>
      <c r="C86">
        <v>2.460345556</v>
      </c>
      <c r="D86">
        <v>-0.416705667</v>
      </c>
      <c r="E86">
        <v>3.9654399999999998E-4</v>
      </c>
      <c r="F86">
        <f t="shared" si="22"/>
        <v>3.460345556</v>
      </c>
      <c r="G86">
        <f t="shared" si="23"/>
        <v>4.16705667E-6</v>
      </c>
      <c r="H86">
        <f t="shared" si="24"/>
        <v>95.161652793169225</v>
      </c>
      <c r="I86" s="2">
        <f t="shared" si="25"/>
        <v>1.5861759999999999E-2</v>
      </c>
      <c r="J86">
        <f t="shared" si="26"/>
        <v>5999.4384477617386</v>
      </c>
      <c r="K86" s="3">
        <f t="shared" si="32"/>
        <v>2363092.6441582302</v>
      </c>
      <c r="S86">
        <f t="shared" si="31"/>
        <v>4.2201779227015317E-7</v>
      </c>
      <c r="T86">
        <f t="shared" si="27"/>
        <v>3.95083672607965E-4</v>
      </c>
      <c r="U86">
        <f t="shared" si="28"/>
        <v>0.583294333</v>
      </c>
    </row>
    <row r="87" spans="1:21" x14ac:dyDescent="0.25">
      <c r="A87">
        <v>3</v>
      </c>
      <c r="B87">
        <v>-1</v>
      </c>
      <c r="C87">
        <v>2.9603244759999998</v>
      </c>
      <c r="D87">
        <v>-0.41670566199999998</v>
      </c>
      <c r="E87">
        <v>3.9675499999999999E-4</v>
      </c>
      <c r="F87">
        <f t="shared" si="22"/>
        <v>3.9603244759999998</v>
      </c>
      <c r="G87">
        <f t="shared" si="23"/>
        <v>4.1670566200000001E-6</v>
      </c>
      <c r="H87">
        <f t="shared" si="24"/>
        <v>95.212289196108884</v>
      </c>
      <c r="I87" s="2">
        <f t="shared" si="25"/>
        <v>1.5870199999999998E-2</v>
      </c>
      <c r="J87">
        <f t="shared" si="26"/>
        <v>5999.4385197482634</v>
      </c>
      <c r="K87" s="3">
        <f t="shared" si="32"/>
        <v>2361835.9175941856</v>
      </c>
      <c r="S87">
        <f t="shared" si="31"/>
        <v>4.2201779142608118E-7</v>
      </c>
      <c r="T87">
        <f t="shared" si="27"/>
        <v>3.9508367261130781E-4</v>
      </c>
      <c r="U87">
        <f t="shared" si="28"/>
        <v>0.58329433799999997</v>
      </c>
    </row>
    <row r="88" spans="1:21" x14ac:dyDescent="0.25">
      <c r="A88">
        <v>3.5</v>
      </c>
      <c r="B88">
        <v>-1</v>
      </c>
      <c r="C88">
        <v>3.4603033970000001</v>
      </c>
      <c r="D88">
        <v>-0.41670565599999998</v>
      </c>
      <c r="E88">
        <v>3.9696600000000001E-4</v>
      </c>
      <c r="F88">
        <f t="shared" si="22"/>
        <v>4.4603033970000006</v>
      </c>
      <c r="G88">
        <f t="shared" si="23"/>
        <v>4.1670565599999994E-6</v>
      </c>
      <c r="H88">
        <f t="shared" si="24"/>
        <v>95.262925828873335</v>
      </c>
      <c r="I88" s="2">
        <f t="shared" si="25"/>
        <v>1.5878639999999999E-2</v>
      </c>
      <c r="J88">
        <f t="shared" si="26"/>
        <v>5999.4386061320956</v>
      </c>
      <c r="K88" s="3">
        <f t="shared" si="32"/>
        <v>2360580.5270100744</v>
      </c>
      <c r="S88">
        <f t="shared" si="31"/>
        <v>4.2201779142608229E-7</v>
      </c>
      <c r="T88">
        <f t="shared" si="27"/>
        <v>3.9508367261130781E-4</v>
      </c>
      <c r="U88">
        <f t="shared" si="28"/>
        <v>0.58329434400000002</v>
      </c>
    </row>
    <row r="89" spans="1:21" x14ac:dyDescent="0.25">
      <c r="A89">
        <v>4</v>
      </c>
      <c r="B89">
        <v>-1</v>
      </c>
      <c r="C89">
        <v>3.960282318</v>
      </c>
      <c r="D89">
        <v>-0.41670564999999998</v>
      </c>
      <c r="E89">
        <v>3.9717700000000002E-4</v>
      </c>
      <c r="F89">
        <f t="shared" si="22"/>
        <v>4.960282318</v>
      </c>
      <c r="G89">
        <f t="shared" si="23"/>
        <v>4.1670564999999996E-6</v>
      </c>
      <c r="H89">
        <f t="shared" si="24"/>
        <v>95.313562463095963</v>
      </c>
      <c r="I89" s="2">
        <f t="shared" si="25"/>
        <v>1.5887080000000001E-2</v>
      </c>
      <c r="J89">
        <f t="shared" si="26"/>
        <v>5999.4386925159288</v>
      </c>
      <c r="K89" s="3">
        <f t="shared" si="32"/>
        <v>2359326.4702766803</v>
      </c>
      <c r="S89">
        <f t="shared" si="31"/>
        <v>4.2201779227004437E-7</v>
      </c>
      <c r="T89">
        <f t="shared" si="27"/>
        <v>3.9508367260712154E-4</v>
      </c>
      <c r="U89">
        <f t="shared" si="28"/>
        <v>0.58329435000000007</v>
      </c>
    </row>
    <row r="90" spans="1:21" x14ac:dyDescent="0.25">
      <c r="A90">
        <v>4.5</v>
      </c>
      <c r="B90">
        <v>-1</v>
      </c>
      <c r="C90">
        <v>4.4602612380000002</v>
      </c>
      <c r="D90">
        <v>-0.41670564399999999</v>
      </c>
      <c r="E90">
        <v>3.9738799999999998E-4</v>
      </c>
      <c r="F90">
        <f t="shared" si="22"/>
        <v>5.4602612380000002</v>
      </c>
      <c r="G90">
        <f t="shared" si="23"/>
        <v>4.1670564399999998E-6</v>
      </c>
      <c r="H90">
        <f t="shared" si="24"/>
        <v>95.36419909877678</v>
      </c>
      <c r="I90" s="2">
        <f t="shared" si="25"/>
        <v>1.589552E-2</v>
      </c>
      <c r="J90">
        <f t="shared" si="26"/>
        <v>5999.4387788997656</v>
      </c>
      <c r="K90" s="3">
        <f t="shared" si="32"/>
        <v>2358073.7452693116</v>
      </c>
      <c r="S90">
        <f t="shared" si="31"/>
        <v>4.2001770710649604E-7</v>
      </c>
      <c r="T90">
        <f t="shared" si="27"/>
        <v>3.9509459359461272E-4</v>
      </c>
      <c r="U90">
        <f t="shared" si="28"/>
        <v>0.58329435600000001</v>
      </c>
    </row>
    <row r="91" spans="1:21" x14ac:dyDescent="0.25">
      <c r="A91">
        <v>5</v>
      </c>
      <c r="B91">
        <v>-1</v>
      </c>
      <c r="C91">
        <v>4.9602401589999996</v>
      </c>
      <c r="D91">
        <v>-0.41670563900000002</v>
      </c>
      <c r="E91">
        <v>3.9759799999999998E-4</v>
      </c>
      <c r="F91">
        <f t="shared" si="22"/>
        <v>5.9602401589999996</v>
      </c>
      <c r="G91">
        <f t="shared" si="23"/>
        <v>4.1670563899999999E-6</v>
      </c>
      <c r="H91">
        <f t="shared" si="24"/>
        <v>95.414595529387597</v>
      </c>
      <c r="I91" s="2">
        <f t="shared" si="25"/>
        <v>1.5903919999999998E-2</v>
      </c>
      <c r="J91">
        <f t="shared" si="26"/>
        <v>5999.4388508862976</v>
      </c>
      <c r="K91" s="3">
        <f>$L$91/E91</f>
        <v>2356828.2775192056</v>
      </c>
      <c r="L91" s="4">
        <f>ABS(T91/S91)</f>
        <v>937.07020948508114</v>
      </c>
      <c r="S91" s="4">
        <f>SLOPE(E82:E91,F82:F91)</f>
        <v>4.2161777506802544E-7</v>
      </c>
      <c r="T91" s="4">
        <f>INTERCEPT(E82:E91,F82:F91)</f>
        <v>3.9508545680562841E-4</v>
      </c>
      <c r="U91">
        <f t="shared" si="28"/>
        <v>0.58329436099999998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F052-A1B1-45B7-A218-D033D8543E62}">
  <dimension ref="A1:U91"/>
  <sheetViews>
    <sheetView tabSelected="1" topLeftCell="B55" workbookViewId="0">
      <selection activeCell="J77" sqref="J77"/>
    </sheetView>
  </sheetViews>
  <sheetFormatPr defaultRowHeight="13.2" x14ac:dyDescent="0.25"/>
  <cols>
    <col min="8" max="8" width="12.44140625" customWidth="1"/>
    <col min="9" max="9" width="12.77734375" customWidth="1"/>
    <col min="10" max="10" width="15.77734375" customWidth="1"/>
    <col min="11" max="11" width="11.77734375" customWidth="1"/>
    <col min="19" max="19" width="13.5546875" customWidth="1"/>
  </cols>
  <sheetData>
    <row r="1" spans="1:21" ht="14.4" x14ac:dyDescent="0.3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12</v>
      </c>
      <c r="I1" s="7" t="s">
        <v>11</v>
      </c>
      <c r="J1" s="6" t="s">
        <v>13</v>
      </c>
      <c r="K1" s="6" t="s">
        <v>10</v>
      </c>
      <c r="L1" s="4" t="s">
        <v>7</v>
      </c>
      <c r="M1" s="4"/>
      <c r="N1" s="4"/>
      <c r="O1" s="4"/>
      <c r="P1" s="4"/>
      <c r="Q1" s="4"/>
      <c r="R1" s="4"/>
      <c r="S1" s="4" t="s">
        <v>8</v>
      </c>
      <c r="T1" s="4" t="s">
        <v>9</v>
      </c>
      <c r="U1" s="4" t="s">
        <v>14</v>
      </c>
    </row>
    <row r="2" spans="1:21" x14ac:dyDescent="0.25">
      <c r="A2" s="1">
        <v>0.5</v>
      </c>
      <c r="B2">
        <v>-5</v>
      </c>
      <c r="C2">
        <v>-0.39479999999999998</v>
      </c>
      <c r="D2">
        <v>-4.1425999999999998</v>
      </c>
      <c r="E2">
        <f>(A2-C2)/100</f>
        <v>8.9480000000000011E-3</v>
      </c>
      <c r="F2">
        <f>C2-B2</f>
        <v>4.6052</v>
      </c>
      <c r="G2">
        <f>(0-D2)/100000</f>
        <v>4.1425999999999999E-5</v>
      </c>
      <c r="H2">
        <f>E2/G2</f>
        <v>215.99961376913052</v>
      </c>
      <c r="I2">
        <f>E2/0.025</f>
        <v>0.35792000000000002</v>
      </c>
      <c r="J2">
        <f>0.025/G2</f>
        <v>603.48573359725776</v>
      </c>
      <c r="K2">
        <f>$L$11/E2</f>
        <v>10451.011891319868</v>
      </c>
      <c r="S2">
        <f t="shared" ref="S2:S10" si="0">(E2-E3)/(F2-F3)</f>
        <v>5.6315366049876295E-5</v>
      </c>
      <c r="T2">
        <f>E2-S2*F2</f>
        <v>8.6886564762671103E-3</v>
      </c>
      <c r="U2">
        <f>D2-B2</f>
        <v>0.85740000000000016</v>
      </c>
    </row>
    <row r="3" spans="1:21" x14ac:dyDescent="0.25">
      <c r="A3" s="1">
        <v>1</v>
      </c>
      <c r="B3">
        <v>-5</v>
      </c>
      <c r="C3">
        <v>0.1024</v>
      </c>
      <c r="D3">
        <v>-4.1772</v>
      </c>
      <c r="E3">
        <f t="shared" ref="E3:E66" si="1">(A3-C3)/100</f>
        <v>8.9759999999999996E-3</v>
      </c>
      <c r="F3">
        <f t="shared" ref="F3:F66" si="2">C3-B3</f>
        <v>5.1024000000000003</v>
      </c>
      <c r="G3">
        <f t="shared" ref="G3:G66" si="3">(0-D3)/100000</f>
        <v>4.1771999999999999E-5</v>
      </c>
      <c r="H3">
        <f t="shared" ref="H3:H66" si="4">E3/G3</f>
        <v>214.88078138465957</v>
      </c>
      <c r="I3">
        <f t="shared" ref="I3:I66" si="5">E3/0.025</f>
        <v>0.35903999999999997</v>
      </c>
      <c r="J3">
        <f t="shared" ref="J3:J66" si="6">0.025/G3</f>
        <v>598.48702480130237</v>
      </c>
      <c r="K3">
        <f>$L$11/E3</f>
        <v>10418.410695580458</v>
      </c>
      <c r="S3">
        <f t="shared" si="0"/>
        <v>1.2014417300783379E-5</v>
      </c>
      <c r="T3">
        <f t="shared" ref="T3:T66" si="7">E3-S3*F3</f>
        <v>8.9146976371644818E-3</v>
      </c>
      <c r="U3">
        <f t="shared" ref="U3:U66" si="8">D3-B3</f>
        <v>0.82279999999999998</v>
      </c>
    </row>
    <row r="4" spans="1:21" x14ac:dyDescent="0.25">
      <c r="A4" s="1">
        <v>1.5</v>
      </c>
      <c r="B4">
        <v>-5</v>
      </c>
      <c r="C4">
        <v>0.601799999999999</v>
      </c>
      <c r="D4">
        <v>-4.1749999999999998</v>
      </c>
      <c r="E4">
        <f t="shared" si="1"/>
        <v>8.9820000000000108E-3</v>
      </c>
      <c r="F4">
        <f t="shared" si="2"/>
        <v>5.601799999999999</v>
      </c>
      <c r="G4">
        <f t="shared" si="3"/>
        <v>4.1749999999999998E-5</v>
      </c>
      <c r="H4">
        <f t="shared" si="4"/>
        <v>215.13772455089847</v>
      </c>
      <c r="I4">
        <f t="shared" si="5"/>
        <v>0.35928000000000043</v>
      </c>
      <c r="J4">
        <f t="shared" si="6"/>
        <v>598.80239520958094</v>
      </c>
      <c r="K4">
        <f t="shared" ref="K4:K11" si="9">$L$11/E4</f>
        <v>10411.451169397693</v>
      </c>
      <c r="S4">
        <f t="shared" si="0"/>
        <v>1.5434606011370663E-4</v>
      </c>
      <c r="T4">
        <f t="shared" si="7"/>
        <v>8.11738424045505E-3</v>
      </c>
      <c r="U4">
        <f t="shared" si="8"/>
        <v>0.82500000000000018</v>
      </c>
    </row>
    <row r="5" spans="1:21" x14ac:dyDescent="0.25">
      <c r="A5" s="1">
        <v>2</v>
      </c>
      <c r="B5">
        <v>-5</v>
      </c>
      <c r="C5">
        <v>1.0942000000000001</v>
      </c>
      <c r="D5">
        <v>-4.1749999999999998</v>
      </c>
      <c r="E5">
        <f t="shared" si="1"/>
        <v>9.0580000000000001E-3</v>
      </c>
      <c r="F5">
        <f t="shared" si="2"/>
        <v>6.0941999999999998</v>
      </c>
      <c r="G5">
        <f t="shared" si="3"/>
        <v>4.1749999999999998E-5</v>
      </c>
      <c r="H5">
        <f t="shared" si="4"/>
        <v>216.95808383233535</v>
      </c>
      <c r="I5">
        <f t="shared" si="5"/>
        <v>0.36231999999999998</v>
      </c>
      <c r="J5">
        <f t="shared" si="6"/>
        <v>598.80239520958094</v>
      </c>
      <c r="K5">
        <f t="shared" si="9"/>
        <v>10324.095209045065</v>
      </c>
      <c r="S5">
        <f t="shared" si="0"/>
        <v>8.4711577248887927E-5</v>
      </c>
      <c r="T5">
        <f t="shared" si="7"/>
        <v>8.5417507059298275E-3</v>
      </c>
      <c r="U5">
        <f t="shared" si="8"/>
        <v>0.82500000000000018</v>
      </c>
    </row>
    <row r="6" spans="1:21" x14ac:dyDescent="0.25">
      <c r="A6" s="1">
        <v>2.5</v>
      </c>
      <c r="B6">
        <v>-5</v>
      </c>
      <c r="C6">
        <v>1.59</v>
      </c>
      <c r="D6">
        <v>-4.1749999999999998</v>
      </c>
      <c r="E6">
        <f t="shared" si="1"/>
        <v>9.0999999999999987E-3</v>
      </c>
      <c r="F6">
        <f t="shared" si="2"/>
        <v>6.59</v>
      </c>
      <c r="G6">
        <f t="shared" si="3"/>
        <v>4.1749999999999998E-5</v>
      </c>
      <c r="H6">
        <f t="shared" si="4"/>
        <v>217.9640718562874</v>
      </c>
      <c r="I6">
        <f t="shared" si="5"/>
        <v>0.36399999999999993</v>
      </c>
      <c r="J6">
        <f t="shared" si="6"/>
        <v>598.80239520958094</v>
      </c>
      <c r="K6">
        <f t="shared" si="9"/>
        <v>10276.445538849473</v>
      </c>
      <c r="S6">
        <f t="shared" si="0"/>
        <v>1.0101010101010388E-4</v>
      </c>
      <c r="T6">
        <f t="shared" si="7"/>
        <v>8.4343434343434141E-3</v>
      </c>
      <c r="U6">
        <f t="shared" si="8"/>
        <v>0.82500000000000018</v>
      </c>
    </row>
    <row r="7" spans="1:21" x14ac:dyDescent="0.25">
      <c r="A7" s="1">
        <v>3</v>
      </c>
      <c r="B7">
        <v>-5</v>
      </c>
      <c r="C7">
        <v>2.085</v>
      </c>
      <c r="D7">
        <v>-4.1752000000000002</v>
      </c>
      <c r="E7">
        <f t="shared" si="1"/>
        <v>9.1500000000000001E-3</v>
      </c>
      <c r="F7">
        <f t="shared" si="2"/>
        <v>7.085</v>
      </c>
      <c r="G7">
        <f t="shared" si="3"/>
        <v>4.1752000000000003E-5</v>
      </c>
      <c r="H7">
        <f t="shared" si="4"/>
        <v>219.1511783866641</v>
      </c>
      <c r="I7">
        <f t="shared" si="5"/>
        <v>0.36599999999999999</v>
      </c>
      <c r="J7">
        <f t="shared" si="6"/>
        <v>598.77371143897301</v>
      </c>
      <c r="K7">
        <f t="shared" si="9"/>
        <v>10220.290098746469</v>
      </c>
      <c r="S7">
        <f t="shared" si="0"/>
        <v>6.4412238325283437E-5</v>
      </c>
      <c r="T7">
        <f t="shared" si="7"/>
        <v>8.693639291465367E-3</v>
      </c>
      <c r="U7">
        <f t="shared" si="8"/>
        <v>0.82479999999999976</v>
      </c>
    </row>
    <row r="8" spans="1:21" x14ac:dyDescent="0.25">
      <c r="A8" s="1">
        <v>3.5</v>
      </c>
      <c r="B8">
        <v>-5</v>
      </c>
      <c r="C8">
        <v>2.5817999999999999</v>
      </c>
      <c r="D8">
        <v>-4.1752000000000002</v>
      </c>
      <c r="E8">
        <f t="shared" si="1"/>
        <v>9.1820000000000009E-3</v>
      </c>
      <c r="F8">
        <f t="shared" si="2"/>
        <v>7.5817999999999994</v>
      </c>
      <c r="G8">
        <f t="shared" si="3"/>
        <v>4.1752000000000003E-5</v>
      </c>
      <c r="H8">
        <f t="shared" si="4"/>
        <v>219.91760873730601</v>
      </c>
      <c r="I8">
        <f t="shared" si="5"/>
        <v>0.36728</v>
      </c>
      <c r="J8">
        <f t="shared" si="6"/>
        <v>598.77371143897301</v>
      </c>
      <c r="K8">
        <f t="shared" si="9"/>
        <v>10184.671575204768</v>
      </c>
      <c r="S8">
        <f t="shared" si="0"/>
        <v>1.1326860841423682E-4</v>
      </c>
      <c r="T8">
        <f t="shared" si="7"/>
        <v>8.3232200647249399E-3</v>
      </c>
      <c r="U8">
        <f t="shared" si="8"/>
        <v>0.82479999999999976</v>
      </c>
    </row>
    <row r="9" spans="1:21" x14ac:dyDescent="0.25">
      <c r="A9" s="1">
        <v>4</v>
      </c>
      <c r="B9">
        <v>-5</v>
      </c>
      <c r="C9">
        <v>3.0762</v>
      </c>
      <c r="D9">
        <v>-4.1756000000000002</v>
      </c>
      <c r="E9">
        <f t="shared" si="1"/>
        <v>9.2379999999999997E-3</v>
      </c>
      <c r="F9">
        <f t="shared" si="2"/>
        <v>8.0762</v>
      </c>
      <c r="G9">
        <f t="shared" si="3"/>
        <v>4.1756000000000005E-5</v>
      </c>
      <c r="H9">
        <f t="shared" si="4"/>
        <v>221.23766644314586</v>
      </c>
      <c r="I9">
        <f t="shared" si="5"/>
        <v>0.36951999999999996</v>
      </c>
      <c r="J9">
        <f t="shared" si="6"/>
        <v>598.71635214100968</v>
      </c>
      <c r="K9">
        <f t="shared" si="9"/>
        <v>10122.932929587594</v>
      </c>
      <c r="S9">
        <f t="shared" si="0"/>
        <v>9.6930533118139663E-5</v>
      </c>
      <c r="T9">
        <f t="shared" si="7"/>
        <v>8.4551696284312795E-3</v>
      </c>
      <c r="U9">
        <f t="shared" si="8"/>
        <v>0.8243999999999998</v>
      </c>
    </row>
    <row r="10" spans="1:21" x14ac:dyDescent="0.25">
      <c r="A10" s="1">
        <v>4.5</v>
      </c>
      <c r="B10">
        <v>-5</v>
      </c>
      <c r="C10">
        <v>3.5713999999999899</v>
      </c>
      <c r="D10">
        <v>-4.1764000000000001</v>
      </c>
      <c r="E10">
        <f t="shared" si="1"/>
        <v>9.2860000000001015E-3</v>
      </c>
      <c r="F10">
        <f t="shared" si="2"/>
        <v>8.5713999999999899</v>
      </c>
      <c r="G10">
        <f t="shared" si="3"/>
        <v>4.1764000000000002E-5</v>
      </c>
      <c r="H10">
        <f t="shared" si="4"/>
        <v>222.3446030073772</v>
      </c>
      <c r="I10">
        <f t="shared" si="5"/>
        <v>0.37144000000000404</v>
      </c>
      <c r="J10">
        <f t="shared" si="6"/>
        <v>598.60166650703957</v>
      </c>
      <c r="K10">
        <f t="shared" si="9"/>
        <v>10070.606763248888</v>
      </c>
      <c r="S10">
        <f t="shared" si="0"/>
        <v>1.1736139214872314E-4</v>
      </c>
      <c r="T10">
        <f t="shared" si="7"/>
        <v>8.2800485633365371E-3</v>
      </c>
      <c r="U10">
        <f t="shared" si="8"/>
        <v>0.82359999999999989</v>
      </c>
    </row>
    <row r="11" spans="1:21" x14ac:dyDescent="0.25">
      <c r="A11" s="1">
        <v>5</v>
      </c>
      <c r="B11">
        <v>-5</v>
      </c>
      <c r="C11">
        <v>4.0655999999999999</v>
      </c>
      <c r="D11">
        <v>-4.1779999999999999</v>
      </c>
      <c r="E11">
        <f t="shared" si="1"/>
        <v>9.3440000000000016E-3</v>
      </c>
      <c r="F11">
        <f t="shared" si="2"/>
        <v>9.0655999999999999</v>
      </c>
      <c r="G11">
        <f t="shared" si="3"/>
        <v>4.1779999999999996E-5</v>
      </c>
      <c r="H11">
        <f t="shared" si="4"/>
        <v>223.6476783149833</v>
      </c>
      <c r="I11">
        <f t="shared" si="5"/>
        <v>0.37376000000000004</v>
      </c>
      <c r="J11">
        <f t="shared" si="6"/>
        <v>598.37242699856404</v>
      </c>
      <c r="K11">
        <f t="shared" si="9"/>
        <v>10008.096575720267</v>
      </c>
      <c r="L11" s="4">
        <f>ABS(T11/S11)</f>
        <v>93.515654403530192</v>
      </c>
      <c r="S11" s="4">
        <f>SLOPE(E2:E11,F2:F11)</f>
        <v>9.0942958258351668E-5</v>
      </c>
      <c r="T11" s="4">
        <f>INTERCEPT(E2:E11,F2:F11)</f>
        <v>8.5045902549226865E-3</v>
      </c>
      <c r="U11">
        <f t="shared" si="8"/>
        <v>0.82200000000000006</v>
      </c>
    </row>
    <row r="12" spans="1:21" x14ac:dyDescent="0.25">
      <c r="A12" s="2">
        <v>0.5</v>
      </c>
      <c r="B12" s="2">
        <v>-4.5</v>
      </c>
      <c r="C12">
        <v>-0.30619999999999897</v>
      </c>
      <c r="D12">
        <v>-3.6930000000000001</v>
      </c>
      <c r="E12">
        <f t="shared" si="1"/>
        <v>8.0619999999999893E-3</v>
      </c>
      <c r="F12">
        <f t="shared" si="2"/>
        <v>4.1938000000000013</v>
      </c>
      <c r="G12">
        <f t="shared" si="3"/>
        <v>3.693E-5</v>
      </c>
      <c r="H12">
        <f t="shared" si="4"/>
        <v>218.30490116436474</v>
      </c>
      <c r="I12">
        <f t="shared" si="5"/>
        <v>0.32247999999999954</v>
      </c>
      <c r="J12">
        <f t="shared" si="6"/>
        <v>676.95640400758191</v>
      </c>
      <c r="K12">
        <f>$L$21/E12</f>
        <v>18938.482362023624</v>
      </c>
      <c r="S12">
        <f t="shared" ref="S12:S20" si="10">(E12-E13)/(F12-F13)</f>
        <v>-1.3806706114396182E-4</v>
      </c>
      <c r="T12">
        <f t="shared" si="7"/>
        <v>8.6410256410255366E-3</v>
      </c>
      <c r="U12">
        <f t="shared" si="8"/>
        <v>0.80699999999999994</v>
      </c>
    </row>
    <row r="13" spans="1:21" x14ac:dyDescent="0.25">
      <c r="A13" s="2">
        <v>1</v>
      </c>
      <c r="B13" s="2">
        <v>-4.5</v>
      </c>
      <c r="C13">
        <v>0.20080000000000001</v>
      </c>
      <c r="D13">
        <v>-3.6926000000000001</v>
      </c>
      <c r="E13">
        <f t="shared" si="1"/>
        <v>7.9920000000000008E-3</v>
      </c>
      <c r="F13">
        <f t="shared" si="2"/>
        <v>4.7008000000000001</v>
      </c>
      <c r="G13">
        <f t="shared" si="3"/>
        <v>3.6925999999999998E-5</v>
      </c>
      <c r="H13">
        <f t="shared" si="4"/>
        <v>216.43286573146295</v>
      </c>
      <c r="I13">
        <f t="shared" si="5"/>
        <v>0.31968000000000002</v>
      </c>
      <c r="J13">
        <f t="shared" si="6"/>
        <v>677.02973514596772</v>
      </c>
      <c r="K13">
        <f t="shared" ref="K13:K21" si="11">$L$21/E13</f>
        <v>19104.35996028957</v>
      </c>
      <c r="S13">
        <f t="shared" si="10"/>
        <v>-4.3807248108325716E-5</v>
      </c>
      <c r="T13">
        <f t="shared" si="7"/>
        <v>8.1979291119076182E-3</v>
      </c>
      <c r="U13">
        <f t="shared" si="8"/>
        <v>0.8073999999999999</v>
      </c>
    </row>
    <row r="14" spans="1:21" x14ac:dyDescent="0.25">
      <c r="A14" s="2">
        <v>1.5</v>
      </c>
      <c r="B14" s="2">
        <v>-4.5</v>
      </c>
      <c r="C14">
        <v>0.70299999999999996</v>
      </c>
      <c r="D14">
        <v>-3.6905999999999999</v>
      </c>
      <c r="E14">
        <f t="shared" si="1"/>
        <v>7.9699999999999997E-3</v>
      </c>
      <c r="F14">
        <f t="shared" si="2"/>
        <v>5.2030000000000003</v>
      </c>
      <c r="G14">
        <f t="shared" si="3"/>
        <v>3.6906000000000002E-5</v>
      </c>
      <c r="H14">
        <f t="shared" si="4"/>
        <v>215.95404541267001</v>
      </c>
      <c r="I14">
        <f t="shared" si="5"/>
        <v>0.31879999999999997</v>
      </c>
      <c r="J14">
        <f t="shared" si="6"/>
        <v>677.39662927437269</v>
      </c>
      <c r="K14">
        <f t="shared" si="11"/>
        <v>19157.094705474814</v>
      </c>
      <c r="S14">
        <f t="shared" si="10"/>
        <v>8.4711577249092679E-5</v>
      </c>
      <c r="T14">
        <f t="shared" si="7"/>
        <v>7.5292456635729704E-3</v>
      </c>
      <c r="U14">
        <f t="shared" si="8"/>
        <v>0.80940000000000012</v>
      </c>
    </row>
    <row r="15" spans="1:21" x14ac:dyDescent="0.25">
      <c r="A15" s="2">
        <v>2</v>
      </c>
      <c r="B15" s="2">
        <v>-4.5</v>
      </c>
      <c r="C15">
        <v>1.1987999999999901</v>
      </c>
      <c r="D15">
        <v>-3.6880000000000002</v>
      </c>
      <c r="E15">
        <f t="shared" si="1"/>
        <v>8.0120000000000989E-3</v>
      </c>
      <c r="F15">
        <f t="shared" si="2"/>
        <v>5.6987999999999897</v>
      </c>
      <c r="G15">
        <f t="shared" si="3"/>
        <v>3.6879999999999999E-5</v>
      </c>
      <c r="H15">
        <f t="shared" si="4"/>
        <v>217.24511930585953</v>
      </c>
      <c r="I15">
        <f t="shared" si="5"/>
        <v>0.32048000000000393</v>
      </c>
      <c r="J15">
        <f t="shared" si="6"/>
        <v>677.87418655097622</v>
      </c>
      <c r="K15">
        <f t="shared" si="11"/>
        <v>19056.67059443739</v>
      </c>
      <c r="S15">
        <f t="shared" si="10"/>
        <v>4.4194455604459844E-5</v>
      </c>
      <c r="T15">
        <f t="shared" si="7"/>
        <v>7.7601446364014039E-3</v>
      </c>
      <c r="U15">
        <f t="shared" si="8"/>
        <v>0.81199999999999983</v>
      </c>
    </row>
    <row r="16" spans="1:21" x14ac:dyDescent="0.25">
      <c r="A16" s="2">
        <v>2.5</v>
      </c>
      <c r="B16" s="2">
        <v>-4.5</v>
      </c>
      <c r="C16">
        <v>1.6966000000000001</v>
      </c>
      <c r="D16">
        <v>-3.6880000000000002</v>
      </c>
      <c r="E16">
        <f t="shared" si="1"/>
        <v>8.0339999999999995E-3</v>
      </c>
      <c r="F16">
        <f t="shared" si="2"/>
        <v>6.1966000000000001</v>
      </c>
      <c r="G16">
        <f t="shared" si="3"/>
        <v>3.6879999999999999E-5</v>
      </c>
      <c r="H16">
        <f t="shared" si="4"/>
        <v>217.84164859002169</v>
      </c>
      <c r="I16">
        <f t="shared" si="5"/>
        <v>0.32135999999999998</v>
      </c>
      <c r="J16">
        <f t="shared" si="6"/>
        <v>677.87418655097622</v>
      </c>
      <c r="K16">
        <f t="shared" si="11"/>
        <v>19004.486532565879</v>
      </c>
      <c r="S16">
        <f t="shared" si="10"/>
        <v>9.2854259184495686E-5</v>
      </c>
      <c r="T16">
        <f t="shared" si="7"/>
        <v>7.4586192975373538E-3</v>
      </c>
      <c r="U16">
        <f t="shared" si="8"/>
        <v>0.81199999999999983</v>
      </c>
    </row>
    <row r="17" spans="1:21" x14ac:dyDescent="0.25">
      <c r="A17" s="2">
        <v>3</v>
      </c>
      <c r="B17" s="2">
        <v>-4.5</v>
      </c>
      <c r="C17">
        <v>2.1920000000000002</v>
      </c>
      <c r="D17">
        <v>-3.6867999999999999</v>
      </c>
      <c r="E17">
        <f t="shared" si="1"/>
        <v>8.0799999999999986E-3</v>
      </c>
      <c r="F17">
        <f t="shared" si="2"/>
        <v>6.6920000000000002</v>
      </c>
      <c r="G17">
        <f t="shared" si="3"/>
        <v>3.6868E-5</v>
      </c>
      <c r="H17">
        <f t="shared" si="4"/>
        <v>219.16024736899203</v>
      </c>
      <c r="I17">
        <f t="shared" si="5"/>
        <v>0.32319999999999993</v>
      </c>
      <c r="J17">
        <f t="shared" si="6"/>
        <v>678.09482478029736</v>
      </c>
      <c r="K17">
        <f t="shared" si="11"/>
        <v>18896.292673593354</v>
      </c>
      <c r="S17">
        <f t="shared" si="10"/>
        <v>4.4194455604662908E-5</v>
      </c>
      <c r="T17">
        <f t="shared" si="7"/>
        <v>7.7842507030935941E-3</v>
      </c>
      <c r="U17">
        <f t="shared" si="8"/>
        <v>0.81320000000000014</v>
      </c>
    </row>
    <row r="18" spans="1:21" x14ac:dyDescent="0.25">
      <c r="A18" s="2">
        <v>3.5</v>
      </c>
      <c r="B18" s="2">
        <v>-4.5</v>
      </c>
      <c r="C18">
        <v>2.6898</v>
      </c>
      <c r="D18">
        <v>-3.6871999999999998</v>
      </c>
      <c r="E18">
        <f t="shared" si="1"/>
        <v>8.1019999999999998E-3</v>
      </c>
      <c r="F18">
        <f t="shared" si="2"/>
        <v>7.1898</v>
      </c>
      <c r="G18">
        <f t="shared" si="3"/>
        <v>3.6871999999999995E-5</v>
      </c>
      <c r="H18">
        <f t="shared" si="4"/>
        <v>219.73313083098287</v>
      </c>
      <c r="I18">
        <f t="shared" si="5"/>
        <v>0.32407999999999998</v>
      </c>
      <c r="J18">
        <f t="shared" si="6"/>
        <v>678.02126274679983</v>
      </c>
      <c r="K18">
        <f t="shared" si="11"/>
        <v>18844.982078824276</v>
      </c>
      <c r="S18">
        <f t="shared" si="10"/>
        <v>6.4412238325283329E-5</v>
      </c>
      <c r="T18">
        <f t="shared" si="7"/>
        <v>7.6388888888888774E-3</v>
      </c>
      <c r="U18">
        <f t="shared" si="8"/>
        <v>0.81280000000000019</v>
      </c>
    </row>
    <row r="19" spans="1:21" x14ac:dyDescent="0.25">
      <c r="A19" s="2">
        <v>4</v>
      </c>
      <c r="B19" s="2">
        <v>-4.5</v>
      </c>
      <c r="C19">
        <v>3.1865999999999999</v>
      </c>
      <c r="D19">
        <v>-3.6861999999999999</v>
      </c>
      <c r="E19">
        <f t="shared" si="1"/>
        <v>8.1340000000000006E-3</v>
      </c>
      <c r="F19">
        <f t="shared" si="2"/>
        <v>7.6866000000000003</v>
      </c>
      <c r="G19">
        <f t="shared" si="3"/>
        <v>3.6862E-5</v>
      </c>
      <c r="H19">
        <f t="shared" si="4"/>
        <v>220.66084314470189</v>
      </c>
      <c r="I19">
        <f t="shared" si="5"/>
        <v>0.32535999999999998</v>
      </c>
      <c r="J19">
        <f t="shared" si="6"/>
        <v>678.20519776463573</v>
      </c>
      <c r="K19">
        <f t="shared" si="11"/>
        <v>18770.843963933399</v>
      </c>
      <c r="S19">
        <f t="shared" si="10"/>
        <v>1.3376570733705353E-4</v>
      </c>
      <c r="T19">
        <f t="shared" si="7"/>
        <v>7.1057965139830048E-3</v>
      </c>
      <c r="U19">
        <f t="shared" si="8"/>
        <v>0.81380000000000008</v>
      </c>
    </row>
    <row r="20" spans="1:21" x14ac:dyDescent="0.25">
      <c r="A20" s="2">
        <v>4.5</v>
      </c>
      <c r="B20" s="2">
        <v>-4.5</v>
      </c>
      <c r="C20">
        <v>3.6799999999999899</v>
      </c>
      <c r="D20">
        <v>-3.6856</v>
      </c>
      <c r="E20">
        <f t="shared" si="1"/>
        <v>8.2000000000001013E-3</v>
      </c>
      <c r="F20">
        <f t="shared" si="2"/>
        <v>8.1799999999999891</v>
      </c>
      <c r="G20">
        <f t="shared" si="3"/>
        <v>3.6856000000000001E-5</v>
      </c>
      <c r="H20">
        <f t="shared" si="4"/>
        <v>222.48751899283974</v>
      </c>
      <c r="I20">
        <f t="shared" si="5"/>
        <v>0.32800000000000401</v>
      </c>
      <c r="J20">
        <f t="shared" si="6"/>
        <v>678.31560668547866</v>
      </c>
      <c r="K20">
        <f t="shared" si="11"/>
        <v>18619.761561296633</v>
      </c>
      <c r="S20">
        <f t="shared" si="10"/>
        <v>7.6582023377469061E-5</v>
      </c>
      <c r="T20">
        <f t="shared" si="7"/>
        <v>7.5735590487724051E-3</v>
      </c>
      <c r="U20">
        <f t="shared" si="8"/>
        <v>0.81440000000000001</v>
      </c>
    </row>
    <row r="21" spans="1:21" x14ac:dyDescent="0.25">
      <c r="A21" s="2">
        <v>5</v>
      </c>
      <c r="B21" s="2">
        <v>-4.5</v>
      </c>
      <c r="C21">
        <v>4.1761999999999997</v>
      </c>
      <c r="D21">
        <v>-3.6840000000000002</v>
      </c>
      <c r="E21">
        <f t="shared" si="1"/>
        <v>8.2380000000000023E-3</v>
      </c>
      <c r="F21">
        <f t="shared" si="2"/>
        <v>8.6761999999999997</v>
      </c>
      <c r="G21">
        <f t="shared" si="3"/>
        <v>3.684E-5</v>
      </c>
      <c r="H21">
        <f t="shared" si="4"/>
        <v>223.61563517915314</v>
      </c>
      <c r="I21">
        <f t="shared" si="5"/>
        <v>0.32952000000000009</v>
      </c>
      <c r="J21">
        <f t="shared" si="6"/>
        <v>678.61020629750271</v>
      </c>
      <c r="K21">
        <f t="shared" si="11"/>
        <v>18533.872882087184</v>
      </c>
      <c r="L21" s="4">
        <f>ABS(T21/S21)</f>
        <v>152.68204480263427</v>
      </c>
      <c r="S21" s="4">
        <f>SLOPE(E12:E21,F12:F21)</f>
        <v>5.0793154487632098E-5</v>
      </c>
      <c r="T21" s="4">
        <f>INTERCEPT(E12:E21,F12:F21)</f>
        <v>7.7552026891477685E-3</v>
      </c>
      <c r="U21">
        <f t="shared" si="8"/>
        <v>0.81599999999999984</v>
      </c>
    </row>
    <row r="22" spans="1:21" x14ac:dyDescent="0.25">
      <c r="A22" s="2">
        <v>0.5</v>
      </c>
      <c r="B22" s="2">
        <v>-4</v>
      </c>
      <c r="C22">
        <v>-0.2006</v>
      </c>
      <c r="D22">
        <v>-3.2019999999999902</v>
      </c>
      <c r="E22">
        <f t="shared" si="1"/>
        <v>7.0060000000000001E-3</v>
      </c>
      <c r="F22">
        <f t="shared" si="2"/>
        <v>3.7993999999999999</v>
      </c>
      <c r="G22">
        <f t="shared" si="3"/>
        <v>3.20199999999999E-5</v>
      </c>
      <c r="H22">
        <f t="shared" si="4"/>
        <v>218.80074953154346</v>
      </c>
      <c r="I22">
        <f t="shared" si="5"/>
        <v>0.28023999999999999</v>
      </c>
      <c r="J22">
        <f t="shared" si="6"/>
        <v>780.76202373516799</v>
      </c>
      <c r="K22">
        <f>$L$31/E22</f>
        <v>21348.928380002086</v>
      </c>
      <c r="S22">
        <f t="shared" ref="S22:S30" si="12">(E22-E23)/(F22-F23)</f>
        <v>-1.0684606252473155E-4</v>
      </c>
      <c r="T22">
        <f t="shared" si="7"/>
        <v>7.4119509299564647E-3</v>
      </c>
      <c r="U22">
        <f t="shared" si="8"/>
        <v>0.79800000000000981</v>
      </c>
    </row>
    <row r="23" spans="1:21" x14ac:dyDescent="0.25">
      <c r="A23" s="2">
        <v>1</v>
      </c>
      <c r="B23" s="2">
        <v>-4</v>
      </c>
      <c r="C23">
        <v>0.30480000000000002</v>
      </c>
      <c r="D23">
        <v>-3.1998000000000002</v>
      </c>
      <c r="E23">
        <f t="shared" si="1"/>
        <v>6.9520000000000007E-3</v>
      </c>
      <c r="F23">
        <f t="shared" si="2"/>
        <v>4.3048000000000002</v>
      </c>
      <c r="G23">
        <f t="shared" si="3"/>
        <v>3.1998000000000001E-5</v>
      </c>
      <c r="H23">
        <f t="shared" si="4"/>
        <v>217.26357897368587</v>
      </c>
      <c r="I23">
        <f t="shared" si="5"/>
        <v>0.27807999999999999</v>
      </c>
      <c r="J23">
        <f t="shared" si="6"/>
        <v>781.29883117694862</v>
      </c>
      <c r="K23">
        <f t="shared" ref="K23:K31" si="13">$L$31/E23</f>
        <v>21514.757225301295</v>
      </c>
      <c r="S23">
        <f t="shared" si="12"/>
        <v>-8.3300277667574187E-5</v>
      </c>
      <c r="T23">
        <f t="shared" si="7"/>
        <v>7.3105910353033739E-3</v>
      </c>
      <c r="U23">
        <f t="shared" si="8"/>
        <v>0.8001999999999998</v>
      </c>
    </row>
    <row r="24" spans="1:21" x14ac:dyDescent="0.25">
      <c r="A24" s="2">
        <v>1.5</v>
      </c>
      <c r="B24" s="2">
        <v>-4</v>
      </c>
      <c r="C24">
        <v>0.80899999999999905</v>
      </c>
      <c r="D24">
        <v>-3.1987999999999999</v>
      </c>
      <c r="E24">
        <f t="shared" si="1"/>
        <v>6.9100000000000099E-3</v>
      </c>
      <c r="F24">
        <f t="shared" si="2"/>
        <v>4.8089999999999993</v>
      </c>
      <c r="G24">
        <f t="shared" si="3"/>
        <v>3.1987999999999999E-5</v>
      </c>
      <c r="H24">
        <f t="shared" si="4"/>
        <v>216.01850694010284</v>
      </c>
      <c r="I24">
        <f t="shared" si="5"/>
        <v>0.27640000000000037</v>
      </c>
      <c r="J24">
        <f t="shared" si="6"/>
        <v>781.5430786544955</v>
      </c>
      <c r="K24">
        <f t="shared" si="13"/>
        <v>21645.527095556354</v>
      </c>
      <c r="S24">
        <f t="shared" si="12"/>
        <v>9.6930533117911628E-5</v>
      </c>
      <c r="T24">
        <f t="shared" si="7"/>
        <v>6.4438610662359728E-3</v>
      </c>
      <c r="U24">
        <f t="shared" si="8"/>
        <v>0.80120000000000013</v>
      </c>
    </row>
    <row r="25" spans="1:21" x14ac:dyDescent="0.25">
      <c r="A25" s="2">
        <v>2</v>
      </c>
      <c r="B25" s="2">
        <v>-4</v>
      </c>
      <c r="C25">
        <v>1.3042</v>
      </c>
      <c r="D25">
        <v>-3.198</v>
      </c>
      <c r="E25">
        <f t="shared" si="1"/>
        <v>6.9579999999999998E-3</v>
      </c>
      <c r="F25">
        <f t="shared" si="2"/>
        <v>5.3041999999999998</v>
      </c>
      <c r="G25">
        <f t="shared" si="3"/>
        <v>3.1980000000000002E-5</v>
      </c>
      <c r="H25">
        <f t="shared" si="4"/>
        <v>217.57348342714195</v>
      </c>
      <c r="I25">
        <f t="shared" si="5"/>
        <v>0.27831999999999996</v>
      </c>
      <c r="J25">
        <f t="shared" si="6"/>
        <v>781.73858661663542</v>
      </c>
      <c r="K25">
        <f t="shared" si="13"/>
        <v>21496.204689608308</v>
      </c>
      <c r="S25">
        <f t="shared" si="12"/>
        <v>1.2014417300759022E-5</v>
      </c>
      <c r="T25">
        <f t="shared" si="7"/>
        <v>6.8942731277533134E-3</v>
      </c>
      <c r="U25">
        <f t="shared" si="8"/>
        <v>0.80200000000000005</v>
      </c>
    </row>
    <row r="26" spans="1:21" x14ac:dyDescent="0.25">
      <c r="A26" s="2">
        <v>2.5</v>
      </c>
      <c r="B26" s="2">
        <v>-4</v>
      </c>
      <c r="C26">
        <v>1.8036000000000001</v>
      </c>
      <c r="D26">
        <v>-3.1989999999999998</v>
      </c>
      <c r="E26">
        <f t="shared" si="1"/>
        <v>6.9639999999999988E-3</v>
      </c>
      <c r="F26">
        <f t="shared" si="2"/>
        <v>5.8036000000000003</v>
      </c>
      <c r="G26">
        <f t="shared" si="3"/>
        <v>3.1989999999999997E-5</v>
      </c>
      <c r="H26">
        <f t="shared" si="4"/>
        <v>217.69302907158485</v>
      </c>
      <c r="I26">
        <f t="shared" si="5"/>
        <v>0.27855999999999992</v>
      </c>
      <c r="J26">
        <f t="shared" si="6"/>
        <v>781.49421694279476</v>
      </c>
      <c r="K26">
        <f t="shared" si="13"/>
        <v>21477.684122672981</v>
      </c>
      <c r="S26">
        <f t="shared" si="12"/>
        <v>1.1326860841424054E-4</v>
      </c>
      <c r="T26">
        <f t="shared" si="7"/>
        <v>6.3066343042071128E-3</v>
      </c>
      <c r="U26">
        <f t="shared" si="8"/>
        <v>0.80100000000000016</v>
      </c>
    </row>
    <row r="27" spans="1:21" x14ac:dyDescent="0.25">
      <c r="A27" s="2">
        <v>3</v>
      </c>
      <c r="B27" s="2">
        <v>-4</v>
      </c>
      <c r="C27">
        <v>2.298</v>
      </c>
      <c r="D27">
        <v>-3.1981999999999999</v>
      </c>
      <c r="E27">
        <f t="shared" si="1"/>
        <v>7.0199999999999993E-3</v>
      </c>
      <c r="F27">
        <f t="shared" si="2"/>
        <v>6.298</v>
      </c>
      <c r="G27">
        <f t="shared" si="3"/>
        <v>3.1982E-5</v>
      </c>
      <c r="H27">
        <f t="shared" si="4"/>
        <v>219.49846788818709</v>
      </c>
      <c r="I27">
        <f t="shared" si="5"/>
        <v>0.28079999999999994</v>
      </c>
      <c r="J27">
        <f t="shared" si="6"/>
        <v>781.68970045650678</v>
      </c>
      <c r="K27">
        <f t="shared" si="13"/>
        <v>21306.352169557638</v>
      </c>
      <c r="S27">
        <f t="shared" si="12"/>
        <v>6.0362173038232169E-5</v>
      </c>
      <c r="T27">
        <f t="shared" si="7"/>
        <v>6.6398390342052131E-3</v>
      </c>
      <c r="U27">
        <f t="shared" si="8"/>
        <v>0.80180000000000007</v>
      </c>
    </row>
    <row r="28" spans="1:21" x14ac:dyDescent="0.25">
      <c r="A28" s="2">
        <v>3.5</v>
      </c>
      <c r="B28" s="2">
        <v>-4</v>
      </c>
      <c r="C28">
        <v>2.7949999999999999</v>
      </c>
      <c r="D28">
        <v>-3.1993999999999998</v>
      </c>
      <c r="E28">
        <f t="shared" si="1"/>
        <v>7.0500000000000007E-3</v>
      </c>
      <c r="F28">
        <f t="shared" si="2"/>
        <v>6.7949999999999999</v>
      </c>
      <c r="G28">
        <f t="shared" si="3"/>
        <v>3.1993999999999999E-5</v>
      </c>
      <c r="H28">
        <f t="shared" si="4"/>
        <v>220.3538163405639</v>
      </c>
      <c r="I28">
        <f t="shared" si="5"/>
        <v>0.28200000000000003</v>
      </c>
      <c r="J28">
        <f t="shared" si="6"/>
        <v>781.39651184597119</v>
      </c>
      <c r="K28">
        <f t="shared" si="13"/>
        <v>21215.686841176539</v>
      </c>
      <c r="S28">
        <f t="shared" si="12"/>
        <v>8.064516129052206E-5</v>
      </c>
      <c r="T28">
        <f t="shared" si="7"/>
        <v>6.5020161290309034E-3</v>
      </c>
      <c r="U28">
        <f t="shared" si="8"/>
        <v>0.8006000000000002</v>
      </c>
    </row>
    <row r="29" spans="1:21" x14ac:dyDescent="0.25">
      <c r="A29" s="2">
        <v>4</v>
      </c>
      <c r="B29" s="2">
        <v>-4</v>
      </c>
      <c r="C29">
        <v>3.2909999999999902</v>
      </c>
      <c r="D29">
        <v>-3.2016</v>
      </c>
      <c r="E29">
        <f t="shared" si="1"/>
        <v>7.0900000000000988E-3</v>
      </c>
      <c r="F29">
        <f t="shared" si="2"/>
        <v>7.2909999999999897</v>
      </c>
      <c r="G29">
        <f t="shared" si="3"/>
        <v>3.2016E-5</v>
      </c>
      <c r="H29">
        <f t="shared" si="4"/>
        <v>221.45177411294662</v>
      </c>
      <c r="I29">
        <f t="shared" si="5"/>
        <v>0.28360000000000396</v>
      </c>
      <c r="J29">
        <f t="shared" si="6"/>
        <v>780.85957021489264</v>
      </c>
      <c r="K29">
        <f t="shared" si="13"/>
        <v>21095.993262382584</v>
      </c>
      <c r="S29">
        <f t="shared" si="12"/>
        <v>5.2271813429631725E-5</v>
      </c>
      <c r="T29">
        <f t="shared" si="7"/>
        <v>6.7088862082846541E-3</v>
      </c>
      <c r="U29">
        <f t="shared" si="8"/>
        <v>0.7984</v>
      </c>
    </row>
    <row r="30" spans="1:21" x14ac:dyDescent="0.25">
      <c r="A30" s="2">
        <v>4.5</v>
      </c>
      <c r="B30" s="2">
        <v>-4</v>
      </c>
      <c r="C30">
        <v>3.7884000000000002</v>
      </c>
      <c r="D30">
        <v>-3.2019999999999902</v>
      </c>
      <c r="E30">
        <f t="shared" si="1"/>
        <v>7.1159999999999982E-3</v>
      </c>
      <c r="F30">
        <f t="shared" si="2"/>
        <v>7.7884000000000002</v>
      </c>
      <c r="G30">
        <f t="shared" si="3"/>
        <v>3.20199999999999E-5</v>
      </c>
      <c r="H30">
        <f t="shared" si="4"/>
        <v>222.23610243597815</v>
      </c>
      <c r="I30">
        <f t="shared" si="5"/>
        <v>0.28463999999999989</v>
      </c>
      <c r="J30">
        <f t="shared" si="6"/>
        <v>780.76202373516799</v>
      </c>
      <c r="K30">
        <f t="shared" si="13"/>
        <v>21018.914028990253</v>
      </c>
      <c r="S30">
        <f t="shared" si="12"/>
        <v>7.658202337786901E-5</v>
      </c>
      <c r="T30">
        <f t="shared" si="7"/>
        <v>6.5195485691238036E-3</v>
      </c>
      <c r="U30">
        <f t="shared" si="8"/>
        <v>0.79800000000000981</v>
      </c>
    </row>
    <row r="31" spans="1:21" x14ac:dyDescent="0.25">
      <c r="A31" s="2">
        <v>5</v>
      </c>
      <c r="B31" s="2">
        <v>-4</v>
      </c>
      <c r="C31">
        <v>4.2845999999999904</v>
      </c>
      <c r="D31">
        <v>-3.2019999999999902</v>
      </c>
      <c r="E31">
        <f t="shared" si="1"/>
        <v>7.154000000000096E-3</v>
      </c>
      <c r="F31">
        <f t="shared" si="2"/>
        <v>8.2845999999999904</v>
      </c>
      <c r="G31">
        <f t="shared" si="3"/>
        <v>3.20199999999999E-5</v>
      </c>
      <c r="H31">
        <f t="shared" si="4"/>
        <v>223.42286071205865</v>
      </c>
      <c r="I31">
        <f t="shared" si="5"/>
        <v>0.2861600000000038</v>
      </c>
      <c r="J31">
        <f t="shared" si="6"/>
        <v>780.76202373516799</v>
      </c>
      <c r="K31">
        <f t="shared" si="13"/>
        <v>20907.267574824236</v>
      </c>
      <c r="L31" s="4">
        <f>ABS(T31/S31)</f>
        <v>149.57059223029461</v>
      </c>
      <c r="S31" s="4">
        <f>SLOPE(E22:E31,F22:F31)</f>
        <v>4.5123201052022112E-5</v>
      </c>
      <c r="T31" s="4">
        <f>INTERCEPT(E22:E31,F22:F31)</f>
        <v>6.7491039046776004E-3</v>
      </c>
      <c r="U31">
        <f t="shared" si="8"/>
        <v>0.79800000000000981</v>
      </c>
    </row>
    <row r="32" spans="1:21" x14ac:dyDescent="0.25">
      <c r="A32" s="2">
        <v>0.5</v>
      </c>
      <c r="B32" s="2">
        <v>-3.5</v>
      </c>
      <c r="C32">
        <v>-9.4199999999999895E-2</v>
      </c>
      <c r="D32">
        <v>-2.7202000000000002</v>
      </c>
      <c r="E32">
        <f t="shared" si="1"/>
        <v>5.9419999999999985E-3</v>
      </c>
      <c r="F32">
        <f t="shared" si="2"/>
        <v>3.4058000000000002</v>
      </c>
      <c r="G32">
        <f t="shared" si="3"/>
        <v>2.7202000000000001E-5</v>
      </c>
      <c r="H32">
        <f t="shared" si="4"/>
        <v>218.43982060142631</v>
      </c>
      <c r="I32">
        <f t="shared" si="5"/>
        <v>0.23767999999999992</v>
      </c>
      <c r="J32">
        <f t="shared" si="6"/>
        <v>919.05006984780528</v>
      </c>
      <c r="K32">
        <f>$L$41/E32</f>
        <v>26259.882408317113</v>
      </c>
      <c r="S32">
        <f t="shared" ref="S32:S40" si="14">(E32-E33)/(F32-F33)</f>
        <v>-7.5426756649460311E-5</v>
      </c>
      <c r="T32">
        <f t="shared" si="7"/>
        <v>6.1988884477967307E-3</v>
      </c>
      <c r="U32">
        <f t="shared" si="8"/>
        <v>0.77979999999999983</v>
      </c>
    </row>
    <row r="33" spans="1:21" x14ac:dyDescent="0.25">
      <c r="A33" s="2">
        <v>1</v>
      </c>
      <c r="B33" s="2">
        <v>-3.5</v>
      </c>
      <c r="C33">
        <v>0.40960000000000002</v>
      </c>
      <c r="D33">
        <v>-2.7191999999999998</v>
      </c>
      <c r="E33">
        <f t="shared" si="1"/>
        <v>5.9040000000000004E-3</v>
      </c>
      <c r="F33">
        <f t="shared" si="2"/>
        <v>3.9096000000000002</v>
      </c>
      <c r="G33">
        <f t="shared" si="3"/>
        <v>2.7192E-5</v>
      </c>
      <c r="H33">
        <f t="shared" si="4"/>
        <v>217.12268314210064</v>
      </c>
      <c r="I33">
        <f t="shared" si="5"/>
        <v>0.23616000000000001</v>
      </c>
      <c r="J33">
        <f t="shared" si="6"/>
        <v>919.38805531038543</v>
      </c>
      <c r="K33">
        <f t="shared" ref="K33:K41" si="15">$L$41/E33</f>
        <v>26428.899266636217</v>
      </c>
      <c r="S33">
        <f t="shared" si="14"/>
        <v>-4.777070063694386E-5</v>
      </c>
      <c r="T33">
        <f t="shared" si="7"/>
        <v>6.0907643312101958E-3</v>
      </c>
      <c r="U33">
        <f t="shared" si="8"/>
        <v>0.78080000000000016</v>
      </c>
    </row>
    <row r="34" spans="1:21" x14ac:dyDescent="0.25">
      <c r="A34" s="2">
        <v>1.5</v>
      </c>
      <c r="B34" s="2">
        <v>-3.5</v>
      </c>
      <c r="C34">
        <v>0.91200000000000003</v>
      </c>
      <c r="D34">
        <v>-2.7193999999999998</v>
      </c>
      <c r="E34">
        <f t="shared" si="1"/>
        <v>5.8799999999999998E-3</v>
      </c>
      <c r="F34">
        <f t="shared" si="2"/>
        <v>4.4119999999999999</v>
      </c>
      <c r="G34">
        <f t="shared" si="3"/>
        <v>2.7193999999999997E-5</v>
      </c>
      <c r="H34">
        <f t="shared" si="4"/>
        <v>216.22416709568287</v>
      </c>
      <c r="I34">
        <f t="shared" si="5"/>
        <v>0.23519999999999999</v>
      </c>
      <c r="J34">
        <f t="shared" si="6"/>
        <v>919.32043833198509</v>
      </c>
      <c r="K34">
        <f t="shared" si="15"/>
        <v>26536.77232486739</v>
      </c>
      <c r="S34">
        <f t="shared" si="14"/>
        <v>1.0101010101010037E-4</v>
      </c>
      <c r="T34">
        <f t="shared" si="7"/>
        <v>5.4343434343434374E-3</v>
      </c>
      <c r="U34">
        <f t="shared" si="8"/>
        <v>0.78060000000000018</v>
      </c>
    </row>
    <row r="35" spans="1:21" x14ac:dyDescent="0.25">
      <c r="A35" s="2">
        <v>2</v>
      </c>
      <c r="B35" s="2">
        <v>-3.5</v>
      </c>
      <c r="C35">
        <v>1.407</v>
      </c>
      <c r="D35">
        <v>-2.7189999999999999</v>
      </c>
      <c r="E35">
        <f t="shared" si="1"/>
        <v>5.9299999999999995E-3</v>
      </c>
      <c r="F35">
        <f t="shared" si="2"/>
        <v>4.907</v>
      </c>
      <c r="G35">
        <f t="shared" si="3"/>
        <v>2.7189999999999999E-5</v>
      </c>
      <c r="H35">
        <f t="shared" si="4"/>
        <v>218.09488782640676</v>
      </c>
      <c r="I35">
        <f t="shared" si="5"/>
        <v>0.23719999999999997</v>
      </c>
      <c r="J35">
        <f t="shared" si="6"/>
        <v>919.45568223611633</v>
      </c>
      <c r="K35">
        <f t="shared" si="15"/>
        <v>26313.022136630734</v>
      </c>
      <c r="S35">
        <f t="shared" si="14"/>
        <v>-1.9960079840316838E-5</v>
      </c>
      <c r="T35">
        <f t="shared" si="7"/>
        <v>6.027944111776434E-3</v>
      </c>
      <c r="U35">
        <f t="shared" si="8"/>
        <v>0.78100000000000014</v>
      </c>
    </row>
    <row r="36" spans="1:21" x14ac:dyDescent="0.25">
      <c r="A36" s="2">
        <v>2.5</v>
      </c>
      <c r="B36" s="2">
        <v>-3.5</v>
      </c>
      <c r="C36">
        <v>1.9079999999999999</v>
      </c>
      <c r="D36">
        <v>-2.7189999999999999</v>
      </c>
      <c r="E36">
        <f t="shared" si="1"/>
        <v>5.9200000000000008E-3</v>
      </c>
      <c r="F36">
        <f t="shared" si="2"/>
        <v>5.4079999999999995</v>
      </c>
      <c r="G36">
        <f t="shared" si="3"/>
        <v>2.7189999999999999E-5</v>
      </c>
      <c r="H36">
        <f t="shared" si="4"/>
        <v>217.72710555351236</v>
      </c>
      <c r="I36">
        <f t="shared" si="5"/>
        <v>0.23680000000000001</v>
      </c>
      <c r="J36">
        <f t="shared" si="6"/>
        <v>919.45568223611633</v>
      </c>
      <c r="K36">
        <f t="shared" si="15"/>
        <v>26357.469809158822</v>
      </c>
      <c r="S36">
        <f t="shared" si="14"/>
        <v>8.4711577248889526E-5</v>
      </c>
      <c r="T36">
        <f t="shared" si="7"/>
        <v>5.4618797902380063E-3</v>
      </c>
      <c r="U36">
        <f t="shared" si="8"/>
        <v>0.78100000000000014</v>
      </c>
    </row>
    <row r="37" spans="1:21" x14ac:dyDescent="0.25">
      <c r="A37" s="2">
        <v>3</v>
      </c>
      <c r="B37" s="2">
        <v>-3.5</v>
      </c>
      <c r="C37">
        <v>2.4037999999999999</v>
      </c>
      <c r="D37">
        <v>-2.7187999999999901</v>
      </c>
      <c r="E37">
        <f t="shared" si="1"/>
        <v>5.9620000000000003E-3</v>
      </c>
      <c r="F37">
        <f t="shared" si="2"/>
        <v>5.9038000000000004</v>
      </c>
      <c r="G37">
        <f t="shared" si="3"/>
        <v>2.71879999999999E-5</v>
      </c>
      <c r="H37">
        <f t="shared" si="4"/>
        <v>219.28792114168098</v>
      </c>
      <c r="I37">
        <f t="shared" si="5"/>
        <v>0.23848</v>
      </c>
      <c r="J37">
        <f t="shared" si="6"/>
        <v>919.52331911137605</v>
      </c>
      <c r="K37">
        <f t="shared" si="15"/>
        <v>26171.791558238885</v>
      </c>
      <c r="S37">
        <f t="shared" si="14"/>
        <v>7.6582023377671726E-5</v>
      </c>
      <c r="T37">
        <f t="shared" si="7"/>
        <v>5.5098750503829019E-3</v>
      </c>
      <c r="U37">
        <f t="shared" si="8"/>
        <v>0.78120000000000989</v>
      </c>
    </row>
    <row r="38" spans="1:21" x14ac:dyDescent="0.25">
      <c r="A38" s="2">
        <v>3.5</v>
      </c>
      <c r="B38" s="2">
        <v>-3.5</v>
      </c>
      <c r="C38">
        <v>2.9</v>
      </c>
      <c r="D38">
        <v>-2.7191999999999998</v>
      </c>
      <c r="E38">
        <f t="shared" si="1"/>
        <v>6.000000000000001E-3</v>
      </c>
      <c r="F38">
        <f t="shared" si="2"/>
        <v>6.4</v>
      </c>
      <c r="G38">
        <f t="shared" si="3"/>
        <v>2.7192E-5</v>
      </c>
      <c r="H38">
        <f t="shared" si="4"/>
        <v>220.65313327449255</v>
      </c>
      <c r="I38">
        <f t="shared" si="5"/>
        <v>0.24000000000000002</v>
      </c>
      <c r="J38">
        <f t="shared" si="6"/>
        <v>919.38805531038543</v>
      </c>
      <c r="K38">
        <f t="shared" si="15"/>
        <v>26006.036878370036</v>
      </c>
      <c r="S38">
        <f t="shared" si="14"/>
        <v>3.2102728731937761E-5</v>
      </c>
      <c r="T38">
        <f t="shared" si="7"/>
        <v>5.7945425361155996E-3</v>
      </c>
      <c r="U38">
        <f t="shared" si="8"/>
        <v>0.78080000000000016</v>
      </c>
    </row>
    <row r="39" spans="1:21" x14ac:dyDescent="0.25">
      <c r="A39" s="2">
        <v>4</v>
      </c>
      <c r="B39" s="2">
        <v>-3.5</v>
      </c>
      <c r="C39">
        <v>3.3984000000000001</v>
      </c>
      <c r="D39">
        <v>-2.7189999999999999</v>
      </c>
      <c r="E39">
        <f t="shared" si="1"/>
        <v>6.0159999999999988E-3</v>
      </c>
      <c r="F39">
        <f t="shared" si="2"/>
        <v>6.8984000000000005</v>
      </c>
      <c r="G39">
        <f t="shared" si="3"/>
        <v>2.7189999999999999E-5</v>
      </c>
      <c r="H39">
        <f t="shared" si="4"/>
        <v>221.25781537329897</v>
      </c>
      <c r="I39">
        <f t="shared" si="5"/>
        <v>0.24063999999999994</v>
      </c>
      <c r="J39">
        <f t="shared" si="6"/>
        <v>919.45568223611633</v>
      </c>
      <c r="K39">
        <f t="shared" si="15"/>
        <v>25936.871886672252</v>
      </c>
      <c r="S39">
        <f t="shared" si="14"/>
        <v>4.8231511254024013E-5</v>
      </c>
      <c r="T39">
        <f t="shared" si="7"/>
        <v>5.6832797427652394E-3</v>
      </c>
      <c r="U39">
        <f t="shared" si="8"/>
        <v>0.78100000000000014</v>
      </c>
    </row>
    <row r="40" spans="1:21" x14ac:dyDescent="0.25">
      <c r="A40" s="2">
        <v>4.5</v>
      </c>
      <c r="B40" s="2">
        <v>-3.5</v>
      </c>
      <c r="C40">
        <v>3.8959999999999999</v>
      </c>
      <c r="D40">
        <v>-2.7189999999999999</v>
      </c>
      <c r="E40">
        <f t="shared" si="1"/>
        <v>6.0400000000000011E-3</v>
      </c>
      <c r="F40">
        <f t="shared" si="2"/>
        <v>7.3959999999999999</v>
      </c>
      <c r="G40">
        <f t="shared" si="3"/>
        <v>2.7189999999999999E-5</v>
      </c>
      <c r="H40">
        <f t="shared" si="4"/>
        <v>222.14049282824573</v>
      </c>
      <c r="I40">
        <f t="shared" si="5"/>
        <v>0.24160000000000004</v>
      </c>
      <c r="J40">
        <f t="shared" si="6"/>
        <v>919.45568223611633</v>
      </c>
      <c r="K40">
        <f t="shared" si="15"/>
        <v>25833.811468579504</v>
      </c>
      <c r="S40">
        <f t="shared" si="14"/>
        <v>6.0362173038232169E-5</v>
      </c>
      <c r="T40">
        <f t="shared" si="7"/>
        <v>5.593561368209236E-3</v>
      </c>
      <c r="U40">
        <f t="shared" si="8"/>
        <v>0.78100000000000014</v>
      </c>
    </row>
    <row r="41" spans="1:21" x14ac:dyDescent="0.25">
      <c r="A41" s="2">
        <v>5</v>
      </c>
      <c r="B41" s="2">
        <v>-3.5</v>
      </c>
      <c r="C41">
        <v>4.3929999999999998</v>
      </c>
      <c r="D41">
        <v>-2.7189999999999999</v>
      </c>
      <c r="E41">
        <f t="shared" si="1"/>
        <v>6.0700000000000025E-3</v>
      </c>
      <c r="F41">
        <f t="shared" si="2"/>
        <v>7.8929999999999998</v>
      </c>
      <c r="G41">
        <f t="shared" si="3"/>
        <v>2.7189999999999999E-5</v>
      </c>
      <c r="H41">
        <f t="shared" si="4"/>
        <v>223.24383964692913</v>
      </c>
      <c r="I41">
        <f t="shared" si="5"/>
        <v>0.2428000000000001</v>
      </c>
      <c r="J41">
        <f t="shared" si="6"/>
        <v>919.45568223611633</v>
      </c>
      <c r="K41">
        <f t="shared" si="15"/>
        <v>25706.132004978612</v>
      </c>
      <c r="L41" s="4">
        <f>ABS(T41/S41)</f>
        <v>156.03622127022024</v>
      </c>
      <c r="S41" s="4">
        <f>SLOPE(E32:E41,F32:F41)</f>
        <v>3.6900336763373659E-5</v>
      </c>
      <c r="T41" s="4">
        <f>INTERCEPT(E32:E41,F32:F41)</f>
        <v>5.7577891121554153E-3</v>
      </c>
      <c r="U41">
        <f t="shared" si="8"/>
        <v>0.78100000000000014</v>
      </c>
    </row>
    <row r="42" spans="1:21" x14ac:dyDescent="0.25">
      <c r="A42" s="2">
        <v>0.5</v>
      </c>
      <c r="B42" s="2">
        <v>-3</v>
      </c>
      <c r="C42">
        <v>8.6E-3</v>
      </c>
      <c r="D42">
        <v>-2.2406000000000001</v>
      </c>
      <c r="E42">
        <f t="shared" si="1"/>
        <v>4.914E-3</v>
      </c>
      <c r="F42">
        <f t="shared" si="2"/>
        <v>3.0085999999999999</v>
      </c>
      <c r="G42">
        <f t="shared" si="3"/>
        <v>2.2406000000000002E-5</v>
      </c>
      <c r="H42">
        <f t="shared" si="4"/>
        <v>219.31625457466748</v>
      </c>
      <c r="I42">
        <f t="shared" si="5"/>
        <v>0.19655999999999998</v>
      </c>
      <c r="J42">
        <f t="shared" si="6"/>
        <v>1115.7725609211818</v>
      </c>
      <c r="K42">
        <f>$L$51/E42</f>
        <v>30609.53171872301</v>
      </c>
      <c r="S42">
        <f t="shared" ref="S42:S50" si="16">(E42-E43)/(F42-F43)</f>
        <v>-8.3300277667572466E-5</v>
      </c>
      <c r="T42">
        <f t="shared" si="7"/>
        <v>5.1646172153906583E-3</v>
      </c>
      <c r="U42">
        <f t="shared" si="8"/>
        <v>0.75939999999999985</v>
      </c>
    </row>
    <row r="43" spans="1:21" x14ac:dyDescent="0.25">
      <c r="A43" s="2">
        <v>1</v>
      </c>
      <c r="B43" s="2">
        <v>-3</v>
      </c>
      <c r="C43">
        <v>0.51279999999999903</v>
      </c>
      <c r="D43">
        <v>-2.2382</v>
      </c>
      <c r="E43">
        <f t="shared" si="1"/>
        <v>4.87200000000001E-3</v>
      </c>
      <c r="F43">
        <f t="shared" si="2"/>
        <v>3.512799999999999</v>
      </c>
      <c r="G43">
        <f t="shared" si="3"/>
        <v>2.2382E-5</v>
      </c>
      <c r="H43">
        <f t="shared" si="4"/>
        <v>217.67491734429495</v>
      </c>
      <c r="I43">
        <f t="shared" si="5"/>
        <v>0.19488000000000039</v>
      </c>
      <c r="J43">
        <f t="shared" si="6"/>
        <v>1116.9689929407559</v>
      </c>
      <c r="K43">
        <f t="shared" ref="K43:K51" si="17">$L$51/E43</f>
        <v>30873.406992160213</v>
      </c>
      <c r="S43">
        <f t="shared" si="16"/>
        <v>-9.5087163232984617E-5</v>
      </c>
      <c r="T43">
        <f t="shared" si="7"/>
        <v>5.2060221870048381E-3</v>
      </c>
      <c r="U43">
        <f t="shared" si="8"/>
        <v>0.76180000000000003</v>
      </c>
    </row>
    <row r="44" spans="1:21" x14ac:dyDescent="0.25">
      <c r="A44" s="2">
        <v>1.5</v>
      </c>
      <c r="B44" s="2">
        <v>-3</v>
      </c>
      <c r="C44">
        <v>1.0176000000000001</v>
      </c>
      <c r="D44">
        <v>-2.2372000000000001</v>
      </c>
      <c r="E44">
        <f t="shared" si="1"/>
        <v>4.8239999999999993E-3</v>
      </c>
      <c r="F44">
        <f t="shared" si="2"/>
        <v>4.0175999999999998</v>
      </c>
      <c r="G44">
        <f t="shared" si="3"/>
        <v>2.2372000000000002E-5</v>
      </c>
      <c r="H44">
        <f t="shared" si="4"/>
        <v>215.6266762023958</v>
      </c>
      <c r="I44">
        <f t="shared" si="5"/>
        <v>0.19295999999999996</v>
      </c>
      <c r="J44">
        <f t="shared" si="6"/>
        <v>1117.4682639013051</v>
      </c>
      <c r="K44">
        <f t="shared" si="17"/>
        <v>31180.605071684266</v>
      </c>
      <c r="S44">
        <f t="shared" si="16"/>
        <v>1.5022330491291577E-4</v>
      </c>
      <c r="T44">
        <f t="shared" si="7"/>
        <v>4.2204628501818688E-3</v>
      </c>
      <c r="U44">
        <f t="shared" si="8"/>
        <v>0.76279999999999992</v>
      </c>
    </row>
    <row r="45" spans="1:21" x14ac:dyDescent="0.25">
      <c r="A45" s="2">
        <v>2</v>
      </c>
      <c r="B45" s="2">
        <v>-3</v>
      </c>
      <c r="C45">
        <v>1.51019999999999</v>
      </c>
      <c r="D45">
        <v>-2.2377999999999898</v>
      </c>
      <c r="E45">
        <f t="shared" si="1"/>
        <v>4.8980000000001002E-3</v>
      </c>
      <c r="F45">
        <f t="shared" si="2"/>
        <v>4.5101999999999904</v>
      </c>
      <c r="G45">
        <f t="shared" si="3"/>
        <v>2.2377999999999897E-5</v>
      </c>
      <c r="H45">
        <f t="shared" si="4"/>
        <v>218.87568147288064</v>
      </c>
      <c r="I45">
        <f t="shared" si="5"/>
        <v>0.19592000000000401</v>
      </c>
      <c r="J45">
        <f t="shared" si="6"/>
        <v>1117.168647779074</v>
      </c>
      <c r="K45">
        <f t="shared" si="17"/>
        <v>30709.522022417677</v>
      </c>
      <c r="S45">
        <f t="shared" si="16"/>
        <v>-5.5688146380466585E-5</v>
      </c>
      <c r="T45">
        <f t="shared" si="7"/>
        <v>5.1491646778052801E-3</v>
      </c>
      <c r="U45">
        <f t="shared" si="8"/>
        <v>0.7622000000000102</v>
      </c>
    </row>
    <row r="46" spans="1:21" x14ac:dyDescent="0.25">
      <c r="A46" s="2">
        <v>2.5</v>
      </c>
      <c r="B46" s="2">
        <v>-3</v>
      </c>
      <c r="C46">
        <v>2.0129999999999999</v>
      </c>
      <c r="D46">
        <v>-2.2378</v>
      </c>
      <c r="E46">
        <f t="shared" si="1"/>
        <v>4.8700000000000011E-3</v>
      </c>
      <c r="F46">
        <f t="shared" si="2"/>
        <v>5.0129999999999999</v>
      </c>
      <c r="G46">
        <f t="shared" si="3"/>
        <v>2.2378000000000002E-5</v>
      </c>
      <c r="H46">
        <f t="shared" si="4"/>
        <v>217.62445258736261</v>
      </c>
      <c r="I46">
        <f t="shared" si="5"/>
        <v>0.19480000000000003</v>
      </c>
      <c r="J46">
        <f t="shared" si="6"/>
        <v>1117.1686477790688</v>
      </c>
      <c r="K46">
        <f t="shared" si="17"/>
        <v>30886.08600940551</v>
      </c>
      <c r="S46">
        <f t="shared" si="16"/>
        <v>1.1736139214892378E-4</v>
      </c>
      <c r="T46">
        <f t="shared" si="7"/>
        <v>4.2816673411574463E-3</v>
      </c>
      <c r="U46">
        <f t="shared" si="8"/>
        <v>0.76219999999999999</v>
      </c>
    </row>
    <row r="47" spans="1:21" x14ac:dyDescent="0.25">
      <c r="A47" s="2">
        <v>3</v>
      </c>
      <c r="B47" s="2">
        <v>-3</v>
      </c>
      <c r="C47">
        <v>2.5072000000000001</v>
      </c>
      <c r="D47">
        <v>-2.2370000000000001</v>
      </c>
      <c r="E47">
        <f t="shared" si="1"/>
        <v>4.9279999999999992E-3</v>
      </c>
      <c r="F47">
        <f t="shared" si="2"/>
        <v>5.5072000000000001</v>
      </c>
      <c r="G47">
        <f t="shared" si="3"/>
        <v>2.2370000000000001E-5</v>
      </c>
      <c r="H47">
        <f t="shared" si="4"/>
        <v>220.29503799731779</v>
      </c>
      <c r="I47">
        <f t="shared" si="5"/>
        <v>0.19711999999999996</v>
      </c>
      <c r="J47">
        <f t="shared" si="6"/>
        <v>1117.5681716584711</v>
      </c>
      <c r="K47">
        <f t="shared" si="17"/>
        <v>30522.572821794824</v>
      </c>
      <c r="S47">
        <f t="shared" si="16"/>
        <v>2.4057738572580844E-5</v>
      </c>
      <c r="T47">
        <f t="shared" si="7"/>
        <v>4.7955092221330818E-3</v>
      </c>
      <c r="U47">
        <f t="shared" si="8"/>
        <v>0.7629999999999999</v>
      </c>
    </row>
    <row r="48" spans="1:21" x14ac:dyDescent="0.25">
      <c r="A48" s="2">
        <v>3.5</v>
      </c>
      <c r="B48" s="2">
        <v>-3</v>
      </c>
      <c r="C48">
        <v>3.0059999999999998</v>
      </c>
      <c r="D48">
        <v>-2.2372000000000001</v>
      </c>
      <c r="E48">
        <f t="shared" si="1"/>
        <v>4.9400000000000025E-3</v>
      </c>
      <c r="F48">
        <f t="shared" si="2"/>
        <v>6.0060000000000002</v>
      </c>
      <c r="G48">
        <f t="shared" si="3"/>
        <v>2.2372000000000002E-5</v>
      </c>
      <c r="H48">
        <f t="shared" si="4"/>
        <v>220.811728946898</v>
      </c>
      <c r="I48">
        <f t="shared" si="5"/>
        <v>0.19760000000000008</v>
      </c>
      <c r="J48">
        <f t="shared" si="6"/>
        <v>1117.4682639013051</v>
      </c>
      <c r="K48">
        <f t="shared" si="17"/>
        <v>30448.428920203398</v>
      </c>
      <c r="S48">
        <f t="shared" si="16"/>
        <v>6.0362173038221693E-5</v>
      </c>
      <c r="T48">
        <f t="shared" si="7"/>
        <v>4.5774647887324429E-3</v>
      </c>
      <c r="U48">
        <f t="shared" si="8"/>
        <v>0.76279999999999992</v>
      </c>
    </row>
    <row r="49" spans="1:21" x14ac:dyDescent="0.25">
      <c r="A49" s="2">
        <v>4</v>
      </c>
      <c r="B49" s="2">
        <v>-3</v>
      </c>
      <c r="C49">
        <v>3.5030000000000001</v>
      </c>
      <c r="D49">
        <v>-2.2383999999999999</v>
      </c>
      <c r="E49">
        <f t="shared" si="1"/>
        <v>4.9699999999999987E-3</v>
      </c>
      <c r="F49">
        <f t="shared" si="2"/>
        <v>6.5030000000000001</v>
      </c>
      <c r="G49">
        <f t="shared" si="3"/>
        <v>2.2383999999999998E-5</v>
      </c>
      <c r="H49">
        <f t="shared" si="4"/>
        <v>222.03359542530376</v>
      </c>
      <c r="I49">
        <f t="shared" si="5"/>
        <v>0.19879999999999995</v>
      </c>
      <c r="J49">
        <f t="shared" si="6"/>
        <v>1116.8691922802004</v>
      </c>
      <c r="K49">
        <f t="shared" si="17"/>
        <v>30264.635586681066</v>
      </c>
      <c r="S49">
        <f t="shared" si="16"/>
        <v>4.016064257027773E-5</v>
      </c>
      <c r="T49">
        <f t="shared" si="7"/>
        <v>4.7088353413654825E-3</v>
      </c>
      <c r="U49">
        <f t="shared" si="8"/>
        <v>0.76160000000000005</v>
      </c>
    </row>
    <row r="50" spans="1:21" x14ac:dyDescent="0.25">
      <c r="A50" s="2">
        <v>4.5</v>
      </c>
      <c r="B50" s="2">
        <v>-3</v>
      </c>
      <c r="C50">
        <v>4.0010000000000003</v>
      </c>
      <c r="D50">
        <v>-2.2378</v>
      </c>
      <c r="E50">
        <f t="shared" si="1"/>
        <v>4.989999999999997E-3</v>
      </c>
      <c r="F50">
        <f t="shared" si="2"/>
        <v>7.0010000000000003</v>
      </c>
      <c r="G50">
        <f t="shared" si="3"/>
        <v>2.2378000000000002E-5</v>
      </c>
      <c r="H50">
        <f t="shared" si="4"/>
        <v>222.98686209670197</v>
      </c>
      <c r="I50">
        <f t="shared" si="5"/>
        <v>0.19959999999999986</v>
      </c>
      <c r="J50">
        <f t="shared" si="6"/>
        <v>1117.1686477790688</v>
      </c>
      <c r="K50">
        <f t="shared" si="17"/>
        <v>30143.334442045081</v>
      </c>
      <c r="S50">
        <f t="shared" si="16"/>
        <v>4.0160642570293478E-5</v>
      </c>
      <c r="T50">
        <f t="shared" si="7"/>
        <v>4.7088353413653724E-3</v>
      </c>
      <c r="U50">
        <f t="shared" si="8"/>
        <v>0.76219999999999999</v>
      </c>
    </row>
    <row r="51" spans="1:21" x14ac:dyDescent="0.25">
      <c r="A51" s="2">
        <v>5</v>
      </c>
      <c r="B51" s="2">
        <v>-3</v>
      </c>
      <c r="C51">
        <v>4.4989999999999997</v>
      </c>
      <c r="D51">
        <v>-2.238</v>
      </c>
      <c r="E51">
        <f t="shared" si="1"/>
        <v>5.0100000000000032E-3</v>
      </c>
      <c r="F51">
        <f t="shared" si="2"/>
        <v>7.4989999999999997</v>
      </c>
      <c r="G51">
        <f t="shared" si="3"/>
        <v>2.2379999999999999E-5</v>
      </c>
      <c r="H51">
        <f t="shared" si="4"/>
        <v>223.86058981233259</v>
      </c>
      <c r="I51">
        <f t="shared" si="5"/>
        <v>0.20040000000000011</v>
      </c>
      <c r="J51">
        <f t="shared" si="6"/>
        <v>1117.0688114387847</v>
      </c>
      <c r="K51">
        <f t="shared" si="17"/>
        <v>30023.001769621711</v>
      </c>
      <c r="L51" s="4">
        <f>ABS(T51/S51)</f>
        <v>150.41523886580487</v>
      </c>
      <c r="S51" s="4">
        <f>SLOPE(E42:E51,F42:F51)</f>
        <v>3.1614971810524704E-5</v>
      </c>
      <c r="T51" s="4">
        <f>INTERCEPT(E42:E51,F42:F51)</f>
        <v>4.7553735366157607E-3</v>
      </c>
      <c r="U51">
        <f t="shared" si="8"/>
        <v>0.76200000000000001</v>
      </c>
    </row>
    <row r="52" spans="1:21" x14ac:dyDescent="0.25">
      <c r="A52" s="2">
        <v>0.5</v>
      </c>
      <c r="B52" s="2">
        <v>-2.5</v>
      </c>
      <c r="C52">
        <v>0.11020000000000001</v>
      </c>
      <c r="D52">
        <v>-1.7584</v>
      </c>
      <c r="E52">
        <f t="shared" si="1"/>
        <v>3.898E-3</v>
      </c>
      <c r="F52">
        <f t="shared" si="2"/>
        <v>2.6101999999999999</v>
      </c>
      <c r="G52">
        <f t="shared" si="3"/>
        <v>1.7584E-5</v>
      </c>
      <c r="H52">
        <f t="shared" si="4"/>
        <v>221.67879890809829</v>
      </c>
      <c r="I52">
        <f t="shared" si="5"/>
        <v>0.15592</v>
      </c>
      <c r="J52">
        <f t="shared" si="6"/>
        <v>1421.7470427661513</v>
      </c>
      <c r="K52">
        <f>$L$61/E52</f>
        <v>57679.048748473011</v>
      </c>
      <c r="S52">
        <f t="shared" ref="S52:S60" si="18">(E52-E53)/(F52-F53)</f>
        <v>-9.5087163232963217E-5</v>
      </c>
      <c r="T52">
        <f t="shared" si="7"/>
        <v>4.1461965134706805E-3</v>
      </c>
      <c r="U52">
        <f t="shared" si="8"/>
        <v>0.74160000000000004</v>
      </c>
    </row>
    <row r="53" spans="1:21" x14ac:dyDescent="0.25">
      <c r="A53" s="2">
        <v>1</v>
      </c>
      <c r="B53" s="2">
        <v>-2.5</v>
      </c>
      <c r="C53">
        <v>0.61499999999999999</v>
      </c>
      <c r="D53">
        <v>-1.7565999999999999</v>
      </c>
      <c r="E53">
        <f t="shared" si="1"/>
        <v>3.8500000000000001E-3</v>
      </c>
      <c r="F53">
        <f t="shared" si="2"/>
        <v>3.1150000000000002</v>
      </c>
      <c r="G53">
        <f t="shared" si="3"/>
        <v>1.7566000000000001E-5</v>
      </c>
      <c r="H53">
        <f t="shared" si="4"/>
        <v>219.17340316520551</v>
      </c>
      <c r="I53">
        <f t="shared" si="5"/>
        <v>0.154</v>
      </c>
      <c r="J53">
        <f t="shared" si="6"/>
        <v>1423.2039166571788</v>
      </c>
      <c r="K53">
        <f t="shared" ref="K53:K61" si="19">$L$61/E53</f>
        <v>58398.164161440989</v>
      </c>
      <c r="S53">
        <f t="shared" si="18"/>
        <v>6.0362173038226931E-5</v>
      </c>
      <c r="T53">
        <f t="shared" si="7"/>
        <v>3.6619718309859233E-3</v>
      </c>
      <c r="U53">
        <f t="shared" si="8"/>
        <v>0.74340000000000006</v>
      </c>
    </row>
    <row r="54" spans="1:21" x14ac:dyDescent="0.25">
      <c r="A54" s="2">
        <v>1.5</v>
      </c>
      <c r="B54" s="2">
        <v>-2.5</v>
      </c>
      <c r="C54">
        <v>1.1120000000000001</v>
      </c>
      <c r="D54">
        <v>-1.7564</v>
      </c>
      <c r="E54">
        <f t="shared" si="1"/>
        <v>3.8799999999999989E-3</v>
      </c>
      <c r="F54">
        <f t="shared" si="2"/>
        <v>3.6120000000000001</v>
      </c>
      <c r="G54">
        <f t="shared" si="3"/>
        <v>1.7564E-5</v>
      </c>
      <c r="H54">
        <f t="shared" si="4"/>
        <v>220.90639945342741</v>
      </c>
      <c r="I54">
        <f t="shared" si="5"/>
        <v>0.15519999999999995</v>
      </c>
      <c r="J54">
        <f t="shared" si="6"/>
        <v>1423.3659758597132</v>
      </c>
      <c r="K54">
        <f t="shared" si="19"/>
        <v>57946.631964316461</v>
      </c>
      <c r="S54">
        <f t="shared" si="18"/>
        <v>-1.9960079840316838E-5</v>
      </c>
      <c r="T54">
        <f t="shared" si="7"/>
        <v>3.9520958083832233E-3</v>
      </c>
      <c r="U54">
        <f t="shared" si="8"/>
        <v>0.74360000000000004</v>
      </c>
    </row>
    <row r="55" spans="1:21" x14ac:dyDescent="0.25">
      <c r="A55" s="2">
        <v>2</v>
      </c>
      <c r="B55" s="2">
        <v>-2.5</v>
      </c>
      <c r="C55">
        <v>1.613</v>
      </c>
      <c r="D55">
        <v>-1.7562</v>
      </c>
      <c r="E55">
        <f t="shared" si="1"/>
        <v>3.8700000000000002E-3</v>
      </c>
      <c r="F55">
        <f t="shared" si="2"/>
        <v>4.1129999999999995</v>
      </c>
      <c r="G55">
        <f t="shared" si="3"/>
        <v>1.7561999999999999E-5</v>
      </c>
      <c r="H55">
        <f t="shared" si="4"/>
        <v>220.3621455415101</v>
      </c>
      <c r="I55">
        <f t="shared" si="5"/>
        <v>0.15479999999999999</v>
      </c>
      <c r="J55">
        <f t="shared" si="6"/>
        <v>1423.5280719735795</v>
      </c>
      <c r="K55">
        <f t="shared" si="19"/>
        <v>58096.364863449046</v>
      </c>
      <c r="S55">
        <f t="shared" si="18"/>
        <v>-1.1466982997231727E-4</v>
      </c>
      <c r="T55">
        <f t="shared" si="7"/>
        <v>4.3416370106761411E-3</v>
      </c>
      <c r="U55">
        <f t="shared" si="8"/>
        <v>0.74380000000000002</v>
      </c>
    </row>
    <row r="56" spans="1:21" x14ac:dyDescent="0.25">
      <c r="A56" s="2">
        <v>2.5</v>
      </c>
      <c r="B56" s="2">
        <v>-2.5</v>
      </c>
      <c r="C56">
        <v>2.1187999999999998</v>
      </c>
      <c r="D56">
        <v>-1.7554000000000001</v>
      </c>
      <c r="E56">
        <f t="shared" si="1"/>
        <v>3.812000000000002E-3</v>
      </c>
      <c r="F56">
        <f t="shared" si="2"/>
        <v>4.6188000000000002</v>
      </c>
      <c r="G56">
        <f t="shared" si="3"/>
        <v>1.7554000000000002E-5</v>
      </c>
      <c r="H56">
        <f t="shared" si="4"/>
        <v>217.15848239717454</v>
      </c>
      <c r="I56">
        <f t="shared" si="5"/>
        <v>0.15248000000000006</v>
      </c>
      <c r="J56">
        <f t="shared" si="6"/>
        <v>1424.1768257946906</v>
      </c>
      <c r="K56">
        <f t="shared" si="19"/>
        <v>58980.307455809991</v>
      </c>
      <c r="S56">
        <f t="shared" si="18"/>
        <v>1.3376570733684057E-4</v>
      </c>
      <c r="T56">
        <f t="shared" si="7"/>
        <v>3.1941629509526026E-3</v>
      </c>
      <c r="U56">
        <f t="shared" si="8"/>
        <v>0.74459999999999993</v>
      </c>
    </row>
    <row r="57" spans="1:21" x14ac:dyDescent="0.25">
      <c r="A57" s="2">
        <v>3</v>
      </c>
      <c r="B57" s="2">
        <v>-2.5</v>
      </c>
      <c r="C57">
        <v>2.6122000000000001</v>
      </c>
      <c r="D57">
        <v>-1.7556</v>
      </c>
      <c r="E57">
        <f t="shared" si="1"/>
        <v>3.8779999999999991E-3</v>
      </c>
      <c r="F57">
        <f t="shared" si="2"/>
        <v>5.1121999999999996</v>
      </c>
      <c r="G57">
        <f t="shared" si="3"/>
        <v>1.7555999999999999E-5</v>
      </c>
      <c r="H57">
        <f t="shared" si="4"/>
        <v>220.89314194577349</v>
      </c>
      <c r="I57">
        <f t="shared" si="5"/>
        <v>0.15511999999999995</v>
      </c>
      <c r="J57">
        <f t="shared" si="6"/>
        <v>1424.0145819093188</v>
      </c>
      <c r="K57">
        <f t="shared" si="19"/>
        <v>57976.516766773559</v>
      </c>
      <c r="S57">
        <f t="shared" si="18"/>
        <v>4.4194455604664649E-5</v>
      </c>
      <c r="T57">
        <f t="shared" si="7"/>
        <v>3.6520691040578326E-3</v>
      </c>
      <c r="U57">
        <f t="shared" si="8"/>
        <v>0.74439999999999995</v>
      </c>
    </row>
    <row r="58" spans="1:21" x14ac:dyDescent="0.25">
      <c r="A58" s="2">
        <v>3.5</v>
      </c>
      <c r="B58" s="2">
        <v>-2.5</v>
      </c>
      <c r="C58">
        <v>3.11</v>
      </c>
      <c r="D58">
        <v>-1.75599999999999</v>
      </c>
      <c r="E58">
        <f t="shared" si="1"/>
        <v>3.9000000000000011E-3</v>
      </c>
      <c r="F58">
        <f t="shared" si="2"/>
        <v>5.6099999999999994</v>
      </c>
      <c r="G58">
        <f t="shared" si="3"/>
        <v>1.75599999999999E-5</v>
      </c>
      <c r="H58">
        <f t="shared" si="4"/>
        <v>222.09567198177811</v>
      </c>
      <c r="I58">
        <f t="shared" si="5"/>
        <v>0.15600000000000003</v>
      </c>
      <c r="J58">
        <f t="shared" si="6"/>
        <v>1423.6902050113977</v>
      </c>
      <c r="K58">
        <f t="shared" si="19"/>
        <v>57649.469749114804</v>
      </c>
      <c r="S58">
        <f t="shared" si="18"/>
        <v>4.0160642570483166E-5</v>
      </c>
      <c r="T58">
        <f t="shared" si="7"/>
        <v>3.6746987951795907E-3</v>
      </c>
      <c r="U58">
        <f t="shared" si="8"/>
        <v>0.74400000000000999</v>
      </c>
    </row>
    <row r="59" spans="1:21" x14ac:dyDescent="0.25">
      <c r="A59" s="2">
        <v>4</v>
      </c>
      <c r="B59" s="2">
        <v>-2.5</v>
      </c>
      <c r="C59">
        <v>3.6079999999999899</v>
      </c>
      <c r="D59">
        <v>-1.7569999999999999</v>
      </c>
      <c r="E59">
        <f t="shared" si="1"/>
        <v>3.9200000000001014E-3</v>
      </c>
      <c r="F59">
        <f t="shared" si="2"/>
        <v>6.1079999999999899</v>
      </c>
      <c r="G59">
        <f t="shared" si="3"/>
        <v>1.7569999999999999E-5</v>
      </c>
      <c r="H59">
        <f t="shared" si="4"/>
        <v>223.10756972112131</v>
      </c>
      <c r="I59">
        <f t="shared" si="5"/>
        <v>0.15680000000000405</v>
      </c>
      <c r="J59">
        <f t="shared" si="6"/>
        <v>1422.879908935686</v>
      </c>
      <c r="K59">
        <f t="shared" si="19"/>
        <v>57355.339801413771</v>
      </c>
      <c r="S59">
        <f t="shared" si="18"/>
        <v>2.4057738572375181E-5</v>
      </c>
      <c r="T59">
        <f t="shared" si="7"/>
        <v>3.773055332800034E-3</v>
      </c>
      <c r="U59">
        <f t="shared" si="8"/>
        <v>0.7430000000000001</v>
      </c>
    </row>
    <row r="60" spans="1:21" x14ac:dyDescent="0.25">
      <c r="A60" s="2">
        <v>4.5</v>
      </c>
      <c r="B60" s="2">
        <v>-2.5</v>
      </c>
      <c r="C60">
        <v>4.1067999999999998</v>
      </c>
      <c r="D60">
        <v>-1.7565999999999999</v>
      </c>
      <c r="E60">
        <f t="shared" si="1"/>
        <v>3.9320000000000023E-3</v>
      </c>
      <c r="F60">
        <f t="shared" si="2"/>
        <v>6.6067999999999998</v>
      </c>
      <c r="G60">
        <f t="shared" si="3"/>
        <v>1.7566000000000001E-5</v>
      </c>
      <c r="H60">
        <f t="shared" si="4"/>
        <v>223.84151201184119</v>
      </c>
      <c r="I60">
        <f t="shared" si="5"/>
        <v>0.15728000000000009</v>
      </c>
      <c r="J60">
        <f t="shared" si="6"/>
        <v>1423.2039166571788</v>
      </c>
      <c r="K60">
        <f t="shared" si="19"/>
        <v>57180.298072621481</v>
      </c>
      <c r="S60">
        <f t="shared" si="18"/>
        <v>3.6130068245671804E-5</v>
      </c>
      <c r="T60">
        <f t="shared" si="7"/>
        <v>3.6932958651144979E-3</v>
      </c>
      <c r="U60">
        <f t="shared" si="8"/>
        <v>0.74340000000000006</v>
      </c>
    </row>
    <row r="61" spans="1:21" x14ac:dyDescent="0.25">
      <c r="A61" s="2">
        <v>5</v>
      </c>
      <c r="B61" s="2">
        <v>-2.5</v>
      </c>
      <c r="C61">
        <v>4.6050000000000004</v>
      </c>
      <c r="D61">
        <v>-1.7569999999999999</v>
      </c>
      <c r="E61">
        <f t="shared" si="1"/>
        <v>3.949999999999996E-3</v>
      </c>
      <c r="F61">
        <f t="shared" si="2"/>
        <v>7.1050000000000004</v>
      </c>
      <c r="G61">
        <f t="shared" si="3"/>
        <v>1.7569999999999999E-5</v>
      </c>
      <c r="H61">
        <f t="shared" si="4"/>
        <v>224.81502561183814</v>
      </c>
      <c r="I61">
        <f t="shared" si="5"/>
        <v>0.15799999999999984</v>
      </c>
      <c r="J61">
        <f t="shared" si="6"/>
        <v>1422.879908935686</v>
      </c>
      <c r="K61">
        <f t="shared" si="19"/>
        <v>56919.729625708365</v>
      </c>
      <c r="L61" s="4">
        <f>ABS(T61/S61)</f>
        <v>224.8329320215478</v>
      </c>
      <c r="S61" s="4">
        <f>SLOPE(E52:E61,F52:F61)</f>
        <v>1.6931219177846026E-5</v>
      </c>
      <c r="T61" s="4">
        <f>INTERCEPT(E52:E61,F52:F61)</f>
        <v>3.8066956504545823E-3</v>
      </c>
      <c r="U61">
        <f t="shared" si="8"/>
        <v>0.7430000000000001</v>
      </c>
    </row>
    <row r="62" spans="1:21" x14ac:dyDescent="0.25">
      <c r="A62" s="2">
        <v>0.5</v>
      </c>
      <c r="B62" s="2">
        <v>-2</v>
      </c>
      <c r="C62">
        <v>0.21360000000000001</v>
      </c>
      <c r="D62">
        <v>-1.2798</v>
      </c>
      <c r="E62">
        <f t="shared" si="1"/>
        <v>2.8639999999999998E-3</v>
      </c>
      <c r="F62">
        <f t="shared" si="2"/>
        <v>2.2136</v>
      </c>
      <c r="G62">
        <f t="shared" si="3"/>
        <v>1.2798E-5</v>
      </c>
      <c r="H62">
        <f t="shared" si="4"/>
        <v>223.78496640100013</v>
      </c>
      <c r="I62">
        <f t="shared" si="5"/>
        <v>0.11455999999999998</v>
      </c>
      <c r="J62">
        <f t="shared" si="6"/>
        <v>1953.4302234724178</v>
      </c>
      <c r="K62">
        <f>$L$71/E62</f>
        <v>64067.588130777352</v>
      </c>
      <c r="S62">
        <f t="shared" ref="S62:S70" si="20">(E62-E63)/(F62-F63)</f>
        <v>-9.1161315893775605E-5</v>
      </c>
      <c r="T62">
        <f t="shared" si="7"/>
        <v>3.0657946888624616E-3</v>
      </c>
      <c r="U62">
        <f t="shared" si="8"/>
        <v>0.72019999999999995</v>
      </c>
    </row>
    <row r="63" spans="1:21" x14ac:dyDescent="0.25">
      <c r="A63" s="2">
        <v>1</v>
      </c>
      <c r="B63" s="2">
        <v>-2</v>
      </c>
      <c r="C63">
        <v>0.71819999999999995</v>
      </c>
      <c r="D63">
        <v>-1.2789999999999999</v>
      </c>
      <c r="E63">
        <f t="shared" si="1"/>
        <v>2.8180000000000006E-3</v>
      </c>
      <c r="F63">
        <f t="shared" si="2"/>
        <v>2.7181999999999999</v>
      </c>
      <c r="G63">
        <f t="shared" si="3"/>
        <v>1.279E-5</v>
      </c>
      <c r="H63">
        <f t="shared" si="4"/>
        <v>220.32838154808451</v>
      </c>
      <c r="I63">
        <f t="shared" si="5"/>
        <v>0.11272000000000001</v>
      </c>
      <c r="J63">
        <f t="shared" si="6"/>
        <v>1954.6520719311964</v>
      </c>
      <c r="K63">
        <f t="shared" ref="K63:K71" si="21">$L$71/E63</f>
        <v>65113.403976772992</v>
      </c>
      <c r="S63">
        <f t="shared" si="20"/>
        <v>2.4057738572571279E-5</v>
      </c>
      <c r="T63">
        <f t="shared" si="7"/>
        <v>2.7526062550120374E-3</v>
      </c>
      <c r="U63">
        <f t="shared" si="8"/>
        <v>0.72100000000000009</v>
      </c>
    </row>
    <row r="64" spans="1:21" x14ac:dyDescent="0.25">
      <c r="A64" s="2">
        <v>1.5</v>
      </c>
      <c r="B64" s="2">
        <v>-2</v>
      </c>
      <c r="C64">
        <v>1.2170000000000001</v>
      </c>
      <c r="D64">
        <v>-1.278</v>
      </c>
      <c r="E64">
        <f t="shared" si="1"/>
        <v>2.8299999999999992E-3</v>
      </c>
      <c r="F64">
        <f t="shared" si="2"/>
        <v>3.2170000000000001</v>
      </c>
      <c r="G64">
        <f t="shared" si="3"/>
        <v>1.278E-5</v>
      </c>
      <c r="H64">
        <f t="shared" si="4"/>
        <v>221.43974960876363</v>
      </c>
      <c r="I64">
        <f t="shared" si="5"/>
        <v>0.11319999999999997</v>
      </c>
      <c r="J64">
        <f t="shared" si="6"/>
        <v>1956.1815336463226</v>
      </c>
      <c r="K64">
        <f t="shared" si="21"/>
        <v>64837.304737295541</v>
      </c>
      <c r="S64">
        <f t="shared" si="20"/>
        <v>2.0040080160323296E-5</v>
      </c>
      <c r="T64">
        <f t="shared" si="7"/>
        <v>2.7655310621242392E-3</v>
      </c>
      <c r="U64">
        <f t="shared" si="8"/>
        <v>0.72199999999999998</v>
      </c>
    </row>
    <row r="65" spans="1:21" x14ac:dyDescent="0.25">
      <c r="A65" s="2">
        <v>2</v>
      </c>
      <c r="B65" s="2">
        <v>-2</v>
      </c>
      <c r="C65">
        <v>1.716</v>
      </c>
      <c r="D65">
        <v>-1.2778</v>
      </c>
      <c r="E65">
        <f t="shared" si="1"/>
        <v>2.8400000000000005E-3</v>
      </c>
      <c r="F65">
        <f t="shared" si="2"/>
        <v>3.7160000000000002</v>
      </c>
      <c r="G65">
        <f t="shared" si="3"/>
        <v>1.2778E-5</v>
      </c>
      <c r="H65">
        <f t="shared" si="4"/>
        <v>222.25700422601349</v>
      </c>
      <c r="I65">
        <f t="shared" si="5"/>
        <v>0.11360000000000002</v>
      </c>
      <c r="J65">
        <f t="shared" si="6"/>
        <v>1956.4877132571607</v>
      </c>
      <c r="K65">
        <f t="shared" si="21"/>
        <v>64609.004368502217</v>
      </c>
      <c r="S65">
        <f t="shared" si="20"/>
        <v>-1.185770750988147E-4</v>
      </c>
      <c r="T65">
        <f t="shared" si="7"/>
        <v>3.2806324110671958E-3</v>
      </c>
      <c r="U65">
        <f t="shared" si="8"/>
        <v>0.72219999999999995</v>
      </c>
    </row>
    <row r="66" spans="1:21" x14ac:dyDescent="0.25">
      <c r="A66" s="2">
        <v>2.5</v>
      </c>
      <c r="B66" s="2">
        <v>-2</v>
      </c>
      <c r="C66">
        <v>2.222</v>
      </c>
      <c r="D66">
        <v>-1.2782</v>
      </c>
      <c r="E66">
        <f t="shared" si="1"/>
        <v>2.7800000000000004E-3</v>
      </c>
      <c r="F66">
        <f t="shared" si="2"/>
        <v>4.2219999999999995</v>
      </c>
      <c r="G66">
        <f t="shared" si="3"/>
        <v>1.2782000000000001E-5</v>
      </c>
      <c r="H66">
        <f t="shared" si="4"/>
        <v>217.49335002347053</v>
      </c>
      <c r="I66">
        <f t="shared" si="5"/>
        <v>0.11120000000000001</v>
      </c>
      <c r="J66">
        <f t="shared" si="6"/>
        <v>1955.8754498513536</v>
      </c>
      <c r="K66">
        <f t="shared" si="21"/>
        <v>66003.443311707306</v>
      </c>
      <c r="S66">
        <f t="shared" si="20"/>
        <v>8.0645161290322716E-5</v>
      </c>
      <c r="T66">
        <f t="shared" si="7"/>
        <v>2.439516129032258E-3</v>
      </c>
      <c r="U66">
        <f t="shared" si="8"/>
        <v>0.7218</v>
      </c>
    </row>
    <row r="67" spans="1:21" x14ac:dyDescent="0.25">
      <c r="A67" s="2">
        <v>3</v>
      </c>
      <c r="B67" s="2">
        <v>-2</v>
      </c>
      <c r="C67">
        <v>2.718</v>
      </c>
      <c r="D67">
        <v>-1.2784</v>
      </c>
      <c r="E67">
        <f t="shared" ref="E67:E91" si="22">(A67-C67)/100</f>
        <v>2.8200000000000005E-3</v>
      </c>
      <c r="F67">
        <f t="shared" ref="F67:F91" si="23">C67-B67</f>
        <v>4.718</v>
      </c>
      <c r="G67">
        <f t="shared" ref="G67:G91" si="24">(0-D67)/100000</f>
        <v>1.2784E-5</v>
      </c>
      <c r="H67">
        <f t="shared" ref="H67:H91" si="25">E67/G67</f>
        <v>220.58823529411768</v>
      </c>
      <c r="I67">
        <f t="shared" ref="I67:I91" si="26">E67/0.025</f>
        <v>0.11280000000000001</v>
      </c>
      <c r="J67">
        <f t="shared" ref="J67:J91" si="27">0.025/G67</f>
        <v>1955.5694618272842</v>
      </c>
      <c r="K67">
        <f t="shared" si="21"/>
        <v>65067.224257640533</v>
      </c>
      <c r="S67">
        <f t="shared" si="20"/>
        <v>8.0645161290321849E-5</v>
      </c>
      <c r="T67">
        <f t="shared" ref="T67:T90" si="28">E67-S67*F67</f>
        <v>2.439516129032262E-3</v>
      </c>
      <c r="U67">
        <f t="shared" ref="U67:U91" si="29">D67-B67</f>
        <v>0.72160000000000002</v>
      </c>
    </row>
    <row r="68" spans="1:21" x14ac:dyDescent="0.25">
      <c r="A68" s="2">
        <v>3.5</v>
      </c>
      <c r="B68" s="2">
        <v>-2</v>
      </c>
      <c r="C68">
        <v>3.214</v>
      </c>
      <c r="D68">
        <v>-1.2787999999999999</v>
      </c>
      <c r="E68">
        <f t="shared" si="22"/>
        <v>2.8600000000000001E-3</v>
      </c>
      <c r="F68">
        <f t="shared" si="23"/>
        <v>5.2140000000000004</v>
      </c>
      <c r="G68">
        <f t="shared" si="24"/>
        <v>1.2788E-5</v>
      </c>
      <c r="H68">
        <f t="shared" si="25"/>
        <v>223.64716922114482</v>
      </c>
      <c r="I68">
        <f t="shared" si="26"/>
        <v>0.1144</v>
      </c>
      <c r="J68">
        <f t="shared" si="27"/>
        <v>1954.9577729121052</v>
      </c>
      <c r="K68">
        <f t="shared" si="21"/>
        <v>64157.193149142069</v>
      </c>
      <c r="S68">
        <f t="shared" si="20"/>
        <v>1.2014417300759912E-5</v>
      </c>
      <c r="T68">
        <f t="shared" si="28"/>
        <v>2.7973568281938381E-3</v>
      </c>
      <c r="U68">
        <f t="shared" si="29"/>
        <v>0.72120000000000006</v>
      </c>
    </row>
    <row r="69" spans="1:21" x14ac:dyDescent="0.25">
      <c r="A69" s="2">
        <v>4</v>
      </c>
      <c r="B69" s="2">
        <v>-2</v>
      </c>
      <c r="C69">
        <v>3.7134</v>
      </c>
      <c r="D69">
        <v>-1.2787999999999999</v>
      </c>
      <c r="E69">
        <f t="shared" si="22"/>
        <v>2.8659999999999996E-3</v>
      </c>
      <c r="F69">
        <f t="shared" si="23"/>
        <v>5.7134</v>
      </c>
      <c r="G69">
        <f t="shared" si="24"/>
        <v>1.2788E-5</v>
      </c>
      <c r="H69">
        <f t="shared" si="25"/>
        <v>224.11635908664368</v>
      </c>
      <c r="I69">
        <f t="shared" si="26"/>
        <v>0.11463999999999998</v>
      </c>
      <c r="J69">
        <f t="shared" si="27"/>
        <v>1954.9577729121052</v>
      </c>
      <c r="K69">
        <f t="shared" si="21"/>
        <v>64022.879416101307</v>
      </c>
      <c r="S69">
        <f t="shared" si="20"/>
        <v>4.8231511254014336E-5</v>
      </c>
      <c r="T69">
        <f t="shared" si="28"/>
        <v>2.5904340836013142E-3</v>
      </c>
      <c r="U69">
        <f t="shared" si="29"/>
        <v>0.72120000000000006</v>
      </c>
    </row>
    <row r="70" spans="1:21" x14ac:dyDescent="0.25">
      <c r="A70" s="2">
        <v>4.5</v>
      </c>
      <c r="B70" s="2">
        <v>-2</v>
      </c>
      <c r="C70">
        <v>4.2110000000000003</v>
      </c>
      <c r="D70">
        <v>-1.2784</v>
      </c>
      <c r="E70">
        <f t="shared" si="22"/>
        <v>2.8899999999999972E-3</v>
      </c>
      <c r="F70">
        <f t="shared" si="23"/>
        <v>6.2110000000000003</v>
      </c>
      <c r="G70">
        <f t="shared" si="24"/>
        <v>1.2784E-5</v>
      </c>
      <c r="H70">
        <f t="shared" si="25"/>
        <v>226.06382978723383</v>
      </c>
      <c r="I70">
        <f t="shared" si="26"/>
        <v>0.11559999999999988</v>
      </c>
      <c r="J70">
        <f t="shared" si="27"/>
        <v>1955.5694618272842</v>
      </c>
      <c r="K70">
        <f t="shared" si="21"/>
        <v>63491.20152475658</v>
      </c>
      <c r="S70">
        <f t="shared" si="20"/>
        <v>5.2271813429837737E-5</v>
      </c>
      <c r="T70">
        <f t="shared" si="28"/>
        <v>2.565339766787275E-3</v>
      </c>
      <c r="U70">
        <f t="shared" si="29"/>
        <v>0.72160000000000002</v>
      </c>
    </row>
    <row r="71" spans="1:21" x14ac:dyDescent="0.25">
      <c r="A71" s="2">
        <v>5</v>
      </c>
      <c r="B71" s="2">
        <v>-2</v>
      </c>
      <c r="C71">
        <v>4.7084000000000001</v>
      </c>
      <c r="D71">
        <v>-1.2789999999999999</v>
      </c>
      <c r="E71">
        <f t="shared" si="22"/>
        <v>2.9159999999999985E-3</v>
      </c>
      <c r="F71">
        <f t="shared" si="23"/>
        <v>6.7084000000000001</v>
      </c>
      <c r="G71">
        <f t="shared" si="24"/>
        <v>1.279E-5</v>
      </c>
      <c r="H71">
        <f t="shared" si="25"/>
        <v>227.9906176700546</v>
      </c>
      <c r="I71">
        <f t="shared" si="26"/>
        <v>0.11663999999999994</v>
      </c>
      <c r="J71">
        <f t="shared" si="27"/>
        <v>1954.6520719311964</v>
      </c>
      <c r="K71">
        <f t="shared" si="21"/>
        <v>62925.093417882861</v>
      </c>
      <c r="L71" s="4">
        <f>ABS(T71/S71)</f>
        <v>183.48957240654633</v>
      </c>
      <c r="S71" s="4">
        <f>SLOPE(E62:E71,F62:F71)</f>
        <v>1.5154712858407345E-5</v>
      </c>
      <c r="T71" s="4">
        <f>INTERCEPT(E62:E71,F62:F71)</f>
        <v>2.7807317823331534E-3</v>
      </c>
      <c r="U71">
        <f t="shared" si="29"/>
        <v>0.72100000000000009</v>
      </c>
    </row>
    <row r="72" spans="1:21" x14ac:dyDescent="0.25">
      <c r="A72">
        <v>0.5</v>
      </c>
      <c r="B72">
        <v>-1.5</v>
      </c>
      <c r="C72">
        <v>0.314</v>
      </c>
      <c r="D72">
        <v>-0.80920000000000003</v>
      </c>
      <c r="E72">
        <f t="shared" si="22"/>
        <v>1.8599999999999999E-3</v>
      </c>
      <c r="F72">
        <f t="shared" si="23"/>
        <v>1.8140000000000001</v>
      </c>
      <c r="G72">
        <f t="shared" si="24"/>
        <v>8.0919999999999998E-6</v>
      </c>
      <c r="H72">
        <f t="shared" si="25"/>
        <v>229.85664854176963</v>
      </c>
      <c r="I72">
        <f t="shared" si="26"/>
        <v>7.4399999999999994E-2</v>
      </c>
      <c r="J72">
        <f t="shared" si="27"/>
        <v>3089.4710825506677</v>
      </c>
      <c r="K72">
        <f>$L$81/E72</f>
        <v>143429.16748706377</v>
      </c>
      <c r="S72">
        <f t="shared" ref="S72:S80" si="30">(E72-E73)/(F72-F73)</f>
        <v>-1.5974440894567782E-5</v>
      </c>
      <c r="T72">
        <f t="shared" si="28"/>
        <v>1.8889776357827459E-3</v>
      </c>
      <c r="U72">
        <f t="shared" si="29"/>
        <v>0.69079999999999997</v>
      </c>
    </row>
    <row r="73" spans="1:21" x14ac:dyDescent="0.25">
      <c r="A73">
        <v>1</v>
      </c>
      <c r="B73">
        <v>-1.5</v>
      </c>
      <c r="C73">
        <v>0.81479999999999997</v>
      </c>
      <c r="D73">
        <v>-0.81040000000000001</v>
      </c>
      <c r="E73">
        <f t="shared" si="22"/>
        <v>1.8520000000000003E-3</v>
      </c>
      <c r="F73">
        <f t="shared" si="23"/>
        <v>2.3148</v>
      </c>
      <c r="G73">
        <f t="shared" si="24"/>
        <v>8.1040000000000007E-6</v>
      </c>
      <c r="H73">
        <f t="shared" si="25"/>
        <v>228.52912142152027</v>
      </c>
      <c r="I73">
        <f t="shared" si="26"/>
        <v>7.4080000000000007E-2</v>
      </c>
      <c r="J73">
        <f t="shared" si="27"/>
        <v>3084.8963474827247</v>
      </c>
      <c r="K73">
        <f t="shared" ref="K73:K81" si="31">$L$81/E73</f>
        <v>144048.73192545277</v>
      </c>
      <c r="S73">
        <f t="shared" si="30"/>
        <v>-6.359300476947732E-5</v>
      </c>
      <c r="T73">
        <f t="shared" si="28"/>
        <v>1.9992050874403865E-3</v>
      </c>
      <c r="U73">
        <f t="shared" si="29"/>
        <v>0.68959999999999999</v>
      </c>
    </row>
    <row r="74" spans="1:21" x14ac:dyDescent="0.25">
      <c r="A74">
        <v>1.5</v>
      </c>
      <c r="B74">
        <v>-1.5</v>
      </c>
      <c r="C74">
        <v>1.3180000000000001</v>
      </c>
      <c r="D74">
        <v>-0.80800000000000005</v>
      </c>
      <c r="E74">
        <f t="shared" si="22"/>
        <v>1.8199999999999994E-3</v>
      </c>
      <c r="F74">
        <f t="shared" si="23"/>
        <v>2.8180000000000001</v>
      </c>
      <c r="G74">
        <f t="shared" si="24"/>
        <v>8.0800000000000006E-6</v>
      </c>
      <c r="H74">
        <f t="shared" si="25"/>
        <v>225.24752475247516</v>
      </c>
      <c r="I74">
        <f t="shared" si="26"/>
        <v>7.2799999999999976E-2</v>
      </c>
      <c r="J74">
        <f t="shared" si="27"/>
        <v>3094.0594059405939</v>
      </c>
      <c r="K74">
        <f t="shared" si="31"/>
        <v>146581.45688238388</v>
      </c>
      <c r="S74">
        <f t="shared" si="30"/>
        <v>4.0160642570281247E-5</v>
      </c>
      <c r="T74">
        <f t="shared" si="28"/>
        <v>1.7068273092369468E-3</v>
      </c>
      <c r="U74">
        <f t="shared" si="29"/>
        <v>0.69199999999999995</v>
      </c>
    </row>
    <row r="75" spans="1:21" x14ac:dyDescent="0.25">
      <c r="A75">
        <v>2</v>
      </c>
      <c r="B75">
        <v>-1.5</v>
      </c>
      <c r="C75">
        <v>1.8160000000000001</v>
      </c>
      <c r="D75">
        <v>-0.80879999999999996</v>
      </c>
      <c r="E75">
        <f t="shared" si="22"/>
        <v>1.8399999999999994E-3</v>
      </c>
      <c r="F75">
        <f t="shared" si="23"/>
        <v>3.3159999999999998</v>
      </c>
      <c r="G75">
        <f t="shared" si="24"/>
        <v>8.0879999999999995E-6</v>
      </c>
      <c r="H75">
        <f t="shared" si="25"/>
        <v>227.49752720079124</v>
      </c>
      <c r="I75">
        <f t="shared" si="26"/>
        <v>7.3599999999999971E-2</v>
      </c>
      <c r="J75">
        <f t="shared" si="27"/>
        <v>3090.9990108803167</v>
      </c>
      <c r="K75">
        <f t="shared" si="31"/>
        <v>144988.18017714057</v>
      </c>
      <c r="S75">
        <f t="shared" si="30"/>
        <v>-1.5360378101614413E-4</v>
      </c>
      <c r="T75">
        <f t="shared" si="28"/>
        <v>2.3493501378495331E-3</v>
      </c>
      <c r="U75">
        <f t="shared" si="29"/>
        <v>0.69120000000000004</v>
      </c>
    </row>
    <row r="76" spans="1:21" x14ac:dyDescent="0.25">
      <c r="A76">
        <v>2.5</v>
      </c>
      <c r="B76">
        <v>-1.5</v>
      </c>
      <c r="C76">
        <v>2.3237999999999999</v>
      </c>
      <c r="D76">
        <v>-0.80800000000000005</v>
      </c>
      <c r="E76">
        <f t="shared" si="22"/>
        <v>1.7620000000000014E-3</v>
      </c>
      <c r="F76">
        <f t="shared" si="23"/>
        <v>3.8237999999999999</v>
      </c>
      <c r="G76">
        <f t="shared" si="24"/>
        <v>8.0800000000000006E-6</v>
      </c>
      <c r="H76">
        <f t="shared" si="25"/>
        <v>218.06930693069322</v>
      </c>
      <c r="I76">
        <f t="shared" si="26"/>
        <v>7.0480000000000056E-2</v>
      </c>
      <c r="J76">
        <f t="shared" si="27"/>
        <v>3094.0594059405939</v>
      </c>
      <c r="K76">
        <f t="shared" si="31"/>
        <v>151406.49916341563</v>
      </c>
      <c r="S76">
        <f t="shared" si="30"/>
        <v>9.2854259184695003E-5</v>
      </c>
      <c r="T76">
        <f t="shared" si="28"/>
        <v>1.4069438837295647E-3</v>
      </c>
      <c r="U76">
        <f t="shared" si="29"/>
        <v>0.69199999999999995</v>
      </c>
    </row>
    <row r="77" spans="1:21" x14ac:dyDescent="0.25">
      <c r="A77">
        <v>3</v>
      </c>
      <c r="B77">
        <v>-1.5</v>
      </c>
      <c r="C77">
        <v>2.8191999999999902</v>
      </c>
      <c r="D77">
        <v>-0.80859999999999999</v>
      </c>
      <c r="E77">
        <f t="shared" si="22"/>
        <v>1.8080000000000984E-3</v>
      </c>
      <c r="F77">
        <f t="shared" si="23"/>
        <v>4.3191999999999897</v>
      </c>
      <c r="G77">
        <f t="shared" si="24"/>
        <v>8.0860000000000002E-6</v>
      </c>
      <c r="H77">
        <f t="shared" si="25"/>
        <v>223.59633935197851</v>
      </c>
      <c r="I77">
        <f t="shared" si="26"/>
        <v>7.2320000000003937E-2</v>
      </c>
      <c r="J77">
        <f t="shared" si="27"/>
        <v>3091.7635419243138</v>
      </c>
      <c r="K77">
        <f t="shared" si="31"/>
        <v>147554.34265814384</v>
      </c>
      <c r="S77">
        <f t="shared" si="30"/>
        <v>8.4711577248691632E-5</v>
      </c>
      <c r="T77">
        <f t="shared" si="28"/>
        <v>1.4421137555475504E-3</v>
      </c>
      <c r="U77">
        <f t="shared" si="29"/>
        <v>0.69140000000000001</v>
      </c>
    </row>
    <row r="78" spans="1:21" x14ac:dyDescent="0.25">
      <c r="A78">
        <v>3.5</v>
      </c>
      <c r="B78">
        <v>-1.5</v>
      </c>
      <c r="C78">
        <v>3.3149999999999999</v>
      </c>
      <c r="D78">
        <v>-0.80840000000000001</v>
      </c>
      <c r="E78">
        <f t="shared" si="22"/>
        <v>1.8500000000000005E-3</v>
      </c>
      <c r="F78">
        <f t="shared" si="23"/>
        <v>4.8149999999999995</v>
      </c>
      <c r="G78">
        <f t="shared" si="24"/>
        <v>8.0840000000000009E-6</v>
      </c>
      <c r="H78">
        <f t="shared" si="25"/>
        <v>228.84710539336965</v>
      </c>
      <c r="I78">
        <f t="shared" si="26"/>
        <v>7.400000000000001E-2</v>
      </c>
      <c r="J78">
        <f t="shared" si="27"/>
        <v>3092.5284512617513</v>
      </c>
      <c r="K78">
        <f t="shared" si="31"/>
        <v>144204.46028429107</v>
      </c>
      <c r="S78">
        <f t="shared" si="30"/>
        <v>0</v>
      </c>
      <c r="T78">
        <f t="shared" si="28"/>
        <v>1.8500000000000005E-3</v>
      </c>
      <c r="U78">
        <f t="shared" si="29"/>
        <v>0.69159999999999999</v>
      </c>
    </row>
    <row r="79" spans="1:21" x14ac:dyDescent="0.25">
      <c r="A79">
        <v>4</v>
      </c>
      <c r="B79">
        <v>-1.5</v>
      </c>
      <c r="C79">
        <v>3.8149999999999999</v>
      </c>
      <c r="D79">
        <v>-0.80899999999999905</v>
      </c>
      <c r="E79">
        <f t="shared" si="22"/>
        <v>1.8500000000000005E-3</v>
      </c>
      <c r="F79">
        <f t="shared" si="23"/>
        <v>5.3149999999999995</v>
      </c>
      <c r="G79">
        <f t="shared" si="24"/>
        <v>8.0899999999999903E-6</v>
      </c>
      <c r="H79">
        <f t="shared" si="25"/>
        <v>228.67737948084087</v>
      </c>
      <c r="I79">
        <f t="shared" si="26"/>
        <v>7.400000000000001E-2</v>
      </c>
      <c r="J79">
        <f t="shared" si="27"/>
        <v>3090.2348578492006</v>
      </c>
      <c r="K79">
        <f t="shared" si="31"/>
        <v>144204.46028429107</v>
      </c>
      <c r="S79">
        <f t="shared" si="30"/>
        <v>4.419445560465542E-5</v>
      </c>
      <c r="T79">
        <f t="shared" si="28"/>
        <v>1.615106468461257E-3</v>
      </c>
      <c r="U79">
        <f t="shared" si="29"/>
        <v>0.69100000000000095</v>
      </c>
    </row>
    <row r="80" spans="1:21" x14ac:dyDescent="0.25">
      <c r="A80">
        <v>4.5</v>
      </c>
      <c r="B80">
        <v>-1.5</v>
      </c>
      <c r="C80">
        <v>4.3128000000000002</v>
      </c>
      <c r="D80">
        <v>-0.80800000000000005</v>
      </c>
      <c r="E80">
        <f t="shared" si="22"/>
        <v>1.871999999999998E-3</v>
      </c>
      <c r="F80">
        <f t="shared" si="23"/>
        <v>5.8128000000000002</v>
      </c>
      <c r="G80">
        <f t="shared" si="24"/>
        <v>8.0800000000000006E-6</v>
      </c>
      <c r="H80">
        <f t="shared" si="25"/>
        <v>231.68316831683143</v>
      </c>
      <c r="I80">
        <f t="shared" si="26"/>
        <v>7.4879999999999919E-2</v>
      </c>
      <c r="J80">
        <f t="shared" si="27"/>
        <v>3094.0594059405939</v>
      </c>
      <c r="K80">
        <f t="shared" si="31"/>
        <v>142509.74974676222</v>
      </c>
      <c r="S80">
        <f t="shared" si="30"/>
        <v>2.004008016032766E-5</v>
      </c>
      <c r="T80">
        <f t="shared" si="28"/>
        <v>1.7555110220440454E-3</v>
      </c>
      <c r="U80">
        <f t="shared" si="29"/>
        <v>0.69199999999999995</v>
      </c>
    </row>
    <row r="81" spans="1:21" x14ac:dyDescent="0.25">
      <c r="A81">
        <v>5</v>
      </c>
      <c r="B81">
        <v>-1.5</v>
      </c>
      <c r="C81">
        <v>4.8117999999999999</v>
      </c>
      <c r="D81">
        <v>-0.80820000000000003</v>
      </c>
      <c r="E81">
        <f t="shared" si="22"/>
        <v>1.8820000000000015E-3</v>
      </c>
      <c r="F81">
        <f t="shared" si="23"/>
        <v>6.3117999999999999</v>
      </c>
      <c r="G81">
        <f t="shared" si="24"/>
        <v>8.0819999999999999E-6</v>
      </c>
      <c r="H81">
        <f t="shared" si="25"/>
        <v>232.86315268497916</v>
      </c>
      <c r="I81">
        <f t="shared" si="26"/>
        <v>7.5280000000000055E-2</v>
      </c>
      <c r="J81">
        <f t="shared" si="27"/>
        <v>3093.2937391734722</v>
      </c>
      <c r="K81">
        <f t="shared" si="31"/>
        <v>141752.52472154004</v>
      </c>
      <c r="L81" s="4">
        <f>ABS(T81/S81)</f>
        <v>266.77825152593857</v>
      </c>
      <c r="S81" s="4">
        <f>SLOPE(E72:E81,F72:F81)</f>
        <v>6.7920944157090813E-6</v>
      </c>
      <c r="T81" s="4">
        <f>INTERCEPT(E72:E81,F72:F81)</f>
        <v>1.8119830724219602E-3</v>
      </c>
      <c r="U81">
        <f t="shared" si="29"/>
        <v>0.69179999999999997</v>
      </c>
    </row>
    <row r="82" spans="1:21" x14ac:dyDescent="0.25">
      <c r="A82">
        <v>0.5</v>
      </c>
      <c r="B82">
        <v>-1</v>
      </c>
      <c r="C82">
        <v>0.41299999999999998</v>
      </c>
      <c r="D82">
        <v>-0.34360000000000002</v>
      </c>
      <c r="E82">
        <f t="shared" si="22"/>
        <v>8.7000000000000022E-4</v>
      </c>
      <c r="F82">
        <f t="shared" si="23"/>
        <v>1.413</v>
      </c>
      <c r="G82">
        <f t="shared" si="24"/>
        <v>3.4360000000000002E-6</v>
      </c>
      <c r="H82">
        <f t="shared" si="25"/>
        <v>253.20139697322472</v>
      </c>
      <c r="I82">
        <f t="shared" si="26"/>
        <v>3.4800000000000005E-2</v>
      </c>
      <c r="J82">
        <f t="shared" si="27"/>
        <v>7275.9022118742723</v>
      </c>
      <c r="K82">
        <f>$L$91/E82</f>
        <v>329378.4097478629</v>
      </c>
      <c r="S82">
        <f t="shared" ref="S82:S90" si="32">(E82-E83)/(F82-F83)</f>
        <v>-3.9984006397448503E-6</v>
      </c>
      <c r="T82">
        <f t="shared" si="28"/>
        <v>8.7564974010395972E-4</v>
      </c>
      <c r="U82">
        <f t="shared" si="29"/>
        <v>0.65639999999999998</v>
      </c>
    </row>
    <row r="83" spans="1:21" x14ac:dyDescent="0.25">
      <c r="A83">
        <v>1</v>
      </c>
      <c r="B83">
        <v>-1</v>
      </c>
      <c r="C83">
        <v>0.91320000000000001</v>
      </c>
      <c r="D83">
        <v>-0.34339999999999998</v>
      </c>
      <c r="E83">
        <f t="shared" si="22"/>
        <v>8.6799999999999985E-4</v>
      </c>
      <c r="F83">
        <f t="shared" si="23"/>
        <v>1.9132</v>
      </c>
      <c r="G83">
        <f t="shared" si="24"/>
        <v>3.4339999999999996E-6</v>
      </c>
      <c r="H83">
        <f t="shared" si="25"/>
        <v>252.76645311589979</v>
      </c>
      <c r="I83">
        <f t="shared" si="26"/>
        <v>3.4719999999999994E-2</v>
      </c>
      <c r="J83">
        <f t="shared" si="27"/>
        <v>7280.1397786837515</v>
      </c>
      <c r="K83">
        <f t="shared" ref="K83:K90" si="33">$L$91/E83</f>
        <v>330137.34617585345</v>
      </c>
      <c r="S83">
        <f t="shared" si="32"/>
        <v>-6.7540723083036596E-5</v>
      </c>
      <c r="T83">
        <f t="shared" si="28"/>
        <v>9.9721891140246545E-4</v>
      </c>
      <c r="U83">
        <f t="shared" si="29"/>
        <v>0.65660000000000007</v>
      </c>
    </row>
    <row r="84" spans="1:21" x14ac:dyDescent="0.25">
      <c r="A84">
        <v>1.5</v>
      </c>
      <c r="B84">
        <v>-1</v>
      </c>
      <c r="C84">
        <v>1.4166000000000001</v>
      </c>
      <c r="D84">
        <v>-0.34320000000000001</v>
      </c>
      <c r="E84">
        <f t="shared" si="22"/>
        <v>8.3399999999999924E-4</v>
      </c>
      <c r="F84">
        <f t="shared" si="23"/>
        <v>2.4165999999999999</v>
      </c>
      <c r="G84">
        <f t="shared" si="24"/>
        <v>3.4319999999999999E-6</v>
      </c>
      <c r="H84">
        <f t="shared" si="25"/>
        <v>243.00699300699279</v>
      </c>
      <c r="I84">
        <f t="shared" si="26"/>
        <v>3.3359999999999966E-2</v>
      </c>
      <c r="J84">
        <f t="shared" si="27"/>
        <v>7284.3822843822845</v>
      </c>
      <c r="K84">
        <f t="shared" si="33"/>
        <v>343596.18283050484</v>
      </c>
      <c r="S84">
        <f t="shared" si="32"/>
        <v>3.210272873214418E-5</v>
      </c>
      <c r="T84">
        <f t="shared" si="28"/>
        <v>7.5642054574589959E-4</v>
      </c>
      <c r="U84">
        <f t="shared" si="29"/>
        <v>0.65680000000000005</v>
      </c>
    </row>
    <row r="85" spans="1:21" x14ac:dyDescent="0.25">
      <c r="A85">
        <v>2</v>
      </c>
      <c r="B85">
        <v>-1</v>
      </c>
      <c r="C85">
        <v>1.91499999999999</v>
      </c>
      <c r="D85">
        <v>-0.34239999999999998</v>
      </c>
      <c r="E85">
        <f t="shared" si="22"/>
        <v>8.5000000000009959E-4</v>
      </c>
      <c r="F85">
        <f t="shared" si="23"/>
        <v>2.9149999999999903</v>
      </c>
      <c r="G85">
        <f t="shared" si="24"/>
        <v>3.4239999999999997E-6</v>
      </c>
      <c r="H85">
        <f t="shared" si="25"/>
        <v>248.24766355143097</v>
      </c>
      <c r="I85">
        <f t="shared" si="26"/>
        <v>3.4000000000003978E-2</v>
      </c>
      <c r="J85">
        <f t="shared" si="27"/>
        <v>7301.4018691588799</v>
      </c>
      <c r="K85">
        <f t="shared" si="33"/>
        <v>337128.48997718492</v>
      </c>
      <c r="S85">
        <f t="shared" si="32"/>
        <v>-1.6909162406606698E-4</v>
      </c>
      <c r="T85">
        <f t="shared" si="28"/>
        <v>1.3429020841526831E-3</v>
      </c>
      <c r="U85">
        <f t="shared" si="29"/>
        <v>0.65759999999999996</v>
      </c>
    </row>
    <row r="86" spans="1:21" x14ac:dyDescent="0.25">
      <c r="A86">
        <v>2.5</v>
      </c>
      <c r="B86">
        <v>-1</v>
      </c>
      <c r="C86">
        <v>2.4235999999999902</v>
      </c>
      <c r="D86">
        <v>-0.3422</v>
      </c>
      <c r="E86">
        <f t="shared" si="22"/>
        <v>7.6400000000009793E-4</v>
      </c>
      <c r="F86">
        <f t="shared" si="23"/>
        <v>3.4235999999999902</v>
      </c>
      <c r="G86">
        <f t="shared" si="24"/>
        <v>3.422E-6</v>
      </c>
      <c r="H86">
        <f t="shared" si="25"/>
        <v>223.26125073059555</v>
      </c>
      <c r="I86">
        <f t="shared" si="26"/>
        <v>3.0560000000003917E-2</v>
      </c>
      <c r="J86">
        <f t="shared" si="27"/>
        <v>7305.6691992986562</v>
      </c>
      <c r="K86">
        <f t="shared" si="33"/>
        <v>375077.50848246604</v>
      </c>
      <c r="S86">
        <f t="shared" si="32"/>
        <v>6.8465565847568199E-5</v>
      </c>
      <c r="T86">
        <f t="shared" si="28"/>
        <v>5.2960128876436408E-4</v>
      </c>
      <c r="U86">
        <f t="shared" si="29"/>
        <v>0.65779999999999994</v>
      </c>
    </row>
    <row r="87" spans="1:21" x14ac:dyDescent="0.25">
      <c r="A87">
        <v>3</v>
      </c>
      <c r="B87">
        <v>-1</v>
      </c>
      <c r="C87">
        <v>2.9201999999999999</v>
      </c>
      <c r="D87">
        <v>-0.34300000000000003</v>
      </c>
      <c r="E87">
        <f t="shared" si="22"/>
        <v>7.9800000000000097E-4</v>
      </c>
      <c r="F87">
        <f t="shared" si="23"/>
        <v>3.9201999999999999</v>
      </c>
      <c r="G87">
        <f t="shared" si="24"/>
        <v>3.4300000000000002E-6</v>
      </c>
      <c r="H87">
        <f t="shared" si="25"/>
        <v>232.65306122449007</v>
      </c>
      <c r="I87">
        <f t="shared" si="26"/>
        <v>3.1920000000000039E-2</v>
      </c>
      <c r="J87">
        <f t="shared" si="27"/>
        <v>7288.6297376093298</v>
      </c>
      <c r="K87">
        <f t="shared" si="33"/>
        <v>359096.76250706823</v>
      </c>
      <c r="S87">
        <f t="shared" si="32"/>
        <v>7.6582023377670913E-5</v>
      </c>
      <c r="T87">
        <f t="shared" si="28"/>
        <v>4.9778315195485551E-4</v>
      </c>
      <c r="U87">
        <f t="shared" si="29"/>
        <v>0.65700000000000003</v>
      </c>
    </row>
    <row r="88" spans="1:21" x14ac:dyDescent="0.25">
      <c r="A88">
        <v>3.5</v>
      </c>
      <c r="B88">
        <v>-1</v>
      </c>
      <c r="C88">
        <v>3.4163999999999999</v>
      </c>
      <c r="D88">
        <v>-0.34300000000000003</v>
      </c>
      <c r="E88">
        <f t="shared" si="22"/>
        <v>8.3600000000000124E-4</v>
      </c>
      <c r="F88">
        <f t="shared" si="23"/>
        <v>4.4163999999999994</v>
      </c>
      <c r="G88">
        <f t="shared" si="24"/>
        <v>3.4300000000000002E-6</v>
      </c>
      <c r="H88">
        <f t="shared" si="25"/>
        <v>243.73177842565633</v>
      </c>
      <c r="I88">
        <f t="shared" si="26"/>
        <v>3.3440000000000046E-2</v>
      </c>
      <c r="J88">
        <f t="shared" si="27"/>
        <v>7288.6297376093298</v>
      </c>
      <c r="K88">
        <f t="shared" si="33"/>
        <v>342774.18239311047</v>
      </c>
      <c r="S88">
        <f t="shared" si="32"/>
        <v>-1.1985617259287619E-5</v>
      </c>
      <c r="T88">
        <f t="shared" si="28"/>
        <v>8.8893328006391906E-4</v>
      </c>
      <c r="U88">
        <f t="shared" si="29"/>
        <v>0.65700000000000003</v>
      </c>
    </row>
    <row r="89" spans="1:21" x14ac:dyDescent="0.25">
      <c r="A89">
        <v>4</v>
      </c>
      <c r="B89">
        <v>-1</v>
      </c>
      <c r="C89">
        <v>3.9169999999999998</v>
      </c>
      <c r="D89">
        <v>-0.34200000000000003</v>
      </c>
      <c r="E89">
        <f t="shared" si="22"/>
        <v>8.3000000000000185E-4</v>
      </c>
      <c r="F89">
        <f t="shared" si="23"/>
        <v>4.9169999999999998</v>
      </c>
      <c r="G89">
        <f t="shared" si="24"/>
        <v>3.4200000000000003E-6</v>
      </c>
      <c r="H89">
        <f t="shared" si="25"/>
        <v>242.69005847953269</v>
      </c>
      <c r="I89">
        <f t="shared" si="26"/>
        <v>3.320000000000007E-2</v>
      </c>
      <c r="J89">
        <f t="shared" si="27"/>
        <v>7309.9415204678362</v>
      </c>
      <c r="K89">
        <f t="shared" si="33"/>
        <v>345252.06804896402</v>
      </c>
      <c r="S89">
        <f t="shared" si="32"/>
        <v>3.6130068245689496E-5</v>
      </c>
      <c r="T89">
        <f t="shared" si="28"/>
        <v>6.5234845443594663E-4</v>
      </c>
      <c r="U89">
        <f t="shared" si="29"/>
        <v>0.65799999999999992</v>
      </c>
    </row>
    <row r="90" spans="1:21" x14ac:dyDescent="0.25">
      <c r="A90">
        <v>4.5</v>
      </c>
      <c r="B90">
        <v>-1</v>
      </c>
      <c r="C90">
        <v>4.4151999999999996</v>
      </c>
      <c r="D90">
        <v>-0.34200000000000003</v>
      </c>
      <c r="E90">
        <f t="shared" si="22"/>
        <v>8.4800000000000435E-4</v>
      </c>
      <c r="F90">
        <f t="shared" si="23"/>
        <v>5.4151999999999996</v>
      </c>
      <c r="G90">
        <f t="shared" si="24"/>
        <v>3.4200000000000003E-6</v>
      </c>
      <c r="H90">
        <f t="shared" si="25"/>
        <v>247.95321637427026</v>
      </c>
      <c r="I90">
        <f t="shared" si="26"/>
        <v>3.3920000000000172E-2</v>
      </c>
      <c r="J90">
        <f t="shared" si="27"/>
        <v>7309.9415204678362</v>
      </c>
      <c r="K90">
        <f t="shared" si="33"/>
        <v>337923.60434037651</v>
      </c>
      <c r="S90">
        <f t="shared" si="32"/>
        <v>2.8078620136369689E-5</v>
      </c>
      <c r="T90">
        <f t="shared" si="28"/>
        <v>6.9594865623753529E-4</v>
      </c>
      <c r="U90">
        <f t="shared" si="29"/>
        <v>0.65799999999999992</v>
      </c>
    </row>
    <row r="91" spans="1:21" x14ac:dyDescent="0.25">
      <c r="A91">
        <v>5</v>
      </c>
      <c r="B91">
        <v>-1</v>
      </c>
      <c r="C91">
        <v>4.9138000000000002</v>
      </c>
      <c r="D91">
        <v>-0.3412</v>
      </c>
      <c r="E91">
        <f t="shared" si="22"/>
        <v>8.6199999999999829E-4</v>
      </c>
      <c r="F91">
        <f t="shared" si="23"/>
        <v>5.9138000000000002</v>
      </c>
      <c r="G91">
        <f t="shared" si="24"/>
        <v>3.4120000000000001E-6</v>
      </c>
      <c r="H91">
        <f t="shared" si="25"/>
        <v>252.63774912074979</v>
      </c>
      <c r="I91">
        <f t="shared" si="26"/>
        <v>3.4479999999999927E-2</v>
      </c>
      <c r="J91">
        <f t="shared" si="27"/>
        <v>7327.0808909730367</v>
      </c>
      <c r="K91">
        <f>$L$91/E91</f>
        <v>332435.28594041918</v>
      </c>
      <c r="L91" s="4">
        <f>ABS(T91/S91)</f>
        <v>286.55921648064077</v>
      </c>
      <c r="S91" s="4">
        <f>SLOPE(E82:E91,F82:F91)</f>
        <v>-2.9551828512309726E-6</v>
      </c>
      <c r="T91" s="4">
        <f>INTERCEPT(E82:E91,F82:F91)</f>
        <v>8.4683488240577343E-4</v>
      </c>
      <c r="U91">
        <f t="shared" si="29"/>
        <v>0.65880000000000005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simulation</vt:lpstr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Isabelle Lai</cp:lastModifiedBy>
  <dcterms:created xsi:type="dcterms:W3CDTF">2021-09-18T15:47:08Z</dcterms:created>
  <dcterms:modified xsi:type="dcterms:W3CDTF">2021-09-21T09:19:14Z</dcterms:modified>
</cp:coreProperties>
</file>