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cojaviercaverolopez/Desktop/"/>
    </mc:Choice>
  </mc:AlternateContent>
  <xr:revisionPtr revIDLastSave="0" documentId="13_ncr:1_{8CDF6EEA-EA71-0C4D-852B-917E713D0E3C}" xr6:coauthVersionLast="47" xr6:coauthVersionMax="47" xr10:uidLastSave="{00000000-0000-0000-0000-000000000000}"/>
  <bookViews>
    <workbookView xWindow="20" yWindow="500" windowWidth="35840" windowHeight="20140" xr2:uid="{A1C39C5A-B6FC-7647-8DE8-728A0B5F02CC}"/>
  </bookViews>
  <sheets>
    <sheet name="ICSOC24 Worksho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5" i="1" l="1"/>
  <c r="AH34" i="1"/>
  <c r="AD35" i="1"/>
  <c r="AD34" i="1"/>
  <c r="Z35" i="1"/>
  <c r="Z34" i="1"/>
  <c r="AG35" i="1"/>
  <c r="AG34" i="1"/>
  <c r="AC35" i="1"/>
  <c r="AC34" i="1"/>
  <c r="Y35" i="1"/>
  <c r="Y34" i="1"/>
  <c r="AQ35" i="1"/>
  <c r="AQ3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2" i="1"/>
  <c r="A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AJ2" i="1"/>
  <c r="AE35" i="1"/>
  <c r="AE3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F2" i="1"/>
  <c r="AA35" i="1"/>
  <c r="AA3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  <c r="W3" i="1"/>
  <c r="W16" i="1"/>
  <c r="W17" i="1"/>
  <c r="W18" i="1"/>
  <c r="W19" i="1"/>
  <c r="W2" i="1"/>
  <c r="X2" i="1"/>
  <c r="S3" i="1"/>
  <c r="S4" i="1"/>
  <c r="W4" i="1" s="1"/>
  <c r="S5" i="1"/>
  <c r="W5" i="1" s="1"/>
  <c r="S6" i="1"/>
  <c r="W6" i="1" s="1"/>
  <c r="S7" i="1"/>
  <c r="W7" i="1" s="1"/>
  <c r="S8" i="1"/>
  <c r="W8" i="1" s="1"/>
  <c r="S9" i="1"/>
  <c r="W9" i="1" s="1"/>
  <c r="S10" i="1"/>
  <c r="W10" i="1" s="1"/>
  <c r="S11" i="1"/>
  <c r="W11" i="1" s="1"/>
  <c r="S12" i="1"/>
  <c r="W12" i="1" s="1"/>
  <c r="S13" i="1"/>
  <c r="W13" i="1" s="1"/>
  <c r="S14" i="1"/>
  <c r="W14" i="1" s="1"/>
  <c r="S15" i="1"/>
  <c r="W15" i="1" s="1"/>
  <c r="S16" i="1"/>
  <c r="S17" i="1"/>
  <c r="S18" i="1"/>
  <c r="S19" i="1"/>
  <c r="S20" i="1"/>
  <c r="W20" i="1" s="1"/>
  <c r="S21" i="1"/>
  <c r="W21" i="1" s="1"/>
  <c r="S22" i="1"/>
  <c r="W22" i="1" s="1"/>
  <c r="S23" i="1"/>
  <c r="W23" i="1" s="1"/>
  <c r="S24" i="1"/>
  <c r="W24" i="1" s="1"/>
  <c r="S25" i="1"/>
  <c r="W25" i="1" s="1"/>
  <c r="S26" i="1"/>
  <c r="W26" i="1" s="1"/>
  <c r="S27" i="1"/>
  <c r="W27" i="1" s="1"/>
  <c r="S28" i="1"/>
  <c r="W28" i="1" s="1"/>
  <c r="S29" i="1"/>
  <c r="W29" i="1" s="1"/>
  <c r="S30" i="1"/>
  <c r="W30" i="1" s="1"/>
  <c r="S31" i="1"/>
  <c r="W31" i="1" s="1"/>
  <c r="S2" i="1"/>
  <c r="AO2" i="1"/>
  <c r="AP2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K2" i="1"/>
  <c r="AL2" i="1"/>
  <c r="AJ4" i="1"/>
  <c r="AK4" i="1"/>
  <c r="AL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P3" i="1"/>
  <c r="AO3" i="1"/>
  <c r="AN3" i="1"/>
  <c r="AL3" i="1"/>
  <c r="AJ3" i="1"/>
  <c r="AK3" i="1"/>
  <c r="AG2" i="1"/>
  <c r="AH2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F13" i="1"/>
  <c r="AG13" i="1"/>
  <c r="AH13" i="1"/>
  <c r="AF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F25" i="1"/>
  <c r="AG25" i="1"/>
  <c r="AH25" i="1"/>
  <c r="AF26" i="1"/>
  <c r="AG26" i="1"/>
  <c r="AH26" i="1"/>
  <c r="AF27" i="1"/>
  <c r="AH27" i="1"/>
  <c r="AF28" i="1"/>
  <c r="AG28" i="1"/>
  <c r="AH28" i="1"/>
  <c r="AF29" i="1"/>
  <c r="AG29" i="1"/>
  <c r="AH29" i="1"/>
  <c r="AF30" i="1"/>
  <c r="AG30" i="1"/>
  <c r="AH30" i="1"/>
  <c r="AH3" i="1"/>
  <c r="AG3" i="1"/>
  <c r="AF3" i="1"/>
  <c r="AB2" i="1"/>
  <c r="AC2" i="1"/>
  <c r="AD2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B13" i="1"/>
  <c r="AC13" i="1"/>
  <c r="AD13" i="1"/>
  <c r="AB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B25" i="1"/>
  <c r="AC25" i="1"/>
  <c r="AD25" i="1"/>
  <c r="AB26" i="1"/>
  <c r="AC26" i="1"/>
  <c r="AD26" i="1"/>
  <c r="AB27" i="1"/>
  <c r="AD27" i="1"/>
  <c r="AB28" i="1"/>
  <c r="AC28" i="1"/>
  <c r="AD28" i="1"/>
  <c r="AB29" i="1"/>
  <c r="AC29" i="1"/>
  <c r="AD29" i="1"/>
  <c r="AB30" i="1"/>
  <c r="AC30" i="1"/>
  <c r="AD30" i="1"/>
  <c r="AD3" i="1"/>
  <c r="AC3" i="1"/>
  <c r="AB3" i="1"/>
  <c r="T2" i="1"/>
  <c r="U2" i="1"/>
  <c r="Y2" i="1" s="1"/>
  <c r="V2" i="1"/>
  <c r="Z2" i="1" s="1"/>
  <c r="T4" i="1"/>
  <c r="X4" i="1" s="1"/>
  <c r="U4" i="1"/>
  <c r="Y4" i="1" s="1"/>
  <c r="V4" i="1"/>
  <c r="Z4" i="1" s="1"/>
  <c r="T5" i="1"/>
  <c r="X5" i="1" s="1"/>
  <c r="U5" i="1"/>
  <c r="Y5" i="1" s="1"/>
  <c r="V5" i="1"/>
  <c r="Z5" i="1" s="1"/>
  <c r="T6" i="1"/>
  <c r="X6" i="1" s="1"/>
  <c r="U6" i="1"/>
  <c r="Y6" i="1" s="1"/>
  <c r="V6" i="1"/>
  <c r="Z6" i="1" s="1"/>
  <c r="T7" i="1"/>
  <c r="X7" i="1" s="1"/>
  <c r="U7" i="1"/>
  <c r="Y7" i="1" s="1"/>
  <c r="V7" i="1"/>
  <c r="Z7" i="1" s="1"/>
  <c r="T8" i="1"/>
  <c r="X8" i="1" s="1"/>
  <c r="U8" i="1"/>
  <c r="Y8" i="1" s="1"/>
  <c r="V8" i="1"/>
  <c r="Z8" i="1" s="1"/>
  <c r="T9" i="1"/>
  <c r="X9" i="1" s="1"/>
  <c r="U9" i="1"/>
  <c r="Y9" i="1" s="1"/>
  <c r="V9" i="1"/>
  <c r="Z9" i="1" s="1"/>
  <c r="T10" i="1"/>
  <c r="X10" i="1" s="1"/>
  <c r="U10" i="1"/>
  <c r="Y10" i="1" s="1"/>
  <c r="V10" i="1"/>
  <c r="Z10" i="1" s="1"/>
  <c r="T11" i="1"/>
  <c r="X11" i="1" s="1"/>
  <c r="U11" i="1"/>
  <c r="Y11" i="1" s="1"/>
  <c r="V11" i="1"/>
  <c r="Z11" i="1" s="1"/>
  <c r="T12" i="1"/>
  <c r="X12" i="1" s="1"/>
  <c r="U12" i="1"/>
  <c r="Y12" i="1" s="1"/>
  <c r="V12" i="1"/>
  <c r="T13" i="1"/>
  <c r="X13" i="1" s="1"/>
  <c r="U13" i="1"/>
  <c r="Y13" i="1" s="1"/>
  <c r="V13" i="1"/>
  <c r="Z13" i="1" s="1"/>
  <c r="T14" i="1"/>
  <c r="X14" i="1" s="1"/>
  <c r="U14" i="1"/>
  <c r="V14" i="1"/>
  <c r="T15" i="1"/>
  <c r="X15" i="1" s="1"/>
  <c r="U15" i="1"/>
  <c r="Y15" i="1" s="1"/>
  <c r="V15" i="1"/>
  <c r="Z15" i="1" s="1"/>
  <c r="T16" i="1"/>
  <c r="X16" i="1" s="1"/>
  <c r="U16" i="1"/>
  <c r="Y16" i="1" s="1"/>
  <c r="V16" i="1"/>
  <c r="Z16" i="1" s="1"/>
  <c r="T17" i="1"/>
  <c r="X17" i="1" s="1"/>
  <c r="U17" i="1"/>
  <c r="Y17" i="1" s="1"/>
  <c r="V17" i="1"/>
  <c r="Z17" i="1" s="1"/>
  <c r="T18" i="1"/>
  <c r="X18" i="1" s="1"/>
  <c r="U18" i="1"/>
  <c r="Y18" i="1" s="1"/>
  <c r="V18" i="1"/>
  <c r="Z18" i="1" s="1"/>
  <c r="T19" i="1"/>
  <c r="X19" i="1" s="1"/>
  <c r="U19" i="1"/>
  <c r="Y19" i="1" s="1"/>
  <c r="V19" i="1"/>
  <c r="Z19" i="1" s="1"/>
  <c r="T20" i="1"/>
  <c r="X20" i="1" s="1"/>
  <c r="U20" i="1"/>
  <c r="Y20" i="1" s="1"/>
  <c r="V20" i="1"/>
  <c r="Z20" i="1" s="1"/>
  <c r="T21" i="1"/>
  <c r="X21" i="1" s="1"/>
  <c r="U21" i="1"/>
  <c r="Y21" i="1" s="1"/>
  <c r="V21" i="1"/>
  <c r="Z21" i="1" s="1"/>
  <c r="T22" i="1"/>
  <c r="X22" i="1" s="1"/>
  <c r="U22" i="1"/>
  <c r="Y22" i="1" s="1"/>
  <c r="V22" i="1"/>
  <c r="Z22" i="1" s="1"/>
  <c r="T23" i="1"/>
  <c r="X23" i="1" s="1"/>
  <c r="U23" i="1"/>
  <c r="Y23" i="1" s="1"/>
  <c r="V23" i="1"/>
  <c r="Z23" i="1" s="1"/>
  <c r="T24" i="1"/>
  <c r="X24" i="1" s="1"/>
  <c r="U24" i="1"/>
  <c r="V24" i="1"/>
  <c r="T25" i="1"/>
  <c r="X25" i="1" s="1"/>
  <c r="U25" i="1"/>
  <c r="Y25" i="1" s="1"/>
  <c r="V25" i="1"/>
  <c r="Z25" i="1" s="1"/>
  <c r="T26" i="1"/>
  <c r="X26" i="1" s="1"/>
  <c r="U26" i="1"/>
  <c r="Y26" i="1" s="1"/>
  <c r="V26" i="1"/>
  <c r="Z26" i="1" s="1"/>
  <c r="T27" i="1"/>
  <c r="X27" i="1" s="1"/>
  <c r="U27" i="1"/>
  <c r="V27" i="1"/>
  <c r="Z27" i="1" s="1"/>
  <c r="T28" i="1"/>
  <c r="X28" i="1" s="1"/>
  <c r="U28" i="1"/>
  <c r="Y28" i="1" s="1"/>
  <c r="V28" i="1"/>
  <c r="Z28" i="1" s="1"/>
  <c r="T29" i="1"/>
  <c r="X29" i="1" s="1"/>
  <c r="U29" i="1"/>
  <c r="Y29" i="1" s="1"/>
  <c r="V29" i="1"/>
  <c r="Z29" i="1" s="1"/>
  <c r="T30" i="1"/>
  <c r="X30" i="1" s="1"/>
  <c r="U30" i="1"/>
  <c r="Y30" i="1" s="1"/>
  <c r="V30" i="1"/>
  <c r="Z30" i="1" s="1"/>
  <c r="V3" i="1"/>
  <c r="Z3" i="1" s="1"/>
  <c r="U3" i="1"/>
  <c r="Y3" i="1" s="1"/>
  <c r="T3" i="1"/>
  <c r="X3" i="1" s="1"/>
  <c r="W34" i="1" l="1"/>
  <c r="W35" i="1"/>
  <c r="AF35" i="1"/>
  <c r="AB34" i="1"/>
  <c r="X35" i="1"/>
  <c r="AF34" i="1"/>
  <c r="AB35" i="1"/>
  <c r="X34" i="1"/>
</calcChain>
</file>

<file path=xl/sharedStrings.xml><?xml version="1.0" encoding="utf-8"?>
<sst xmlns="http://schemas.openxmlformats.org/spreadsheetml/2006/main" count="105" uniqueCount="80">
  <si>
    <t>SaaS</t>
  </si>
  <si>
    <t>Buffer</t>
  </si>
  <si>
    <t>Box</t>
  </si>
  <si>
    <t>Canva</t>
  </si>
  <si>
    <t xml:space="preserve">Clickup </t>
  </si>
  <si>
    <t>Clockify</t>
  </si>
  <si>
    <t>Crowdcast</t>
  </si>
  <si>
    <t>Databox</t>
  </si>
  <si>
    <t>Deskera</t>
  </si>
  <si>
    <t>Dropbox</t>
  </si>
  <si>
    <t>Evernote</t>
  </si>
  <si>
    <t>Figma</t>
  </si>
  <si>
    <t>GitHub</t>
  </si>
  <si>
    <t>Hypercontext</t>
  </si>
  <si>
    <t>Jira</t>
  </si>
  <si>
    <t>Mailchimp</t>
  </si>
  <si>
    <t>Microsoft 365</t>
  </si>
  <si>
    <t>Notion</t>
  </si>
  <si>
    <t>Openphone</t>
  </si>
  <si>
    <t>Overleaf</t>
  </si>
  <si>
    <t>Planable</t>
  </si>
  <si>
    <t>Postman</t>
  </si>
  <si>
    <t>Pumble</t>
  </si>
  <si>
    <t>Quip</t>
  </si>
  <si>
    <t>Salesforce</t>
  </si>
  <si>
    <t>Slack</t>
  </si>
  <si>
    <t>Tableau</t>
  </si>
  <si>
    <t>Trustmary</t>
  </si>
  <si>
    <t>Userguiding</t>
  </si>
  <si>
    <t>Wrike</t>
  </si>
  <si>
    <t>Zapier</t>
  </si>
  <si>
    <t>Plans TP</t>
  </si>
  <si>
    <t>Plans FP</t>
  </si>
  <si>
    <t>Plans FN</t>
  </si>
  <si>
    <t>Plans TN</t>
  </si>
  <si>
    <t>Features TP</t>
  </si>
  <si>
    <t>Features FP</t>
  </si>
  <si>
    <t>Features FN</t>
  </si>
  <si>
    <t>Features TN</t>
  </si>
  <si>
    <t>Usage Limit TP</t>
  </si>
  <si>
    <t>Usage Limit FP</t>
  </si>
  <si>
    <t>Usage Limit FN</t>
  </si>
  <si>
    <t>Usage Limit TN</t>
  </si>
  <si>
    <t>Add-On TP</t>
  </si>
  <si>
    <t>Add-On FP</t>
  </si>
  <si>
    <t>Add-On FN</t>
  </si>
  <si>
    <t>Add-On TN</t>
  </si>
  <si>
    <t>Plans total</t>
  </si>
  <si>
    <t xml:space="preserve">Features total </t>
  </si>
  <si>
    <t>Usage Limit total</t>
  </si>
  <si>
    <t>Add-On total</t>
  </si>
  <si>
    <t>Plans Accuracy</t>
  </si>
  <si>
    <t>Feature Accuracy</t>
  </si>
  <si>
    <t>Usage Limit Accuracy</t>
  </si>
  <si>
    <t>Add-On Accuracy</t>
  </si>
  <si>
    <t>Plans Precision</t>
  </si>
  <si>
    <t>Feature Precision</t>
  </si>
  <si>
    <t>Usage Limit Precision</t>
  </si>
  <si>
    <t>Add-On Precision</t>
  </si>
  <si>
    <t>Plan Recall</t>
  </si>
  <si>
    <t>Feature Recall</t>
  </si>
  <si>
    <t xml:space="preserve">Usage Limit Recall </t>
  </si>
  <si>
    <t>Add-On Recall</t>
  </si>
  <si>
    <t>Plan FNR</t>
  </si>
  <si>
    <t>Feature FNR</t>
  </si>
  <si>
    <t xml:space="preserve">Usage Limit FNR </t>
  </si>
  <si>
    <t>Add-On FNR</t>
  </si>
  <si>
    <t>Plan FDR</t>
  </si>
  <si>
    <t>Feature FDR</t>
  </si>
  <si>
    <t xml:space="preserve">Usage Limit FDR </t>
  </si>
  <si>
    <t>Add-On FDR</t>
  </si>
  <si>
    <t>Plan Specificity</t>
  </si>
  <si>
    <t>Mean</t>
  </si>
  <si>
    <t>Median</t>
  </si>
  <si>
    <t>CSS table</t>
  </si>
  <si>
    <t>HTML table</t>
  </si>
  <si>
    <t>No table</t>
  </si>
  <si>
    <t>HTML table (Divided)</t>
  </si>
  <si>
    <t>JS &amp; HTML table</t>
  </si>
  <si>
    <t>Web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</si>
</sst>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6" borderId="0" xfId="5"/>
    <xf numFmtId="0" fontId="1" fillId="3" borderId="0" xfId="2"/>
    <xf numFmtId="0" fontId="1" fillId="2" borderId="0" xfId="1"/>
    <xf numFmtId="0" fontId="1" fillId="5" borderId="0" xfId="4"/>
    <xf numFmtId="0" fontId="1" fillId="4" borderId="0" xfId="3"/>
    <xf numFmtId="0" fontId="0" fillId="0" borderId="0" xfId="0" applyFill="1"/>
    <xf numFmtId="1" fontId="0" fillId="0" borderId="0" xfId="0" applyNumberFormat="1" applyFill="1"/>
  </cellXfs>
  <cellStyles count="6">
    <cellStyle name="20% - Énfasis1" xfId="1" builtinId="30"/>
    <cellStyle name="20% - Énfasis2" xfId="2" builtinId="34"/>
    <cellStyle name="20% - Énfasis5" xfId="4" builtinId="46"/>
    <cellStyle name="20% - Énfasis6" xfId="5" builtinId="50"/>
    <cellStyle name="40% - Énfasis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C4BF-BF4F-CF44-9116-405633DEE252}">
  <dimension ref="A1:AQ35"/>
  <sheetViews>
    <sheetView tabSelected="1" topLeftCell="R1" workbookViewId="0">
      <selection activeCell="Z34" sqref="Z34"/>
    </sheetView>
  </sheetViews>
  <sheetFormatPr baseColWidth="10" defaultRowHeight="16" x14ac:dyDescent="0.2"/>
  <cols>
    <col min="1" max="1" width="17.5" customWidth="1"/>
    <col min="2" max="2" width="16.1640625" customWidth="1"/>
    <col min="11" max="11" width="14.1640625" customWidth="1"/>
    <col min="12" max="12" width="16.5" customWidth="1"/>
    <col min="13" max="13" width="13.6640625" customWidth="1"/>
    <col min="14" max="14" width="15.5" customWidth="1"/>
    <col min="20" max="20" width="13.33203125" customWidth="1"/>
    <col min="21" max="21" width="16" customWidth="1"/>
    <col min="22" max="22" width="15.6640625" customWidth="1"/>
    <col min="23" max="23" width="16.83203125" customWidth="1"/>
    <col min="24" max="24" width="18.6640625" customWidth="1"/>
    <col min="25" max="25" width="20.1640625" customWidth="1"/>
    <col min="26" max="26" width="16.83203125" customWidth="1"/>
    <col min="27" max="27" width="14.5" customWidth="1"/>
    <col min="28" max="28" width="16.5" customWidth="1"/>
    <col min="29" max="29" width="18.6640625" customWidth="1"/>
    <col min="30" max="30" width="16.33203125" customWidth="1"/>
    <col min="31" max="31" width="11.33203125" bestFit="1" customWidth="1"/>
    <col min="32" max="32" width="14.83203125" customWidth="1"/>
    <col min="33" max="33" width="17.1640625" customWidth="1"/>
    <col min="34" max="34" width="13.83203125" customWidth="1"/>
    <col min="36" max="36" width="15.33203125" customWidth="1"/>
    <col min="37" max="37" width="17.5" customWidth="1"/>
    <col min="38" max="38" width="16.83203125" customWidth="1"/>
    <col min="39" max="39" width="11.33203125" customWidth="1"/>
    <col min="40" max="40" width="13.6640625" customWidth="1"/>
    <col min="41" max="41" width="16.6640625" customWidth="1"/>
    <col min="42" max="42" width="13.5" customWidth="1"/>
    <col min="43" max="43" width="14.83203125" customWidth="1"/>
  </cols>
  <sheetData>
    <row r="1" spans="1:43" x14ac:dyDescent="0.2">
      <c r="A1" t="s">
        <v>0</v>
      </c>
      <c r="B1" t="s">
        <v>79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</row>
    <row r="2" spans="1:43" x14ac:dyDescent="0.2">
      <c r="A2" s="1" t="s">
        <v>2</v>
      </c>
      <c r="B2" s="8" t="s">
        <v>74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SUM(C2:F2)</f>
        <v>7</v>
      </c>
      <c r="T2">
        <f>SUM(G2:J2)</f>
        <v>0</v>
      </c>
      <c r="U2">
        <f>SUM(K2:N2)</f>
        <v>0</v>
      </c>
      <c r="V2">
        <f>SUM(O2:R2)</f>
        <v>0</v>
      </c>
      <c r="W2">
        <f>IF(S2=0, 0, (C2+F2)/S2)</f>
        <v>1</v>
      </c>
      <c r="X2">
        <f>IF(T2=0, 0, (G2+J2)/T2)</f>
        <v>0</v>
      </c>
      <c r="Y2">
        <f>IF(U2=0,0,(K2+N2)/U2)</f>
        <v>0</v>
      </c>
      <c r="Z2">
        <f>IF(V2=0,0,(O2+R2)/V2)</f>
        <v>0</v>
      </c>
      <c r="AA2">
        <f>IF(C2+D2=0, 0, C2/(C2+D2))</f>
        <v>1</v>
      </c>
      <c r="AB2" s="6">
        <f>IF(G2+H2=0, 0, G2/(G2+H2))</f>
        <v>0</v>
      </c>
      <c r="AC2" s="6">
        <f>IF(K2+L2=0, 0, K2/(K2+L2))</f>
        <v>0</v>
      </c>
      <c r="AD2" s="6">
        <f>IF(O2+P2=0, 0, O2/(O2+P2))</f>
        <v>0</v>
      </c>
      <c r="AE2">
        <f>IF(C2+E2=0, 0, C2/(C2+E2))</f>
        <v>1</v>
      </c>
      <c r="AF2">
        <f>IF(G2+I2=0, 0, G2/(G2+I2))</f>
        <v>0</v>
      </c>
      <c r="AG2">
        <f>IF(K2+M2=0, 0, K2/(K2+M2))</f>
        <v>0</v>
      </c>
      <c r="AH2">
        <f>IF(O2+Q2=0, 0, O2/(O2+Q2))</f>
        <v>0</v>
      </c>
      <c r="AI2">
        <f>IF(E2+C2=0,0,E2/(C2+E2))</f>
        <v>0</v>
      </c>
      <c r="AJ2">
        <f>IF(I2+G2=0,0,I2/(G2+I2))</f>
        <v>0</v>
      </c>
      <c r="AK2">
        <f>IF(M2+K2=0,0,M2/(K2+M2))</f>
        <v>0</v>
      </c>
      <c r="AL2">
        <f>IF(Q2+O2=0,0,Q2/(O2+Q2))</f>
        <v>0</v>
      </c>
      <c r="AM2">
        <f>IF(D2+C2=0,0,D2/(C2+D2))</f>
        <v>0</v>
      </c>
      <c r="AN2">
        <f>IF(H2+G2=0,0,H2/(G2+H2))</f>
        <v>0</v>
      </c>
      <c r="AO2">
        <f>IF(L2+K2=0,0,L2/(K2+L2))</f>
        <v>0</v>
      </c>
      <c r="AP2">
        <f>IF(P2+O2=0,0,P2/(O2+P2))</f>
        <v>0</v>
      </c>
      <c r="AQ2">
        <f>IF(F2+D2=0,0,F2/(D2+F2))</f>
        <v>0</v>
      </c>
    </row>
    <row r="3" spans="1:43" x14ac:dyDescent="0.2">
      <c r="A3" s="1" t="s">
        <v>1</v>
      </c>
      <c r="B3" s="7" t="s">
        <v>75</v>
      </c>
      <c r="C3">
        <v>2</v>
      </c>
      <c r="D3">
        <v>0</v>
      </c>
      <c r="E3">
        <v>0</v>
      </c>
      <c r="F3">
        <v>2</v>
      </c>
      <c r="G3">
        <v>64</v>
      </c>
      <c r="H3">
        <v>1</v>
      </c>
      <c r="I3">
        <v>0</v>
      </c>
      <c r="J3">
        <v>0</v>
      </c>
      <c r="K3">
        <v>4.5</v>
      </c>
      <c r="L3">
        <v>1</v>
      </c>
      <c r="M3">
        <v>2.5</v>
      </c>
      <c r="N3">
        <v>0</v>
      </c>
      <c r="O3">
        <v>1</v>
      </c>
      <c r="P3">
        <v>1</v>
      </c>
      <c r="Q3">
        <v>0</v>
      </c>
      <c r="R3">
        <v>0</v>
      </c>
      <c r="S3">
        <f t="shared" ref="S3:S31" si="0">SUM(C3:F3)</f>
        <v>4</v>
      </c>
      <c r="T3">
        <f>SUM(G3:J3)</f>
        <v>65</v>
      </c>
      <c r="U3">
        <f>SUM(K3:N3)</f>
        <v>8</v>
      </c>
      <c r="V3">
        <f>SUM(O3:R3)</f>
        <v>2</v>
      </c>
      <c r="W3">
        <f t="shared" ref="W3:W31" si="1">IF(S3=0, 0, (C3+F3)/S3)</f>
        <v>1</v>
      </c>
      <c r="X3" s="3">
        <f>IF(T3=0, 0, (G3+J3)/T3)</f>
        <v>0.98461538461538467</v>
      </c>
      <c r="Y3" s="3">
        <f>IF(U3=0,0,(K3+N3)/U3)</f>
        <v>0.5625</v>
      </c>
      <c r="Z3">
        <f>IF(V3=0,0,(O3+R3)/V3)</f>
        <v>0.5</v>
      </c>
      <c r="AA3">
        <f t="shared" ref="AA3:AA31" si="2">IF(C3+D3=0, 0, C3/(C3+D3))</f>
        <v>1</v>
      </c>
      <c r="AB3" s="3">
        <f>IF(G3+H3=0, 0, G3/(G3+H3))</f>
        <v>0.98461538461538467</v>
      </c>
      <c r="AC3" s="3">
        <f>IF(K3+L3=0, 0, K3/(K3+L3))</f>
        <v>0.81818181818181823</v>
      </c>
      <c r="AD3" s="5">
        <f>IF(O3+P3=0, 0, O3/(O3+P3))</f>
        <v>0.5</v>
      </c>
      <c r="AE3">
        <f t="shared" ref="AE3:AE31" si="3">IF(C3+E3=0, 0, C3/(C3+E3))</f>
        <v>1</v>
      </c>
      <c r="AF3">
        <f>IF(G3+I3=0, 0, G3/(G3+I3))</f>
        <v>1</v>
      </c>
      <c r="AG3" s="3">
        <f>IF(K3+M3=0, 0, K3/(K3+M3))</f>
        <v>0.6428571428571429</v>
      </c>
      <c r="AH3">
        <f>IF(O3+Q3=0, 0, O3/(O3+Q3))</f>
        <v>1</v>
      </c>
      <c r="AI3">
        <f t="shared" ref="AI3:AI31" si="4">IF(E3+C3=0,0,E3/(C3+E3))</f>
        <v>0</v>
      </c>
      <c r="AJ3">
        <f>IF(I3+G3=0,0,I3/(G3+I3))</f>
        <v>0</v>
      </c>
      <c r="AK3" s="3">
        <f>IF(M3+K3=0,0,M3/(K3+M3))</f>
        <v>0.35714285714285715</v>
      </c>
      <c r="AL3">
        <f>IF(Q3+O3=0,0,Q3/(O3+Q3))</f>
        <v>0</v>
      </c>
      <c r="AM3">
        <f t="shared" ref="AM3:AM31" si="5">IF(D3+C3=0,0,D3/(C3+D3))</f>
        <v>0</v>
      </c>
      <c r="AN3" s="3">
        <f>IF(H3+G3=0,0,H3/(G3+H3))</f>
        <v>1.5384615384615385E-2</v>
      </c>
      <c r="AO3" s="3">
        <f>IF(L3+K3=0,0,L3/(K3+L3))</f>
        <v>0.18181818181818182</v>
      </c>
      <c r="AP3">
        <f>IF(P3+O3=0,0,P3/(O3+P3))</f>
        <v>0.5</v>
      </c>
      <c r="AQ3">
        <f t="shared" ref="AQ3:AQ31" si="6">IF(F3+D3=0,0,F3/(D3+F3))</f>
        <v>1</v>
      </c>
    </row>
    <row r="4" spans="1:43" x14ac:dyDescent="0.2">
      <c r="A4" s="1" t="s">
        <v>3</v>
      </c>
      <c r="B4" s="8" t="s">
        <v>74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4</v>
      </c>
      <c r="T4">
        <f t="shared" ref="T4:T30" si="7">SUM(G4:J4)</f>
        <v>0</v>
      </c>
      <c r="U4">
        <f t="shared" ref="U4:U30" si="8">SUM(K4:N4)</f>
        <v>0</v>
      </c>
      <c r="V4">
        <f t="shared" ref="V4:V30" si="9">SUM(O4:R4)</f>
        <v>0</v>
      </c>
      <c r="W4">
        <f t="shared" si="1"/>
        <v>1</v>
      </c>
      <c r="X4">
        <f t="shared" ref="X4:X30" si="10">IF(T4=0, 0, (G4+J4)/T4)</f>
        <v>0</v>
      </c>
      <c r="Y4">
        <f t="shared" ref="Y4:Y30" si="11">IF(U4=0,0,(K4+N4)/U4)</f>
        <v>0</v>
      </c>
      <c r="Z4">
        <f t="shared" ref="Z4:Z30" si="12">IF(V4=0,0,(O4+R4)/V4)</f>
        <v>0</v>
      </c>
      <c r="AA4">
        <f t="shared" si="2"/>
        <v>1</v>
      </c>
      <c r="AB4" s="6">
        <f t="shared" ref="AB4:AB30" si="13">IF(G4+H4=0, 0, G4/(G4+H4))</f>
        <v>0</v>
      </c>
      <c r="AC4" s="6">
        <f t="shared" ref="AC4:AC30" si="14">IF(K4+L4=0, 0, K4/(K4+L4))</f>
        <v>0</v>
      </c>
      <c r="AD4" s="6">
        <f t="shared" ref="AD4:AD30" si="15">IF(O4+P4=0, 0, O4/(O4+P4))</f>
        <v>0</v>
      </c>
      <c r="AE4">
        <f t="shared" si="3"/>
        <v>1</v>
      </c>
      <c r="AF4">
        <f t="shared" ref="AF4:AF30" si="16">IF(G4+I4=0, 0, G4/(G4+I4))</f>
        <v>0</v>
      </c>
      <c r="AG4">
        <f t="shared" ref="AG4:AG30" si="17">IF(K4+M4=0, 0, K4/(K4+M4))</f>
        <v>0</v>
      </c>
      <c r="AH4">
        <f t="shared" ref="AH4:AH30" si="18">IF(O4+Q4=0, 0, O4/(O4+Q4))</f>
        <v>0</v>
      </c>
      <c r="AI4">
        <f t="shared" si="4"/>
        <v>0</v>
      </c>
      <c r="AJ4">
        <f t="shared" ref="AJ4:AJ30" si="19">IF(I4+G4=0,0,I4/(G4+I4))</f>
        <v>0</v>
      </c>
      <c r="AK4">
        <f t="shared" ref="AK4:AK30" si="20">IF(M4+K4=0,0,M4/(K4+M4))</f>
        <v>0</v>
      </c>
      <c r="AL4">
        <f t="shared" ref="AL4:AL30" si="21">IF(Q4+O4=0,0,Q4/(O4+Q4))</f>
        <v>0</v>
      </c>
      <c r="AM4">
        <f t="shared" si="5"/>
        <v>0</v>
      </c>
      <c r="AN4">
        <f t="shared" ref="AN4:AN30" si="22">IF(H4+G4=0,0,H4/(G4+H4))</f>
        <v>0</v>
      </c>
      <c r="AO4">
        <f t="shared" ref="AO4:AO30" si="23">IF(L4+K4=0,0,L4/(K4+L4))</f>
        <v>0</v>
      </c>
      <c r="AP4">
        <f t="shared" ref="AP4:AP30" si="24">IF(P4+O4=0,0,P4/(O4+P4))</f>
        <v>0</v>
      </c>
      <c r="AQ4">
        <f t="shared" si="6"/>
        <v>1</v>
      </c>
    </row>
    <row r="5" spans="1:43" x14ac:dyDescent="0.2">
      <c r="A5" s="2" t="s">
        <v>4</v>
      </c>
      <c r="B5" s="9" t="s">
        <v>78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4</v>
      </c>
      <c r="T5">
        <f t="shared" si="7"/>
        <v>0</v>
      </c>
      <c r="U5">
        <f t="shared" si="8"/>
        <v>0</v>
      </c>
      <c r="V5">
        <f t="shared" si="9"/>
        <v>0</v>
      </c>
      <c r="W5">
        <f t="shared" si="1"/>
        <v>1</v>
      </c>
      <c r="X5">
        <f t="shared" si="10"/>
        <v>0</v>
      </c>
      <c r="Y5">
        <f t="shared" si="11"/>
        <v>0</v>
      </c>
      <c r="Z5">
        <f t="shared" si="12"/>
        <v>0</v>
      </c>
      <c r="AA5">
        <f t="shared" si="2"/>
        <v>1</v>
      </c>
      <c r="AB5" s="6">
        <f t="shared" si="13"/>
        <v>0</v>
      </c>
      <c r="AC5" s="6">
        <f t="shared" si="14"/>
        <v>0</v>
      </c>
      <c r="AD5" s="6">
        <f t="shared" si="15"/>
        <v>0</v>
      </c>
      <c r="AE5">
        <f t="shared" si="3"/>
        <v>1</v>
      </c>
      <c r="AF5">
        <f t="shared" si="16"/>
        <v>0</v>
      </c>
      <c r="AG5">
        <f t="shared" si="17"/>
        <v>0</v>
      </c>
      <c r="AH5">
        <f t="shared" si="18"/>
        <v>0</v>
      </c>
      <c r="AI5">
        <f t="shared" si="4"/>
        <v>0</v>
      </c>
      <c r="AJ5">
        <f t="shared" si="19"/>
        <v>0</v>
      </c>
      <c r="AK5">
        <f t="shared" si="20"/>
        <v>0</v>
      </c>
      <c r="AL5">
        <f t="shared" si="21"/>
        <v>0</v>
      </c>
      <c r="AM5">
        <f t="shared" si="5"/>
        <v>0</v>
      </c>
      <c r="AN5">
        <f t="shared" si="22"/>
        <v>0</v>
      </c>
      <c r="AO5">
        <f t="shared" si="23"/>
        <v>0</v>
      </c>
      <c r="AP5">
        <f t="shared" si="24"/>
        <v>0</v>
      </c>
      <c r="AQ5">
        <f t="shared" si="6"/>
        <v>1</v>
      </c>
    </row>
    <row r="6" spans="1:43" x14ac:dyDescent="0.2">
      <c r="A6" s="1" t="s">
        <v>5</v>
      </c>
      <c r="B6" s="7" t="s">
        <v>75</v>
      </c>
      <c r="C6">
        <v>8</v>
      </c>
      <c r="D6">
        <v>3</v>
      </c>
      <c r="E6">
        <v>0</v>
      </c>
      <c r="F6">
        <v>0</v>
      </c>
      <c r="G6">
        <v>68</v>
      </c>
      <c r="H6">
        <v>0</v>
      </c>
      <c r="I6">
        <v>0</v>
      </c>
      <c r="J6">
        <v>0</v>
      </c>
      <c r="K6">
        <v>1.5</v>
      </c>
      <c r="L6">
        <v>0.5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0"/>
        <v>11</v>
      </c>
      <c r="T6">
        <f t="shared" si="7"/>
        <v>68</v>
      </c>
      <c r="U6">
        <f t="shared" si="8"/>
        <v>3</v>
      </c>
      <c r="V6">
        <f t="shared" si="9"/>
        <v>1</v>
      </c>
      <c r="W6" s="3">
        <f t="shared" si="1"/>
        <v>0.72727272727272729</v>
      </c>
      <c r="X6">
        <f t="shared" si="10"/>
        <v>1</v>
      </c>
      <c r="Y6">
        <f t="shared" si="11"/>
        <v>0.5</v>
      </c>
      <c r="Z6" s="12">
        <f t="shared" si="12"/>
        <v>0</v>
      </c>
      <c r="AA6" s="3">
        <f t="shared" si="2"/>
        <v>0.72727272727272729</v>
      </c>
      <c r="AB6" s="6">
        <f t="shared" si="13"/>
        <v>1</v>
      </c>
      <c r="AC6" s="4">
        <f t="shared" si="14"/>
        <v>0.75</v>
      </c>
      <c r="AD6" s="13">
        <f t="shared" si="15"/>
        <v>0</v>
      </c>
      <c r="AE6">
        <f t="shared" si="3"/>
        <v>1</v>
      </c>
      <c r="AF6">
        <f t="shared" si="16"/>
        <v>1</v>
      </c>
      <c r="AG6">
        <f t="shared" si="17"/>
        <v>0.6</v>
      </c>
      <c r="AH6">
        <f t="shared" si="18"/>
        <v>0</v>
      </c>
      <c r="AI6">
        <f t="shared" si="4"/>
        <v>0</v>
      </c>
      <c r="AJ6">
        <f t="shared" si="19"/>
        <v>0</v>
      </c>
      <c r="AK6">
        <f t="shared" si="20"/>
        <v>0.4</v>
      </c>
      <c r="AL6">
        <f t="shared" si="21"/>
        <v>0</v>
      </c>
      <c r="AM6" s="3">
        <f t="shared" si="5"/>
        <v>0.27272727272727271</v>
      </c>
      <c r="AN6">
        <f t="shared" si="22"/>
        <v>0</v>
      </c>
      <c r="AO6">
        <f t="shared" si="23"/>
        <v>0.25</v>
      </c>
      <c r="AP6">
        <f t="shared" si="24"/>
        <v>1</v>
      </c>
      <c r="AQ6">
        <f t="shared" si="6"/>
        <v>0</v>
      </c>
    </row>
    <row r="7" spans="1:43" x14ac:dyDescent="0.2">
      <c r="A7" s="1" t="s">
        <v>6</v>
      </c>
      <c r="B7" s="10" t="s">
        <v>76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3</v>
      </c>
      <c r="T7">
        <f t="shared" si="7"/>
        <v>0</v>
      </c>
      <c r="U7">
        <f t="shared" si="8"/>
        <v>0</v>
      </c>
      <c r="V7">
        <f t="shared" si="9"/>
        <v>0</v>
      </c>
      <c r="W7" s="3">
        <f t="shared" si="1"/>
        <v>0.66666666666666663</v>
      </c>
      <c r="X7">
        <f t="shared" si="10"/>
        <v>0</v>
      </c>
      <c r="Y7">
        <f t="shared" si="11"/>
        <v>0</v>
      </c>
      <c r="Z7">
        <f t="shared" si="12"/>
        <v>0</v>
      </c>
      <c r="AA7" s="3">
        <f t="shared" si="2"/>
        <v>0.66666666666666663</v>
      </c>
      <c r="AB7" s="6">
        <f t="shared" si="13"/>
        <v>0</v>
      </c>
      <c r="AC7" s="6">
        <f t="shared" si="14"/>
        <v>0</v>
      </c>
      <c r="AD7" s="6">
        <f t="shared" si="15"/>
        <v>0</v>
      </c>
      <c r="AE7">
        <f t="shared" si="3"/>
        <v>1</v>
      </c>
      <c r="AF7">
        <f t="shared" si="16"/>
        <v>0</v>
      </c>
      <c r="AG7">
        <f t="shared" si="17"/>
        <v>0</v>
      </c>
      <c r="AH7">
        <f t="shared" si="18"/>
        <v>0</v>
      </c>
      <c r="AI7">
        <f t="shared" si="4"/>
        <v>0</v>
      </c>
      <c r="AJ7">
        <f t="shared" si="19"/>
        <v>0</v>
      </c>
      <c r="AK7">
        <f t="shared" si="20"/>
        <v>0</v>
      </c>
      <c r="AL7">
        <f t="shared" si="21"/>
        <v>0</v>
      </c>
      <c r="AM7" s="3">
        <f t="shared" si="5"/>
        <v>0.33333333333333331</v>
      </c>
      <c r="AN7">
        <f t="shared" si="22"/>
        <v>0</v>
      </c>
      <c r="AO7">
        <f t="shared" si="23"/>
        <v>0</v>
      </c>
      <c r="AP7">
        <f t="shared" si="24"/>
        <v>0</v>
      </c>
      <c r="AQ7">
        <f t="shared" si="6"/>
        <v>0</v>
      </c>
    </row>
    <row r="8" spans="1:43" x14ac:dyDescent="0.2">
      <c r="A8" s="1" t="s">
        <v>7</v>
      </c>
      <c r="B8" s="8" t="s">
        <v>74</v>
      </c>
      <c r="C8">
        <v>3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5</v>
      </c>
      <c r="T8">
        <f t="shared" si="7"/>
        <v>0</v>
      </c>
      <c r="U8">
        <f t="shared" si="8"/>
        <v>0</v>
      </c>
      <c r="V8">
        <f t="shared" si="9"/>
        <v>0</v>
      </c>
      <c r="W8">
        <f t="shared" si="1"/>
        <v>0.6</v>
      </c>
      <c r="X8">
        <f t="shared" si="10"/>
        <v>0</v>
      </c>
      <c r="Y8">
        <f t="shared" si="11"/>
        <v>0</v>
      </c>
      <c r="Z8">
        <f t="shared" si="12"/>
        <v>0</v>
      </c>
      <c r="AA8">
        <f t="shared" si="2"/>
        <v>0.6</v>
      </c>
      <c r="AB8" s="6">
        <f t="shared" si="13"/>
        <v>0</v>
      </c>
      <c r="AC8" s="6">
        <f t="shared" si="14"/>
        <v>0</v>
      </c>
      <c r="AD8" s="6">
        <f t="shared" si="15"/>
        <v>0</v>
      </c>
      <c r="AE8">
        <f t="shared" si="3"/>
        <v>1</v>
      </c>
      <c r="AF8">
        <f t="shared" si="16"/>
        <v>0</v>
      </c>
      <c r="AG8">
        <f t="shared" si="17"/>
        <v>0</v>
      </c>
      <c r="AH8">
        <f t="shared" si="18"/>
        <v>0</v>
      </c>
      <c r="AI8">
        <f t="shared" si="4"/>
        <v>0</v>
      </c>
      <c r="AJ8">
        <f t="shared" si="19"/>
        <v>0</v>
      </c>
      <c r="AK8">
        <f t="shared" si="20"/>
        <v>0</v>
      </c>
      <c r="AL8">
        <f t="shared" si="21"/>
        <v>0</v>
      </c>
      <c r="AM8">
        <f t="shared" si="5"/>
        <v>0.4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6"/>
        <v>0</v>
      </c>
    </row>
    <row r="9" spans="1:43" x14ac:dyDescent="0.2">
      <c r="A9" s="1" t="s">
        <v>8</v>
      </c>
      <c r="B9" s="9" t="s">
        <v>78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3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"/>
        <v>1</v>
      </c>
      <c r="X9">
        <f t="shared" si="10"/>
        <v>0</v>
      </c>
      <c r="Y9">
        <f t="shared" si="11"/>
        <v>0</v>
      </c>
      <c r="Z9">
        <f t="shared" si="12"/>
        <v>0</v>
      </c>
      <c r="AA9">
        <f t="shared" si="2"/>
        <v>1</v>
      </c>
      <c r="AB9" s="6">
        <f t="shared" si="13"/>
        <v>0</v>
      </c>
      <c r="AC9" s="6">
        <f t="shared" si="14"/>
        <v>0</v>
      </c>
      <c r="AD9" s="6">
        <f t="shared" si="15"/>
        <v>0</v>
      </c>
      <c r="AE9">
        <f t="shared" si="3"/>
        <v>1</v>
      </c>
      <c r="AF9">
        <f t="shared" si="16"/>
        <v>0</v>
      </c>
      <c r="AG9">
        <f t="shared" si="17"/>
        <v>0</v>
      </c>
      <c r="AH9">
        <f t="shared" si="18"/>
        <v>0</v>
      </c>
      <c r="AI9">
        <f t="shared" si="4"/>
        <v>0</v>
      </c>
      <c r="AJ9">
        <f t="shared" si="19"/>
        <v>0</v>
      </c>
      <c r="AK9">
        <f t="shared" si="20"/>
        <v>0</v>
      </c>
      <c r="AL9">
        <f t="shared" si="21"/>
        <v>0</v>
      </c>
      <c r="AM9">
        <f t="shared" si="5"/>
        <v>0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6"/>
        <v>0</v>
      </c>
    </row>
    <row r="10" spans="1:43" x14ac:dyDescent="0.2">
      <c r="A10" s="1" t="s">
        <v>9</v>
      </c>
      <c r="B10" s="7" t="s">
        <v>75</v>
      </c>
      <c r="C10">
        <v>3.5</v>
      </c>
      <c r="D10">
        <v>0.5</v>
      </c>
      <c r="E10">
        <v>0</v>
      </c>
      <c r="F10">
        <v>2</v>
      </c>
      <c r="G10">
        <v>61</v>
      </c>
      <c r="H10">
        <v>16</v>
      </c>
      <c r="I10">
        <v>1</v>
      </c>
      <c r="J10">
        <v>0</v>
      </c>
      <c r="K10">
        <v>8</v>
      </c>
      <c r="L10">
        <v>0.5</v>
      </c>
      <c r="M10">
        <v>4.5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6</v>
      </c>
      <c r="T10">
        <f t="shared" si="7"/>
        <v>78</v>
      </c>
      <c r="U10">
        <f t="shared" si="8"/>
        <v>13</v>
      </c>
      <c r="V10">
        <f t="shared" si="9"/>
        <v>1</v>
      </c>
      <c r="W10" s="3">
        <f t="shared" si="1"/>
        <v>0.91666666666666663</v>
      </c>
      <c r="X10" s="3">
        <f t="shared" si="10"/>
        <v>0.78205128205128205</v>
      </c>
      <c r="Y10" s="3">
        <f t="shared" si="11"/>
        <v>0.61538461538461542</v>
      </c>
      <c r="Z10">
        <f t="shared" si="12"/>
        <v>1</v>
      </c>
      <c r="AA10">
        <f t="shared" si="2"/>
        <v>0.875</v>
      </c>
      <c r="AB10" s="3">
        <f t="shared" si="13"/>
        <v>0.79220779220779225</v>
      </c>
      <c r="AC10" s="3">
        <f t="shared" si="14"/>
        <v>0.94117647058823528</v>
      </c>
      <c r="AD10" s="6">
        <f t="shared" si="15"/>
        <v>1</v>
      </c>
      <c r="AE10">
        <f t="shared" si="3"/>
        <v>1</v>
      </c>
      <c r="AF10" s="3">
        <f t="shared" si="16"/>
        <v>0.9838709677419355</v>
      </c>
      <c r="AG10">
        <f t="shared" si="17"/>
        <v>0.64</v>
      </c>
      <c r="AH10">
        <f t="shared" si="18"/>
        <v>1</v>
      </c>
      <c r="AI10">
        <f t="shared" si="4"/>
        <v>0</v>
      </c>
      <c r="AJ10" s="3">
        <f t="shared" si="19"/>
        <v>1.6129032258064516E-2</v>
      </c>
      <c r="AK10">
        <f t="shared" si="20"/>
        <v>0.36</v>
      </c>
      <c r="AL10">
        <f t="shared" si="21"/>
        <v>0</v>
      </c>
      <c r="AM10">
        <f t="shared" si="5"/>
        <v>0.125</v>
      </c>
      <c r="AN10" s="3">
        <f t="shared" si="22"/>
        <v>0.20779220779220781</v>
      </c>
      <c r="AO10" s="3">
        <f t="shared" si="23"/>
        <v>5.8823529411764705E-2</v>
      </c>
      <c r="AP10">
        <f t="shared" si="24"/>
        <v>0</v>
      </c>
      <c r="AQ10">
        <f t="shared" si="6"/>
        <v>0.8</v>
      </c>
    </row>
    <row r="11" spans="1:43" x14ac:dyDescent="0.2">
      <c r="A11" s="1" t="s">
        <v>10</v>
      </c>
      <c r="B11" s="7" t="s">
        <v>75</v>
      </c>
      <c r="C11">
        <v>2</v>
      </c>
      <c r="D11">
        <v>2</v>
      </c>
      <c r="E11">
        <v>0</v>
      </c>
      <c r="F11">
        <v>0</v>
      </c>
      <c r="G11">
        <v>28.5</v>
      </c>
      <c r="H11">
        <v>0</v>
      </c>
      <c r="I11">
        <v>0.5</v>
      </c>
      <c r="J11">
        <v>0</v>
      </c>
      <c r="K11">
        <v>6</v>
      </c>
      <c r="L11">
        <v>0</v>
      </c>
      <c r="M11">
        <v>0</v>
      </c>
      <c r="N11">
        <v>0</v>
      </c>
      <c r="O11">
        <v>0.5</v>
      </c>
      <c r="P11">
        <v>3</v>
      </c>
      <c r="Q11">
        <v>0.5</v>
      </c>
      <c r="R11">
        <v>0</v>
      </c>
      <c r="S11">
        <f t="shared" si="0"/>
        <v>4</v>
      </c>
      <c r="T11">
        <f t="shared" si="7"/>
        <v>29</v>
      </c>
      <c r="U11">
        <f t="shared" si="8"/>
        <v>6</v>
      </c>
      <c r="V11">
        <f t="shared" si="9"/>
        <v>4</v>
      </c>
      <c r="W11">
        <f t="shared" si="1"/>
        <v>0.5</v>
      </c>
      <c r="X11" s="3">
        <f t="shared" si="10"/>
        <v>0.98275862068965514</v>
      </c>
      <c r="Y11">
        <f t="shared" si="11"/>
        <v>1</v>
      </c>
      <c r="Z11">
        <f t="shared" si="12"/>
        <v>0.125</v>
      </c>
      <c r="AA11">
        <f t="shared" si="2"/>
        <v>0.5</v>
      </c>
      <c r="AB11" s="6">
        <f t="shared" si="13"/>
        <v>1</v>
      </c>
      <c r="AC11" s="6">
        <f t="shared" si="14"/>
        <v>1</v>
      </c>
      <c r="AD11" s="3">
        <f t="shared" si="15"/>
        <v>0.14285714285714285</v>
      </c>
      <c r="AE11">
        <f t="shared" si="3"/>
        <v>1</v>
      </c>
      <c r="AF11" s="3">
        <f t="shared" si="16"/>
        <v>0.98275862068965514</v>
      </c>
      <c r="AG11">
        <f t="shared" si="17"/>
        <v>1</v>
      </c>
      <c r="AH11">
        <f t="shared" si="18"/>
        <v>0.5</v>
      </c>
      <c r="AI11">
        <f t="shared" si="4"/>
        <v>0</v>
      </c>
      <c r="AJ11" s="3">
        <f t="shared" si="19"/>
        <v>1.7241379310344827E-2</v>
      </c>
      <c r="AK11">
        <f t="shared" si="20"/>
        <v>0</v>
      </c>
      <c r="AL11">
        <f t="shared" si="21"/>
        <v>0.5</v>
      </c>
      <c r="AM11">
        <f t="shared" si="5"/>
        <v>0.5</v>
      </c>
      <c r="AN11">
        <f t="shared" si="22"/>
        <v>0</v>
      </c>
      <c r="AO11">
        <f t="shared" si="23"/>
        <v>0</v>
      </c>
      <c r="AP11" s="3">
        <f t="shared" si="24"/>
        <v>0.8571428571428571</v>
      </c>
      <c r="AQ11">
        <f t="shared" si="6"/>
        <v>0</v>
      </c>
    </row>
    <row r="12" spans="1:43" x14ac:dyDescent="0.2">
      <c r="A12" s="1" t="s">
        <v>11</v>
      </c>
      <c r="B12" s="7" t="s">
        <v>75</v>
      </c>
      <c r="C12">
        <v>3.5</v>
      </c>
      <c r="D12">
        <v>4.5</v>
      </c>
      <c r="E12">
        <v>0</v>
      </c>
      <c r="F12">
        <v>0</v>
      </c>
      <c r="G12">
        <v>88.5</v>
      </c>
      <c r="H12">
        <v>0.5</v>
      </c>
      <c r="I12">
        <v>0</v>
      </c>
      <c r="J12">
        <v>0</v>
      </c>
      <c r="K12">
        <v>1.5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8</v>
      </c>
      <c r="T12">
        <f t="shared" si="7"/>
        <v>89</v>
      </c>
      <c r="U12">
        <f t="shared" si="8"/>
        <v>2</v>
      </c>
      <c r="V12">
        <f t="shared" si="9"/>
        <v>0</v>
      </c>
      <c r="W12" s="3">
        <f t="shared" si="1"/>
        <v>0.4375</v>
      </c>
      <c r="X12" s="3">
        <f t="shared" si="10"/>
        <v>0.9943820224719101</v>
      </c>
      <c r="Y12">
        <f t="shared" si="11"/>
        <v>0.75</v>
      </c>
      <c r="Z12">
        <v>1</v>
      </c>
      <c r="AA12" s="3">
        <f t="shared" si="2"/>
        <v>0.4375</v>
      </c>
      <c r="AB12" s="3">
        <f t="shared" si="13"/>
        <v>0.9943820224719101</v>
      </c>
      <c r="AC12" s="6">
        <f t="shared" si="14"/>
        <v>1</v>
      </c>
      <c r="AD12" s="6">
        <v>1</v>
      </c>
      <c r="AE12">
        <f t="shared" si="3"/>
        <v>1</v>
      </c>
      <c r="AF12">
        <f t="shared" si="16"/>
        <v>1</v>
      </c>
      <c r="AG12">
        <f t="shared" si="17"/>
        <v>0.75</v>
      </c>
      <c r="AH12">
        <v>1</v>
      </c>
      <c r="AI12">
        <f t="shared" si="4"/>
        <v>0</v>
      </c>
      <c r="AJ12">
        <f t="shared" si="19"/>
        <v>0</v>
      </c>
      <c r="AK12">
        <f t="shared" si="20"/>
        <v>0.25</v>
      </c>
      <c r="AL12">
        <f t="shared" si="21"/>
        <v>0</v>
      </c>
      <c r="AM12" s="3">
        <f t="shared" si="5"/>
        <v>0.5625</v>
      </c>
      <c r="AN12" s="3">
        <f t="shared" si="22"/>
        <v>5.6179775280898875E-3</v>
      </c>
      <c r="AO12">
        <f t="shared" si="23"/>
        <v>0</v>
      </c>
      <c r="AP12">
        <f t="shared" si="24"/>
        <v>0</v>
      </c>
      <c r="AQ12">
        <f t="shared" si="6"/>
        <v>0</v>
      </c>
    </row>
    <row r="13" spans="1:43" x14ac:dyDescent="0.2">
      <c r="A13" s="1" t="s">
        <v>12</v>
      </c>
      <c r="B13" s="8" t="s">
        <v>74</v>
      </c>
      <c r="C13">
        <v>1.5</v>
      </c>
      <c r="D13">
        <v>5.5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7</v>
      </c>
      <c r="T13">
        <f t="shared" si="7"/>
        <v>0</v>
      </c>
      <c r="U13">
        <f t="shared" si="8"/>
        <v>0</v>
      </c>
      <c r="V13">
        <f t="shared" si="9"/>
        <v>0</v>
      </c>
      <c r="W13" s="3">
        <f t="shared" si="1"/>
        <v>0.21428571428571427</v>
      </c>
      <c r="X13">
        <f t="shared" si="10"/>
        <v>0</v>
      </c>
      <c r="Y13">
        <f t="shared" si="11"/>
        <v>0</v>
      </c>
      <c r="Z13">
        <f t="shared" si="12"/>
        <v>0</v>
      </c>
      <c r="AA13" s="3">
        <f t="shared" si="2"/>
        <v>0.21428571428571427</v>
      </c>
      <c r="AB13" s="6">
        <f t="shared" si="13"/>
        <v>0</v>
      </c>
      <c r="AC13" s="6">
        <f t="shared" si="14"/>
        <v>0</v>
      </c>
      <c r="AD13" s="6">
        <f t="shared" si="15"/>
        <v>0</v>
      </c>
      <c r="AE13">
        <f t="shared" si="3"/>
        <v>1</v>
      </c>
      <c r="AF13">
        <f t="shared" si="16"/>
        <v>0</v>
      </c>
      <c r="AG13">
        <f t="shared" si="17"/>
        <v>0</v>
      </c>
      <c r="AH13">
        <f t="shared" si="18"/>
        <v>0</v>
      </c>
      <c r="AI13">
        <f t="shared" si="4"/>
        <v>0</v>
      </c>
      <c r="AJ13">
        <f t="shared" si="19"/>
        <v>0</v>
      </c>
      <c r="AK13">
        <f t="shared" si="20"/>
        <v>0</v>
      </c>
      <c r="AL13">
        <f t="shared" si="21"/>
        <v>0</v>
      </c>
      <c r="AM13" s="3">
        <f t="shared" si="5"/>
        <v>0.7857142857142857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6"/>
        <v>0</v>
      </c>
    </row>
    <row r="14" spans="1:43" x14ac:dyDescent="0.2">
      <c r="A14" s="1" t="s">
        <v>13</v>
      </c>
      <c r="B14" s="7" t="s">
        <v>75</v>
      </c>
      <c r="C14">
        <v>2</v>
      </c>
      <c r="D14">
        <v>2</v>
      </c>
      <c r="E14">
        <v>0</v>
      </c>
      <c r="F14">
        <v>0</v>
      </c>
      <c r="G14">
        <v>52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4</v>
      </c>
      <c r="T14">
        <f t="shared" si="7"/>
        <v>52</v>
      </c>
      <c r="U14">
        <f t="shared" si="8"/>
        <v>0</v>
      </c>
      <c r="V14">
        <f t="shared" si="9"/>
        <v>0</v>
      </c>
      <c r="W14">
        <f t="shared" si="1"/>
        <v>0.5</v>
      </c>
      <c r="X14">
        <f t="shared" si="10"/>
        <v>1</v>
      </c>
      <c r="Y14">
        <v>1</v>
      </c>
      <c r="Z14">
        <v>1</v>
      </c>
      <c r="AA14">
        <f t="shared" si="2"/>
        <v>0.5</v>
      </c>
      <c r="AB14" s="6">
        <f t="shared" si="13"/>
        <v>1</v>
      </c>
      <c r="AC14" s="6">
        <v>1</v>
      </c>
      <c r="AD14" s="6">
        <v>1</v>
      </c>
      <c r="AE14">
        <f t="shared" si="3"/>
        <v>1</v>
      </c>
      <c r="AF14">
        <f t="shared" si="16"/>
        <v>1</v>
      </c>
      <c r="AG14">
        <v>1</v>
      </c>
      <c r="AH14">
        <v>1</v>
      </c>
      <c r="AI14">
        <f t="shared" si="4"/>
        <v>0</v>
      </c>
      <c r="AJ14">
        <f t="shared" si="19"/>
        <v>0</v>
      </c>
      <c r="AK14">
        <f t="shared" si="20"/>
        <v>0</v>
      </c>
      <c r="AL14">
        <f t="shared" si="21"/>
        <v>0</v>
      </c>
      <c r="AM14">
        <f t="shared" si="5"/>
        <v>0.5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6"/>
        <v>0</v>
      </c>
    </row>
    <row r="15" spans="1:43" x14ac:dyDescent="0.2">
      <c r="A15" s="1" t="s">
        <v>14</v>
      </c>
      <c r="B15" s="7" t="s">
        <v>75</v>
      </c>
      <c r="C15">
        <v>2</v>
      </c>
      <c r="D15">
        <v>1</v>
      </c>
      <c r="E15">
        <v>0</v>
      </c>
      <c r="F15">
        <v>1</v>
      </c>
      <c r="G15">
        <v>38</v>
      </c>
      <c r="H15">
        <v>10.5</v>
      </c>
      <c r="I15">
        <v>9.5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20</v>
      </c>
      <c r="Q15">
        <v>1</v>
      </c>
      <c r="R15">
        <v>0</v>
      </c>
      <c r="S15">
        <f t="shared" si="0"/>
        <v>4</v>
      </c>
      <c r="T15">
        <f t="shared" si="7"/>
        <v>58</v>
      </c>
      <c r="U15">
        <f t="shared" si="8"/>
        <v>5</v>
      </c>
      <c r="V15">
        <f t="shared" si="9"/>
        <v>21</v>
      </c>
      <c r="W15">
        <f t="shared" si="1"/>
        <v>0.75</v>
      </c>
      <c r="X15" s="3">
        <f t="shared" si="10"/>
        <v>0.65517241379310343</v>
      </c>
      <c r="Y15">
        <f t="shared" si="11"/>
        <v>1</v>
      </c>
      <c r="Z15" s="12">
        <f t="shared" si="12"/>
        <v>0</v>
      </c>
      <c r="AA15" s="3">
        <f t="shared" si="2"/>
        <v>0.66666666666666663</v>
      </c>
      <c r="AB15" s="3">
        <f t="shared" si="13"/>
        <v>0.78350515463917525</v>
      </c>
      <c r="AC15" s="6">
        <f t="shared" si="14"/>
        <v>1</v>
      </c>
      <c r="AD15" s="13">
        <f t="shared" si="15"/>
        <v>0</v>
      </c>
      <c r="AE15">
        <f t="shared" si="3"/>
        <v>1</v>
      </c>
      <c r="AF15">
        <f t="shared" si="16"/>
        <v>0.8</v>
      </c>
      <c r="AG15">
        <f t="shared" si="17"/>
        <v>1</v>
      </c>
      <c r="AH15" s="12">
        <f t="shared" si="18"/>
        <v>0</v>
      </c>
      <c r="AI15">
        <f t="shared" si="4"/>
        <v>0</v>
      </c>
      <c r="AJ15">
        <f t="shared" si="19"/>
        <v>0.2</v>
      </c>
      <c r="AK15">
        <f t="shared" si="20"/>
        <v>0</v>
      </c>
      <c r="AL15">
        <f t="shared" si="21"/>
        <v>1</v>
      </c>
      <c r="AM15" s="3">
        <f t="shared" si="5"/>
        <v>0.33333333333333331</v>
      </c>
      <c r="AN15" s="3">
        <f t="shared" si="22"/>
        <v>0.21649484536082475</v>
      </c>
      <c r="AO15">
        <f t="shared" si="23"/>
        <v>0</v>
      </c>
      <c r="AP15">
        <f t="shared" si="24"/>
        <v>1</v>
      </c>
      <c r="AQ15">
        <f t="shared" si="6"/>
        <v>0.5</v>
      </c>
    </row>
    <row r="16" spans="1:43" x14ac:dyDescent="0.2">
      <c r="A16" s="1" t="s">
        <v>15</v>
      </c>
      <c r="B16" s="7" t="s">
        <v>75</v>
      </c>
      <c r="C16">
        <v>4</v>
      </c>
      <c r="D16">
        <v>0</v>
      </c>
      <c r="E16">
        <v>0</v>
      </c>
      <c r="F16">
        <v>0</v>
      </c>
      <c r="G16">
        <v>76.5</v>
      </c>
      <c r="H16">
        <v>26</v>
      </c>
      <c r="I16">
        <v>3.5</v>
      </c>
      <c r="J16">
        <v>0</v>
      </c>
      <c r="K16">
        <v>6</v>
      </c>
      <c r="L16">
        <v>0</v>
      </c>
      <c r="M16">
        <v>1</v>
      </c>
      <c r="N16">
        <v>0</v>
      </c>
      <c r="O16">
        <v>2</v>
      </c>
      <c r="P16">
        <v>1</v>
      </c>
      <c r="Q16">
        <v>0</v>
      </c>
      <c r="R16">
        <v>0</v>
      </c>
      <c r="S16">
        <f t="shared" si="0"/>
        <v>4</v>
      </c>
      <c r="T16">
        <f t="shared" si="7"/>
        <v>106</v>
      </c>
      <c r="U16">
        <f t="shared" si="8"/>
        <v>7</v>
      </c>
      <c r="V16">
        <f t="shared" si="9"/>
        <v>3</v>
      </c>
      <c r="W16">
        <f t="shared" si="1"/>
        <v>1</v>
      </c>
      <c r="X16" s="3">
        <f t="shared" si="10"/>
        <v>0.72169811320754718</v>
      </c>
      <c r="Y16" s="3">
        <f t="shared" si="11"/>
        <v>0.8571428571428571</v>
      </c>
      <c r="Z16" s="3">
        <f t="shared" si="12"/>
        <v>0.66666666666666663</v>
      </c>
      <c r="AA16">
        <f t="shared" si="2"/>
        <v>1</v>
      </c>
      <c r="AB16" s="3">
        <f t="shared" si="13"/>
        <v>0.74634146341463414</v>
      </c>
      <c r="AC16" s="6">
        <f t="shared" si="14"/>
        <v>1</v>
      </c>
      <c r="AD16" s="3">
        <f t="shared" si="15"/>
        <v>0.66666666666666663</v>
      </c>
      <c r="AE16">
        <f t="shared" si="3"/>
        <v>1</v>
      </c>
      <c r="AF16" s="3">
        <f t="shared" si="16"/>
        <v>0.95625000000000004</v>
      </c>
      <c r="AG16" s="3">
        <f t="shared" si="17"/>
        <v>0.8571428571428571</v>
      </c>
      <c r="AH16">
        <f t="shared" si="18"/>
        <v>1</v>
      </c>
      <c r="AI16">
        <f t="shared" si="4"/>
        <v>0</v>
      </c>
      <c r="AJ16" s="3">
        <f t="shared" si="19"/>
        <v>4.3749999999999997E-2</v>
      </c>
      <c r="AK16" s="3">
        <f t="shared" si="20"/>
        <v>0.14285714285714285</v>
      </c>
      <c r="AL16">
        <f t="shared" si="21"/>
        <v>0</v>
      </c>
      <c r="AM16">
        <f t="shared" si="5"/>
        <v>0</v>
      </c>
      <c r="AN16" s="3">
        <f t="shared" si="22"/>
        <v>0.25365853658536586</v>
      </c>
      <c r="AO16">
        <f t="shared" si="23"/>
        <v>0</v>
      </c>
      <c r="AP16" s="3">
        <f t="shared" si="24"/>
        <v>0.33333333333333331</v>
      </c>
      <c r="AQ16">
        <f t="shared" si="6"/>
        <v>0</v>
      </c>
    </row>
    <row r="17" spans="1:43" x14ac:dyDescent="0.2">
      <c r="A17" s="1" t="s">
        <v>16</v>
      </c>
      <c r="B17" s="7" t="s">
        <v>75</v>
      </c>
      <c r="C17">
        <v>2</v>
      </c>
      <c r="D17">
        <v>0</v>
      </c>
      <c r="E17">
        <v>0</v>
      </c>
      <c r="F17">
        <v>2</v>
      </c>
      <c r="G17">
        <v>39.5</v>
      </c>
      <c r="H17">
        <v>0</v>
      </c>
      <c r="I17">
        <v>5.5</v>
      </c>
      <c r="J17">
        <v>0</v>
      </c>
      <c r="K17">
        <v>3.5</v>
      </c>
      <c r="L17">
        <v>23.5</v>
      </c>
      <c r="M17">
        <v>1</v>
      </c>
      <c r="N17">
        <v>0</v>
      </c>
      <c r="O17">
        <v>1</v>
      </c>
      <c r="P17">
        <v>4</v>
      </c>
      <c r="Q17">
        <v>0</v>
      </c>
      <c r="R17">
        <v>0</v>
      </c>
      <c r="S17">
        <f t="shared" si="0"/>
        <v>4</v>
      </c>
      <c r="T17">
        <f t="shared" si="7"/>
        <v>45</v>
      </c>
      <c r="U17">
        <f t="shared" si="8"/>
        <v>28</v>
      </c>
      <c r="V17">
        <f t="shared" si="9"/>
        <v>5</v>
      </c>
      <c r="W17">
        <f t="shared" si="1"/>
        <v>1</v>
      </c>
      <c r="X17" s="3">
        <f t="shared" si="10"/>
        <v>0.87777777777777777</v>
      </c>
      <c r="Y17">
        <f t="shared" si="11"/>
        <v>0.125</v>
      </c>
      <c r="Z17">
        <f t="shared" si="12"/>
        <v>0.2</v>
      </c>
      <c r="AA17">
        <f t="shared" si="2"/>
        <v>1</v>
      </c>
      <c r="AB17" s="6">
        <f t="shared" si="13"/>
        <v>1</v>
      </c>
      <c r="AC17" s="4">
        <f t="shared" si="14"/>
        <v>0.12962962962962962</v>
      </c>
      <c r="AD17" s="5">
        <f t="shared" si="15"/>
        <v>0.2</v>
      </c>
      <c r="AE17">
        <f t="shared" si="3"/>
        <v>1</v>
      </c>
      <c r="AF17" s="3">
        <f t="shared" si="16"/>
        <v>0.87777777777777777</v>
      </c>
      <c r="AG17" s="3">
        <f t="shared" si="17"/>
        <v>0.77777777777777779</v>
      </c>
      <c r="AH17">
        <f t="shared" si="18"/>
        <v>1</v>
      </c>
      <c r="AI17">
        <f t="shared" si="4"/>
        <v>0</v>
      </c>
      <c r="AJ17" s="3">
        <f t="shared" si="19"/>
        <v>0.12222222222222222</v>
      </c>
      <c r="AK17" s="3">
        <f t="shared" si="20"/>
        <v>0.22222222222222221</v>
      </c>
      <c r="AL17">
        <f t="shared" si="21"/>
        <v>0</v>
      </c>
      <c r="AM17">
        <f t="shared" si="5"/>
        <v>0</v>
      </c>
      <c r="AN17">
        <f t="shared" si="22"/>
        <v>0</v>
      </c>
      <c r="AO17" s="4">
        <f t="shared" si="23"/>
        <v>0.87037037037037035</v>
      </c>
      <c r="AP17">
        <f t="shared" si="24"/>
        <v>0.8</v>
      </c>
      <c r="AQ17">
        <f t="shared" si="6"/>
        <v>1</v>
      </c>
    </row>
    <row r="18" spans="1:43" x14ac:dyDescent="0.2">
      <c r="A18" s="1" t="s">
        <v>17</v>
      </c>
      <c r="B18" s="8" t="s">
        <v>74</v>
      </c>
      <c r="C18">
        <v>2</v>
      </c>
      <c r="D18">
        <v>3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6</v>
      </c>
      <c r="T18">
        <f t="shared" si="7"/>
        <v>0</v>
      </c>
      <c r="U18">
        <f t="shared" si="8"/>
        <v>0</v>
      </c>
      <c r="V18">
        <f t="shared" si="9"/>
        <v>0</v>
      </c>
      <c r="W18">
        <f t="shared" si="1"/>
        <v>0.5</v>
      </c>
      <c r="X18">
        <f t="shared" si="10"/>
        <v>0</v>
      </c>
      <c r="Y18">
        <f t="shared" si="11"/>
        <v>0</v>
      </c>
      <c r="Z18">
        <f t="shared" si="12"/>
        <v>0</v>
      </c>
      <c r="AA18">
        <f t="shared" si="2"/>
        <v>0.4</v>
      </c>
      <c r="AB18" s="6">
        <f t="shared" si="13"/>
        <v>0</v>
      </c>
      <c r="AC18" s="6">
        <f t="shared" si="14"/>
        <v>0</v>
      </c>
      <c r="AD18" s="6">
        <f t="shared" si="15"/>
        <v>0</v>
      </c>
      <c r="AE18">
        <f t="shared" si="3"/>
        <v>1</v>
      </c>
      <c r="AF18">
        <f t="shared" si="16"/>
        <v>0</v>
      </c>
      <c r="AG18">
        <f t="shared" si="17"/>
        <v>0</v>
      </c>
      <c r="AH18">
        <f t="shared" si="18"/>
        <v>0</v>
      </c>
      <c r="AI18">
        <f t="shared" si="4"/>
        <v>0</v>
      </c>
      <c r="AJ18">
        <f t="shared" si="19"/>
        <v>0</v>
      </c>
      <c r="AK18">
        <f t="shared" si="20"/>
        <v>0</v>
      </c>
      <c r="AL18">
        <f t="shared" si="21"/>
        <v>0</v>
      </c>
      <c r="AM18">
        <f t="shared" si="5"/>
        <v>0.6</v>
      </c>
      <c r="AN18">
        <f t="shared" si="22"/>
        <v>0</v>
      </c>
      <c r="AO18">
        <f t="shared" si="23"/>
        <v>0</v>
      </c>
      <c r="AP18">
        <f t="shared" si="24"/>
        <v>0</v>
      </c>
      <c r="AQ18">
        <f t="shared" si="6"/>
        <v>0.25</v>
      </c>
    </row>
    <row r="19" spans="1:43" x14ac:dyDescent="0.2">
      <c r="A19" s="1" t="s">
        <v>18</v>
      </c>
      <c r="B19" s="8" t="s">
        <v>74</v>
      </c>
      <c r="C19">
        <v>3</v>
      </c>
      <c r="D19">
        <v>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6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"/>
        <v>0.5</v>
      </c>
      <c r="X19">
        <f t="shared" si="10"/>
        <v>0</v>
      </c>
      <c r="Y19">
        <f t="shared" si="11"/>
        <v>0</v>
      </c>
      <c r="Z19">
        <f t="shared" si="12"/>
        <v>0</v>
      </c>
      <c r="AA19">
        <f t="shared" si="2"/>
        <v>0.5</v>
      </c>
      <c r="AB19" s="6">
        <f t="shared" si="13"/>
        <v>0</v>
      </c>
      <c r="AC19" s="6">
        <f t="shared" si="14"/>
        <v>0</v>
      </c>
      <c r="AD19" s="6">
        <f t="shared" si="15"/>
        <v>0</v>
      </c>
      <c r="AE19">
        <f t="shared" si="3"/>
        <v>1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4"/>
        <v>0</v>
      </c>
      <c r="AJ19">
        <f t="shared" si="19"/>
        <v>0</v>
      </c>
      <c r="AK19">
        <f t="shared" si="20"/>
        <v>0</v>
      </c>
      <c r="AL19">
        <f t="shared" si="21"/>
        <v>0</v>
      </c>
      <c r="AM19">
        <f t="shared" si="5"/>
        <v>0.5</v>
      </c>
      <c r="AN19">
        <f t="shared" si="22"/>
        <v>0</v>
      </c>
      <c r="AO19">
        <f t="shared" si="23"/>
        <v>0</v>
      </c>
      <c r="AP19">
        <f t="shared" si="24"/>
        <v>0</v>
      </c>
      <c r="AQ19">
        <f t="shared" si="6"/>
        <v>0</v>
      </c>
    </row>
    <row r="20" spans="1:43" x14ac:dyDescent="0.2">
      <c r="A20" s="1" t="s">
        <v>19</v>
      </c>
      <c r="B20" s="7" t="s">
        <v>75</v>
      </c>
      <c r="C20">
        <v>7</v>
      </c>
      <c r="D20">
        <v>0</v>
      </c>
      <c r="E20">
        <v>0</v>
      </c>
      <c r="F20">
        <v>0</v>
      </c>
      <c r="G20">
        <v>7.5</v>
      </c>
      <c r="H20">
        <v>4.5</v>
      </c>
      <c r="I20">
        <v>0</v>
      </c>
      <c r="J20">
        <v>0</v>
      </c>
      <c r="K20">
        <v>2</v>
      </c>
      <c r="L20">
        <v>0</v>
      </c>
      <c r="M20">
        <v>1</v>
      </c>
      <c r="N20">
        <v>0</v>
      </c>
      <c r="O20">
        <v>0</v>
      </c>
      <c r="P20">
        <v>3</v>
      </c>
      <c r="Q20">
        <v>0</v>
      </c>
      <c r="R20">
        <v>0</v>
      </c>
      <c r="S20">
        <f t="shared" si="0"/>
        <v>7</v>
      </c>
      <c r="T20">
        <f t="shared" si="7"/>
        <v>12</v>
      </c>
      <c r="U20">
        <f t="shared" si="8"/>
        <v>3</v>
      </c>
      <c r="V20">
        <f t="shared" si="9"/>
        <v>3</v>
      </c>
      <c r="W20">
        <f t="shared" si="1"/>
        <v>1</v>
      </c>
      <c r="X20">
        <f t="shared" si="10"/>
        <v>0.625</v>
      </c>
      <c r="Y20" s="3">
        <f t="shared" si="11"/>
        <v>0.66666666666666663</v>
      </c>
      <c r="Z20" s="12">
        <f t="shared" si="12"/>
        <v>0</v>
      </c>
      <c r="AA20">
        <f t="shared" si="2"/>
        <v>1</v>
      </c>
      <c r="AB20" s="3">
        <f t="shared" si="13"/>
        <v>0.625</v>
      </c>
      <c r="AC20" s="6">
        <f t="shared" si="14"/>
        <v>1</v>
      </c>
      <c r="AD20" s="13">
        <f t="shared" si="15"/>
        <v>0</v>
      </c>
      <c r="AE20">
        <f t="shared" si="3"/>
        <v>1</v>
      </c>
      <c r="AF20">
        <f t="shared" si="16"/>
        <v>1</v>
      </c>
      <c r="AG20" s="3">
        <f t="shared" si="17"/>
        <v>0.66666666666666663</v>
      </c>
      <c r="AH20">
        <f t="shared" si="18"/>
        <v>0</v>
      </c>
      <c r="AI20">
        <f t="shared" si="4"/>
        <v>0</v>
      </c>
      <c r="AJ20">
        <f t="shared" si="19"/>
        <v>0</v>
      </c>
      <c r="AK20" s="3">
        <f t="shared" si="20"/>
        <v>0.33333333333333331</v>
      </c>
      <c r="AL20">
        <f t="shared" si="21"/>
        <v>0</v>
      </c>
      <c r="AM20">
        <f t="shared" si="5"/>
        <v>0</v>
      </c>
      <c r="AN20">
        <f t="shared" si="22"/>
        <v>0.375</v>
      </c>
      <c r="AO20">
        <f t="shared" si="23"/>
        <v>0</v>
      </c>
      <c r="AP20">
        <f t="shared" si="24"/>
        <v>1</v>
      </c>
      <c r="AQ20">
        <f t="shared" si="6"/>
        <v>0</v>
      </c>
    </row>
    <row r="21" spans="1:43" x14ac:dyDescent="0.2">
      <c r="A21" s="1" t="s">
        <v>20</v>
      </c>
      <c r="B21" s="8" t="s">
        <v>74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4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"/>
        <v>0.75</v>
      </c>
      <c r="X21">
        <f t="shared" si="10"/>
        <v>0</v>
      </c>
      <c r="Y21">
        <f t="shared" si="11"/>
        <v>0</v>
      </c>
      <c r="Z21">
        <f t="shared" si="12"/>
        <v>0</v>
      </c>
      <c r="AA21">
        <f t="shared" si="2"/>
        <v>0.75</v>
      </c>
      <c r="AB21" s="6">
        <f t="shared" si="13"/>
        <v>0</v>
      </c>
      <c r="AC21" s="6">
        <f t="shared" si="14"/>
        <v>0</v>
      </c>
      <c r="AD21" s="6">
        <f t="shared" si="15"/>
        <v>0</v>
      </c>
      <c r="AE21">
        <f t="shared" si="3"/>
        <v>1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4"/>
        <v>0</v>
      </c>
      <c r="AJ21">
        <f t="shared" si="19"/>
        <v>0</v>
      </c>
      <c r="AK21">
        <f t="shared" si="20"/>
        <v>0</v>
      </c>
      <c r="AL21">
        <f t="shared" si="21"/>
        <v>0</v>
      </c>
      <c r="AM21">
        <f t="shared" si="5"/>
        <v>0.25</v>
      </c>
      <c r="AN21">
        <f t="shared" si="22"/>
        <v>0</v>
      </c>
      <c r="AO21">
        <f t="shared" si="23"/>
        <v>0</v>
      </c>
      <c r="AP21">
        <f t="shared" si="24"/>
        <v>0</v>
      </c>
      <c r="AQ21">
        <f t="shared" si="6"/>
        <v>0</v>
      </c>
    </row>
    <row r="22" spans="1:43" x14ac:dyDescent="0.2">
      <c r="A22" s="1" t="s">
        <v>21</v>
      </c>
      <c r="B22" s="7" t="s">
        <v>75</v>
      </c>
      <c r="C22">
        <v>4</v>
      </c>
      <c r="D22">
        <v>9</v>
      </c>
      <c r="E22">
        <v>0</v>
      </c>
      <c r="F22">
        <v>0</v>
      </c>
      <c r="G22">
        <v>72</v>
      </c>
      <c r="H22">
        <v>3.5</v>
      </c>
      <c r="I22">
        <v>2.5</v>
      </c>
      <c r="J22">
        <v>0</v>
      </c>
      <c r="K22">
        <v>8</v>
      </c>
      <c r="L22">
        <v>0</v>
      </c>
      <c r="M22">
        <v>1</v>
      </c>
      <c r="N22">
        <v>0</v>
      </c>
      <c r="O22">
        <v>11</v>
      </c>
      <c r="P22">
        <v>1</v>
      </c>
      <c r="Q22">
        <v>3</v>
      </c>
      <c r="R22">
        <v>0</v>
      </c>
      <c r="S22">
        <f t="shared" si="0"/>
        <v>13</v>
      </c>
      <c r="T22">
        <f t="shared" si="7"/>
        <v>78</v>
      </c>
      <c r="U22">
        <f t="shared" si="8"/>
        <v>9</v>
      </c>
      <c r="V22">
        <f t="shared" si="9"/>
        <v>15</v>
      </c>
      <c r="W22" s="3">
        <f t="shared" si="1"/>
        <v>0.30769230769230771</v>
      </c>
      <c r="X22" s="3">
        <f t="shared" si="10"/>
        <v>0.92307692307692313</v>
      </c>
      <c r="Y22" s="3">
        <f t="shared" si="11"/>
        <v>0.88888888888888884</v>
      </c>
      <c r="Z22" s="3">
        <f t="shared" si="12"/>
        <v>0.73333333333333328</v>
      </c>
      <c r="AA22" s="3">
        <f t="shared" si="2"/>
        <v>0.30769230769230771</v>
      </c>
      <c r="AB22" s="3">
        <f t="shared" si="13"/>
        <v>0.95364238410596025</v>
      </c>
      <c r="AC22" s="6">
        <f t="shared" si="14"/>
        <v>1</v>
      </c>
      <c r="AD22" s="3">
        <f t="shared" si="15"/>
        <v>0.91666666666666663</v>
      </c>
      <c r="AE22">
        <f t="shared" si="3"/>
        <v>1</v>
      </c>
      <c r="AF22" s="3">
        <f t="shared" si="16"/>
        <v>0.96644295302013428</v>
      </c>
      <c r="AG22" s="3">
        <f t="shared" si="17"/>
        <v>0.88888888888888884</v>
      </c>
      <c r="AH22" s="3">
        <f t="shared" si="18"/>
        <v>0.7857142857142857</v>
      </c>
      <c r="AI22">
        <f t="shared" si="4"/>
        <v>0</v>
      </c>
      <c r="AJ22" s="3">
        <f t="shared" si="19"/>
        <v>3.3557046979865772E-2</v>
      </c>
      <c r="AK22" s="3">
        <f t="shared" si="20"/>
        <v>0.1111111111111111</v>
      </c>
      <c r="AL22" s="3">
        <f t="shared" si="21"/>
        <v>0.21428571428571427</v>
      </c>
      <c r="AM22" s="3">
        <f t="shared" si="5"/>
        <v>0.69230769230769229</v>
      </c>
      <c r="AN22" s="3">
        <f t="shared" si="22"/>
        <v>4.6357615894039736E-2</v>
      </c>
      <c r="AO22">
        <f t="shared" si="23"/>
        <v>0</v>
      </c>
      <c r="AP22" s="3">
        <f t="shared" si="24"/>
        <v>8.3333333333333329E-2</v>
      </c>
      <c r="AQ22">
        <f t="shared" si="6"/>
        <v>0</v>
      </c>
    </row>
    <row r="23" spans="1:43" x14ac:dyDescent="0.2">
      <c r="A23" s="1" t="s">
        <v>22</v>
      </c>
      <c r="B23" s="8" t="s">
        <v>74</v>
      </c>
      <c r="C23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5</v>
      </c>
      <c r="T23">
        <f t="shared" si="7"/>
        <v>0</v>
      </c>
      <c r="U23">
        <f t="shared" si="8"/>
        <v>0</v>
      </c>
      <c r="V23">
        <f t="shared" si="9"/>
        <v>0</v>
      </c>
      <c r="W23">
        <f t="shared" si="1"/>
        <v>1</v>
      </c>
      <c r="X23">
        <f t="shared" si="10"/>
        <v>0</v>
      </c>
      <c r="Y23">
        <f t="shared" si="11"/>
        <v>0</v>
      </c>
      <c r="Z23">
        <f t="shared" si="12"/>
        <v>0</v>
      </c>
      <c r="AA23">
        <f t="shared" si="2"/>
        <v>1</v>
      </c>
      <c r="AB23" s="6">
        <f t="shared" si="13"/>
        <v>0</v>
      </c>
      <c r="AC23" s="6">
        <f t="shared" si="14"/>
        <v>0</v>
      </c>
      <c r="AD23" s="6">
        <f t="shared" si="15"/>
        <v>0</v>
      </c>
      <c r="AE23">
        <f t="shared" si="3"/>
        <v>1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4"/>
        <v>0</v>
      </c>
      <c r="AJ23">
        <f t="shared" si="19"/>
        <v>0</v>
      </c>
      <c r="AK23">
        <f t="shared" si="20"/>
        <v>0</v>
      </c>
      <c r="AL23">
        <f t="shared" si="21"/>
        <v>0</v>
      </c>
      <c r="AM23">
        <f t="shared" si="5"/>
        <v>0</v>
      </c>
      <c r="AN23">
        <f t="shared" si="22"/>
        <v>0</v>
      </c>
      <c r="AO23">
        <f t="shared" si="23"/>
        <v>0</v>
      </c>
      <c r="AP23">
        <f t="shared" si="24"/>
        <v>0</v>
      </c>
      <c r="AQ23">
        <f t="shared" si="6"/>
        <v>0</v>
      </c>
    </row>
    <row r="24" spans="1:43" x14ac:dyDescent="0.2">
      <c r="A24" s="1" t="s">
        <v>23</v>
      </c>
      <c r="B24" s="7" t="s">
        <v>75</v>
      </c>
      <c r="C24">
        <v>3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3</v>
      </c>
      <c r="T24">
        <f t="shared" si="7"/>
        <v>10</v>
      </c>
      <c r="U24">
        <f t="shared" si="8"/>
        <v>0</v>
      </c>
      <c r="V24">
        <f t="shared" si="9"/>
        <v>0</v>
      </c>
      <c r="W24">
        <f t="shared" si="1"/>
        <v>1</v>
      </c>
      <c r="X24">
        <f t="shared" si="10"/>
        <v>1</v>
      </c>
      <c r="Y24">
        <v>1</v>
      </c>
      <c r="Z24">
        <v>1</v>
      </c>
      <c r="AA24">
        <f t="shared" si="2"/>
        <v>1</v>
      </c>
      <c r="AB24" s="6">
        <f t="shared" si="13"/>
        <v>1</v>
      </c>
      <c r="AC24" s="6">
        <v>1</v>
      </c>
      <c r="AD24" s="6">
        <v>1</v>
      </c>
      <c r="AE24">
        <f t="shared" si="3"/>
        <v>1</v>
      </c>
      <c r="AF24">
        <f t="shared" si="16"/>
        <v>1</v>
      </c>
      <c r="AG24">
        <v>1</v>
      </c>
      <c r="AH24">
        <v>1</v>
      </c>
      <c r="AI24">
        <f t="shared" si="4"/>
        <v>0</v>
      </c>
      <c r="AJ24">
        <f t="shared" si="19"/>
        <v>0</v>
      </c>
      <c r="AK24">
        <f t="shared" si="20"/>
        <v>0</v>
      </c>
      <c r="AL24">
        <f t="shared" si="21"/>
        <v>0</v>
      </c>
      <c r="AM24">
        <f t="shared" si="5"/>
        <v>0</v>
      </c>
      <c r="AN24">
        <f t="shared" si="22"/>
        <v>0</v>
      </c>
      <c r="AO24">
        <f t="shared" si="23"/>
        <v>0</v>
      </c>
      <c r="AP24">
        <f t="shared" si="24"/>
        <v>0</v>
      </c>
      <c r="AQ24">
        <f t="shared" si="6"/>
        <v>0</v>
      </c>
    </row>
    <row r="25" spans="1:43" x14ac:dyDescent="0.2">
      <c r="A25" s="1" t="s">
        <v>24</v>
      </c>
      <c r="B25" s="11" t="s">
        <v>77</v>
      </c>
      <c r="C25">
        <v>2.5</v>
      </c>
      <c r="D25">
        <v>13.5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16</v>
      </c>
      <c r="T25">
        <f t="shared" si="7"/>
        <v>0</v>
      </c>
      <c r="U25">
        <f t="shared" si="8"/>
        <v>0</v>
      </c>
      <c r="V25">
        <f t="shared" si="9"/>
        <v>0</v>
      </c>
      <c r="W25" s="3">
        <f t="shared" si="1"/>
        <v>0.15625</v>
      </c>
      <c r="X25">
        <f t="shared" si="10"/>
        <v>0</v>
      </c>
      <c r="Y25">
        <f t="shared" si="11"/>
        <v>0</v>
      </c>
      <c r="Z25">
        <f t="shared" si="12"/>
        <v>0</v>
      </c>
      <c r="AA25" s="3">
        <f t="shared" si="2"/>
        <v>0.15625</v>
      </c>
      <c r="AB25" s="6">
        <f t="shared" si="13"/>
        <v>0</v>
      </c>
      <c r="AC25" s="6">
        <f t="shared" si="14"/>
        <v>0</v>
      </c>
      <c r="AD25" s="6">
        <f t="shared" si="15"/>
        <v>0</v>
      </c>
      <c r="AE25">
        <f t="shared" si="3"/>
        <v>1</v>
      </c>
      <c r="AF25">
        <f t="shared" si="16"/>
        <v>0</v>
      </c>
      <c r="AG25">
        <f t="shared" si="17"/>
        <v>0</v>
      </c>
      <c r="AH25">
        <f t="shared" si="18"/>
        <v>0</v>
      </c>
      <c r="AI25">
        <f t="shared" si="4"/>
        <v>0</v>
      </c>
      <c r="AJ25">
        <f t="shared" si="19"/>
        <v>0</v>
      </c>
      <c r="AK25">
        <f t="shared" si="20"/>
        <v>0</v>
      </c>
      <c r="AL25">
        <f t="shared" si="21"/>
        <v>0</v>
      </c>
      <c r="AM25" s="3">
        <f t="shared" si="5"/>
        <v>0.84375</v>
      </c>
      <c r="AN25">
        <f t="shared" si="22"/>
        <v>0</v>
      </c>
      <c r="AO25">
        <f t="shared" si="23"/>
        <v>0</v>
      </c>
      <c r="AP25">
        <f t="shared" si="24"/>
        <v>0</v>
      </c>
      <c r="AQ25">
        <f t="shared" si="6"/>
        <v>0</v>
      </c>
    </row>
    <row r="26" spans="1:43" x14ac:dyDescent="0.2">
      <c r="A26" s="1" t="s">
        <v>25</v>
      </c>
      <c r="B26" s="7" t="s">
        <v>75</v>
      </c>
      <c r="C26">
        <v>4</v>
      </c>
      <c r="D26">
        <v>0</v>
      </c>
      <c r="E26">
        <v>0</v>
      </c>
      <c r="F26">
        <v>0</v>
      </c>
      <c r="G26">
        <v>38.5</v>
      </c>
      <c r="H26">
        <v>2</v>
      </c>
      <c r="I26">
        <v>3.5</v>
      </c>
      <c r="J26">
        <v>0</v>
      </c>
      <c r="K26">
        <v>7.5</v>
      </c>
      <c r="L26">
        <v>0.5</v>
      </c>
      <c r="M26">
        <v>2</v>
      </c>
      <c r="N26">
        <v>0</v>
      </c>
      <c r="O26">
        <v>4</v>
      </c>
      <c r="P26">
        <v>1</v>
      </c>
      <c r="Q26">
        <v>0</v>
      </c>
      <c r="R26">
        <v>0</v>
      </c>
      <c r="S26">
        <f t="shared" si="0"/>
        <v>4</v>
      </c>
      <c r="T26">
        <f t="shared" si="7"/>
        <v>44</v>
      </c>
      <c r="U26">
        <f t="shared" si="8"/>
        <v>10</v>
      </c>
      <c r="V26">
        <f t="shared" si="9"/>
        <v>5</v>
      </c>
      <c r="W26">
        <f t="shared" si="1"/>
        <v>1</v>
      </c>
      <c r="X26">
        <f t="shared" si="10"/>
        <v>0.875</v>
      </c>
      <c r="Y26">
        <f t="shared" si="11"/>
        <v>0.75</v>
      </c>
      <c r="Z26">
        <f t="shared" si="12"/>
        <v>0.8</v>
      </c>
      <c r="AA26">
        <f t="shared" si="2"/>
        <v>1</v>
      </c>
      <c r="AB26" s="3">
        <f t="shared" si="13"/>
        <v>0.95061728395061729</v>
      </c>
      <c r="AC26" s="3">
        <f t="shared" si="14"/>
        <v>0.9375</v>
      </c>
      <c r="AD26" s="5">
        <f t="shared" si="15"/>
        <v>0.8</v>
      </c>
      <c r="AE26">
        <f t="shared" si="3"/>
        <v>1</v>
      </c>
      <c r="AF26" s="3">
        <f t="shared" si="16"/>
        <v>0.91666666666666663</v>
      </c>
      <c r="AG26" s="3">
        <f t="shared" si="17"/>
        <v>0.78947368421052633</v>
      </c>
      <c r="AH26">
        <f t="shared" si="18"/>
        <v>1</v>
      </c>
      <c r="AI26">
        <f t="shared" si="4"/>
        <v>0</v>
      </c>
      <c r="AJ26" s="3">
        <f t="shared" si="19"/>
        <v>8.3333333333333329E-2</v>
      </c>
      <c r="AK26" s="3">
        <f t="shared" si="20"/>
        <v>0.21052631578947367</v>
      </c>
      <c r="AL26">
        <f t="shared" si="21"/>
        <v>0</v>
      </c>
      <c r="AM26">
        <f t="shared" si="5"/>
        <v>0</v>
      </c>
      <c r="AN26" s="3">
        <f t="shared" si="22"/>
        <v>4.9382716049382713E-2</v>
      </c>
      <c r="AO26" s="3">
        <f t="shared" si="23"/>
        <v>6.25E-2</v>
      </c>
      <c r="AP26">
        <f t="shared" si="24"/>
        <v>0.2</v>
      </c>
      <c r="AQ26">
        <f t="shared" si="6"/>
        <v>0</v>
      </c>
    </row>
    <row r="27" spans="1:43" x14ac:dyDescent="0.2">
      <c r="A27" s="1" t="s">
        <v>26</v>
      </c>
      <c r="B27" s="7" t="s">
        <v>75</v>
      </c>
      <c r="C27">
        <v>3</v>
      </c>
      <c r="D27">
        <v>4</v>
      </c>
      <c r="E27">
        <v>0</v>
      </c>
      <c r="F27">
        <v>0</v>
      </c>
      <c r="G27">
        <v>40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</v>
      </c>
      <c r="P27">
        <v>0</v>
      </c>
      <c r="Q27">
        <v>3</v>
      </c>
      <c r="R27">
        <v>0</v>
      </c>
      <c r="S27">
        <f t="shared" si="0"/>
        <v>7</v>
      </c>
      <c r="T27">
        <f t="shared" si="7"/>
        <v>40</v>
      </c>
      <c r="U27">
        <f t="shared" si="8"/>
        <v>0</v>
      </c>
      <c r="V27">
        <f t="shared" si="9"/>
        <v>6</v>
      </c>
      <c r="W27" s="3">
        <f t="shared" si="1"/>
        <v>0.42857142857142855</v>
      </c>
      <c r="X27">
        <f t="shared" si="10"/>
        <v>1</v>
      </c>
      <c r="Y27">
        <v>1</v>
      </c>
      <c r="Z27">
        <f t="shared" si="12"/>
        <v>0.5</v>
      </c>
      <c r="AA27" s="3">
        <f t="shared" si="2"/>
        <v>0.42857142857142855</v>
      </c>
      <c r="AB27" s="6">
        <f t="shared" si="13"/>
        <v>1</v>
      </c>
      <c r="AC27" s="6">
        <v>1</v>
      </c>
      <c r="AD27" s="6">
        <f t="shared" si="15"/>
        <v>1</v>
      </c>
      <c r="AE27">
        <f t="shared" si="3"/>
        <v>1</v>
      </c>
      <c r="AF27">
        <f t="shared" si="16"/>
        <v>1</v>
      </c>
      <c r="AG27">
        <v>1</v>
      </c>
      <c r="AH27">
        <f t="shared" si="18"/>
        <v>0.5</v>
      </c>
      <c r="AI27">
        <f t="shared" si="4"/>
        <v>0</v>
      </c>
      <c r="AJ27">
        <f t="shared" si="19"/>
        <v>0</v>
      </c>
      <c r="AK27">
        <f t="shared" si="20"/>
        <v>0</v>
      </c>
      <c r="AL27">
        <f t="shared" si="21"/>
        <v>0.5</v>
      </c>
      <c r="AM27" s="3">
        <f t="shared" si="5"/>
        <v>0.5714285714285714</v>
      </c>
      <c r="AN27">
        <f t="shared" si="22"/>
        <v>0</v>
      </c>
      <c r="AO27">
        <f t="shared" si="23"/>
        <v>0</v>
      </c>
      <c r="AP27">
        <f t="shared" si="24"/>
        <v>0</v>
      </c>
      <c r="AQ27">
        <f t="shared" si="6"/>
        <v>0</v>
      </c>
    </row>
    <row r="28" spans="1:43" x14ac:dyDescent="0.2">
      <c r="A28" s="1" t="s">
        <v>27</v>
      </c>
      <c r="B28" s="8" t="s">
        <v>74</v>
      </c>
      <c r="C28">
        <v>2.5</v>
      </c>
      <c r="D28">
        <v>7</v>
      </c>
      <c r="E28">
        <v>0</v>
      </c>
      <c r="F28">
        <v>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11</v>
      </c>
      <c r="T28">
        <f t="shared" si="7"/>
        <v>0</v>
      </c>
      <c r="U28">
        <f t="shared" si="8"/>
        <v>0</v>
      </c>
      <c r="V28">
        <f t="shared" si="9"/>
        <v>0</v>
      </c>
      <c r="W28" s="3">
        <f t="shared" si="1"/>
        <v>0.36363636363636365</v>
      </c>
      <c r="X28">
        <f t="shared" si="10"/>
        <v>0</v>
      </c>
      <c r="Y28">
        <f t="shared" si="11"/>
        <v>0</v>
      </c>
      <c r="Z28">
        <f t="shared" si="12"/>
        <v>0</v>
      </c>
      <c r="AA28" s="3">
        <f t="shared" si="2"/>
        <v>0.26315789473684209</v>
      </c>
      <c r="AB28" s="6">
        <f t="shared" si="13"/>
        <v>0</v>
      </c>
      <c r="AC28" s="6">
        <f t="shared" si="14"/>
        <v>0</v>
      </c>
      <c r="AD28" s="6">
        <f t="shared" si="15"/>
        <v>0</v>
      </c>
      <c r="AE28">
        <f t="shared" si="3"/>
        <v>1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4"/>
        <v>0</v>
      </c>
      <c r="AJ28">
        <f t="shared" si="19"/>
        <v>0</v>
      </c>
      <c r="AK28">
        <f t="shared" si="20"/>
        <v>0</v>
      </c>
      <c r="AL28">
        <f t="shared" si="21"/>
        <v>0</v>
      </c>
      <c r="AM28" s="3">
        <f t="shared" si="5"/>
        <v>0.73684210526315785</v>
      </c>
      <c r="AN28">
        <f t="shared" si="22"/>
        <v>0</v>
      </c>
      <c r="AO28">
        <f t="shared" si="23"/>
        <v>0</v>
      </c>
      <c r="AP28">
        <f t="shared" si="24"/>
        <v>0</v>
      </c>
      <c r="AQ28" s="3">
        <f t="shared" si="6"/>
        <v>0.17647058823529413</v>
      </c>
    </row>
    <row r="29" spans="1:43" x14ac:dyDescent="0.2">
      <c r="A29" s="1" t="s">
        <v>28</v>
      </c>
      <c r="B29" s="8" t="s">
        <v>74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3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"/>
        <v>1</v>
      </c>
      <c r="X29">
        <f t="shared" si="10"/>
        <v>0</v>
      </c>
      <c r="Y29">
        <f t="shared" si="11"/>
        <v>0</v>
      </c>
      <c r="Z29">
        <f t="shared" si="12"/>
        <v>0</v>
      </c>
      <c r="AA29">
        <f t="shared" si="2"/>
        <v>1</v>
      </c>
      <c r="AB29" s="6">
        <f t="shared" si="13"/>
        <v>0</v>
      </c>
      <c r="AC29" s="6">
        <f t="shared" si="14"/>
        <v>0</v>
      </c>
      <c r="AD29" s="6">
        <f t="shared" si="15"/>
        <v>0</v>
      </c>
      <c r="AE29">
        <f t="shared" si="3"/>
        <v>1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4"/>
        <v>0</v>
      </c>
      <c r="AJ29">
        <f t="shared" si="19"/>
        <v>0</v>
      </c>
      <c r="AK29">
        <f t="shared" si="20"/>
        <v>0</v>
      </c>
      <c r="AL29">
        <f t="shared" si="21"/>
        <v>0</v>
      </c>
      <c r="AM29">
        <f t="shared" si="5"/>
        <v>0</v>
      </c>
      <c r="AN29">
        <f t="shared" si="22"/>
        <v>0</v>
      </c>
      <c r="AO29">
        <f t="shared" si="23"/>
        <v>0</v>
      </c>
      <c r="AP29">
        <f t="shared" si="24"/>
        <v>0</v>
      </c>
      <c r="AQ29">
        <f t="shared" si="6"/>
        <v>0</v>
      </c>
    </row>
    <row r="30" spans="1:43" x14ac:dyDescent="0.2">
      <c r="A30" s="1" t="s">
        <v>29</v>
      </c>
      <c r="B30" s="7" t="s">
        <v>75</v>
      </c>
      <c r="C30">
        <v>5</v>
      </c>
      <c r="D30">
        <v>0</v>
      </c>
      <c r="E30">
        <v>0</v>
      </c>
      <c r="F30">
        <v>0</v>
      </c>
      <c r="G30">
        <v>78</v>
      </c>
      <c r="H30">
        <v>3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  <c r="O30">
        <v>3</v>
      </c>
      <c r="P30">
        <v>2</v>
      </c>
      <c r="Q30">
        <v>1</v>
      </c>
      <c r="R30">
        <v>0</v>
      </c>
      <c r="S30">
        <f t="shared" si="0"/>
        <v>5</v>
      </c>
      <c r="T30">
        <f t="shared" si="7"/>
        <v>81</v>
      </c>
      <c r="U30">
        <f t="shared" si="8"/>
        <v>5</v>
      </c>
      <c r="V30">
        <f t="shared" si="9"/>
        <v>6</v>
      </c>
      <c r="W30">
        <f t="shared" si="1"/>
        <v>1</v>
      </c>
      <c r="X30" s="3">
        <f t="shared" si="10"/>
        <v>0.96296296296296291</v>
      </c>
      <c r="Y30">
        <f t="shared" si="11"/>
        <v>0.4</v>
      </c>
      <c r="Z30">
        <f t="shared" si="12"/>
        <v>0.5</v>
      </c>
      <c r="AA30">
        <f t="shared" si="2"/>
        <v>1</v>
      </c>
      <c r="AB30" s="3">
        <f t="shared" si="13"/>
        <v>0.96296296296296291</v>
      </c>
      <c r="AC30" s="6">
        <f t="shared" si="14"/>
        <v>1</v>
      </c>
      <c r="AD30" s="5">
        <f t="shared" si="15"/>
        <v>0.6</v>
      </c>
      <c r="AE30">
        <f t="shared" si="3"/>
        <v>1</v>
      </c>
      <c r="AF30">
        <f t="shared" si="16"/>
        <v>1</v>
      </c>
      <c r="AG30">
        <f t="shared" si="17"/>
        <v>0.4</v>
      </c>
      <c r="AH30">
        <f t="shared" si="18"/>
        <v>0.75</v>
      </c>
      <c r="AI30">
        <f t="shared" si="4"/>
        <v>0</v>
      </c>
      <c r="AJ30">
        <f t="shared" si="19"/>
        <v>0</v>
      </c>
      <c r="AK30">
        <f t="shared" si="20"/>
        <v>0.6</v>
      </c>
      <c r="AL30">
        <f t="shared" si="21"/>
        <v>0.25</v>
      </c>
      <c r="AM30">
        <f t="shared" si="5"/>
        <v>0</v>
      </c>
      <c r="AN30" s="3">
        <f t="shared" si="22"/>
        <v>3.7037037037037035E-2</v>
      </c>
      <c r="AO30">
        <f t="shared" si="23"/>
        <v>0</v>
      </c>
      <c r="AP30">
        <f t="shared" si="24"/>
        <v>0.4</v>
      </c>
      <c r="AQ30">
        <f t="shared" si="6"/>
        <v>0</v>
      </c>
    </row>
    <row r="31" spans="1:43" x14ac:dyDescent="0.2">
      <c r="A31" s="1" t="s">
        <v>30</v>
      </c>
      <c r="B31" s="9" t="s">
        <v>78</v>
      </c>
      <c r="C31">
        <v>1.5</v>
      </c>
      <c r="D31">
        <v>9.5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13</v>
      </c>
      <c r="T31">
        <v>0</v>
      </c>
      <c r="U31">
        <v>0</v>
      </c>
      <c r="V31">
        <v>0</v>
      </c>
      <c r="W31" s="3">
        <f t="shared" si="1"/>
        <v>0.26923076923076922</v>
      </c>
      <c r="X31">
        <v>0</v>
      </c>
      <c r="Y31">
        <v>0</v>
      </c>
      <c r="Z31">
        <v>0</v>
      </c>
      <c r="AA31" s="3">
        <f t="shared" si="2"/>
        <v>0.13636363636363635</v>
      </c>
      <c r="AB31">
        <v>0</v>
      </c>
      <c r="AC31">
        <v>0</v>
      </c>
      <c r="AD31">
        <v>0</v>
      </c>
      <c r="AE31">
        <f t="shared" si="3"/>
        <v>1</v>
      </c>
      <c r="AF31">
        <v>0</v>
      </c>
      <c r="AG31">
        <v>0</v>
      </c>
      <c r="AH31">
        <v>0</v>
      </c>
      <c r="AI31">
        <f t="shared" si="4"/>
        <v>0</v>
      </c>
      <c r="AJ31">
        <v>0</v>
      </c>
      <c r="AK31">
        <v>0</v>
      </c>
      <c r="AL31">
        <v>0</v>
      </c>
      <c r="AM31" s="3">
        <f t="shared" si="5"/>
        <v>0.86363636363636365</v>
      </c>
      <c r="AN31">
        <v>0</v>
      </c>
      <c r="AO31">
        <v>0</v>
      </c>
      <c r="AP31">
        <v>0</v>
      </c>
      <c r="AQ31" s="3">
        <f t="shared" si="6"/>
        <v>0.17391304347826086</v>
      </c>
    </row>
    <row r="34" spans="22:43" x14ac:dyDescent="0.2">
      <c r="V34" t="s">
        <v>72</v>
      </c>
      <c r="W34" s="3">
        <f>GEOMEAN(W2:W31)</f>
        <v>0.64311674024470811</v>
      </c>
      <c r="X34" s="3">
        <f>GEOMEAN(X3,X6,X10:X12,X14:X17,X20,X22,X24,X26:X27,X30)</f>
        <v>0.88190584009919326</v>
      </c>
      <c r="Y34" s="3">
        <f>GEOMEAN(Y3,Y6,Y10:Y12,Y14:Y17,Y20,Y22,Y26:Y27,Y30,Y24)</f>
        <v>0.67020769268416436</v>
      </c>
      <c r="Z34" s="3">
        <f>SUM(Z3,Z10:Z12,Z14:Z17,Z22,Z26:Z27,Z30,Z6,Z20,Z24)/COUNT(Z3,Z10:Z12,Z14:Z17,Z22,Z26:Z27,Z30,Z6,Z20,Z24)</f>
        <v>0.53500000000000003</v>
      </c>
      <c r="AA34" s="3">
        <f>GEOMEAN(AA2:AA31)</f>
        <v>0.61397645401546863</v>
      </c>
      <c r="AB34" s="3">
        <f>GEOMEAN(AB3,AB6,AB10:AB12,AB14:AB17,AB20,AB22,AB24,AB26:AB27,AB30)</f>
        <v>0.91110399601749792</v>
      </c>
      <c r="AC34" s="3">
        <f>GEOMEAN(AC3,AC6,AC10:AC12,AC14:AC17,AC20,AC22,AC26:AC27,AC30,AC24)</f>
        <v>0.83769099527371127</v>
      </c>
      <c r="AD34" s="3">
        <f>SUM(AD3,AD10:AD12,AD14:AD17,AD22,AD26:AD27,AD30,AD20,AD24)/COUNT(AD3,AD10:AD12,AD14:AD17,AD22,AD26:AD27,AD30,AD20,AD24)</f>
        <v>0.63044217687074833</v>
      </c>
      <c r="AE34">
        <f>GEOMEAN(AE2:AE31)</f>
        <v>1</v>
      </c>
      <c r="AF34" s="3">
        <f>GEOMEAN(AF3,AF6,AF10:AF12,AF14:AF17,AF20,AF22,AF26:AF27,AF24,AF30)</f>
        <v>0.96380219821679225</v>
      </c>
      <c r="AG34" s="3">
        <f>GEOMEAN(AG3,AG6,AG10:AG12,AG14:AG17,AG20,AG22,AG26:AG27,AG30,AG24)</f>
        <v>0.77786572926087372</v>
      </c>
      <c r="AH34" s="3">
        <f>SUM(AH3,AH10:AH12,AH14:AH17,AH22,AH26:AH27,AH30,AH24)/COUNT(AH3,AH10:AH12,AH14:AH17,AH22,AH26:AH27,AH30,AH24)</f>
        <v>0.81043956043956034</v>
      </c>
      <c r="AM34" s="3"/>
      <c r="AQ34" s="3">
        <f>GEOMEAN(AQ3:AQ5,AQ10,AQ15,AQ17:AQ18,AQ28,AQ31)</f>
        <v>0.52574878355625565</v>
      </c>
    </row>
    <row r="35" spans="22:43" x14ac:dyDescent="0.2">
      <c r="V35" t="s">
        <v>73</v>
      </c>
      <c r="W35">
        <f>MEDIAN(W2:W31)</f>
        <v>0.75</v>
      </c>
      <c r="X35" s="3">
        <f>MEDIAN(X3,X6,X10:X12,X14:X17,X20,X22,X24,X26:X27,X30)</f>
        <v>0.96296296296296291</v>
      </c>
      <c r="Y35" s="3">
        <f>MEDIAN(Y3,Y6,Y10:Y12,Y14:Y17,Y20,Y22,Y26:Y27,Y30,Y24)</f>
        <v>0.75</v>
      </c>
      <c r="Z35" s="5">
        <f>MEDIAN(Z3,Z10:Z12,Z14:Z17,Z22,Z26:Z27,Z30,Z6,Z20,Z24)</f>
        <v>0.5</v>
      </c>
      <c r="AA35" s="3">
        <f>MEDIAN(AA2:AA31)</f>
        <v>0.73863636363636365</v>
      </c>
      <c r="AB35" s="3">
        <f>MEDIAN(AB3,AB6,AB10:AB12,AB14:AB17,AB20,AB22,AB24,AB26:AB27,AB30)</f>
        <v>0.98461538461538467</v>
      </c>
      <c r="AC35" s="6">
        <f>MEDIAN(AC3,AC6,AC10:AC12,AC14:AC17,AC20,AC22,AC26:AC27,AC30,AC24)</f>
        <v>1</v>
      </c>
      <c r="AD35" s="3">
        <f>MEDIAN(AD3,AD10:AD12,AD14:AD17,AD22,AD26:AD27,AD30,AD20,AD24)</f>
        <v>0.73333333333333339</v>
      </c>
      <c r="AE35">
        <f>MEDIAN(AE2:AE31)</f>
        <v>1</v>
      </c>
      <c r="AF35" s="6">
        <f>MEDIAN(AF3,AF6,AF10:AF12,AF14:AF17,AF20,AF22,AF26:AF27,AF24,AF30)</f>
        <v>1</v>
      </c>
      <c r="AG35" s="3">
        <f>MEDIAN(AG3,AG6,AG10:AG12,AG14:AG17,AG20,AG22,AG26:AG27,AG30,AG24)</f>
        <v>0.78947368421052633</v>
      </c>
      <c r="AH35" s="6">
        <f>MEDIAN(AH3,AH10:AH12,AH14:AH17,AH22,AH26:AH27,AH30,AH24)</f>
        <v>1</v>
      </c>
      <c r="AQ35" s="5">
        <f>MEDIAN(AQ3:AQ5,AQ10,AQ15,AQ17:AQ18,AQ28,AQ31)</f>
        <v>0.8</v>
      </c>
    </row>
  </sheetData>
  <conditionalFormatting sqref="B2:B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{F7BAA713-E45D-2748-B3ED-B98FBD5FB984}</x14:id>
        </ext>
      </extLst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BAA713-E45D-2748-B3ED-B98FBD5FB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ICSOC24 Workshop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CAVERO LOPEZ</dc:creator>
  <cp:lastModifiedBy>FRANCISCO JAVIER CAVERO LOPEZ</cp:lastModifiedBy>
  <dcterms:created xsi:type="dcterms:W3CDTF">2024-09-11T11:58:26Z</dcterms:created>
  <dcterms:modified xsi:type="dcterms:W3CDTF">2024-10-02T19:16:11Z</dcterms:modified>
</cp:coreProperties>
</file>