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rdr\cse1325\P11\"/>
    </mc:Choice>
  </mc:AlternateContent>
  <xr:revisionPtr revIDLastSave="0" documentId="13_ncr:1_{D21591E3-F45F-431A-B756-260EB17F6DE3}" xr6:coauthVersionLast="47" xr6:coauthVersionMax="47" xr10:uidLastSave="{00000000-0000-0000-0000-000000000000}"/>
  <bookViews>
    <workbookView xWindow="-10580" yWindow="2113" windowWidth="19200" windowHeight="10074" tabRatio="500" xr2:uid="{00000000-000D-0000-FFFF-FFFF00000000}"/>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 name="Sprint 06 Backlog"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4" i="7" l="1"/>
  <c r="C13" i="7"/>
  <c r="C12" i="7"/>
  <c r="C11" i="7"/>
  <c r="C10" i="7"/>
  <c r="C9" i="7"/>
  <c r="C8" i="7"/>
  <c r="B7" i="7"/>
  <c r="B8" i="7" s="1"/>
  <c r="B9" i="7" s="1"/>
  <c r="B10" i="7" s="1"/>
  <c r="B11" i="7" s="1"/>
  <c r="B12" i="7" s="1"/>
  <c r="B13" i="7" s="1"/>
  <c r="B14" i="7" s="1"/>
  <c r="B3" i="7"/>
  <c r="C14" i="6"/>
  <c r="C13" i="6"/>
  <c r="C12" i="6"/>
  <c r="C11" i="6"/>
  <c r="C10" i="6"/>
  <c r="C9" i="6"/>
  <c r="C8" i="6"/>
  <c r="B7" i="6"/>
  <c r="C14" i="5"/>
  <c r="C13" i="5"/>
  <c r="C12" i="5"/>
  <c r="C11" i="5"/>
  <c r="C10" i="5"/>
  <c r="C9" i="5"/>
  <c r="C8" i="5"/>
  <c r="B7" i="5"/>
  <c r="B3" i="5"/>
  <c r="B2" i="6" s="1"/>
  <c r="B3" i="6" s="1"/>
  <c r="C14" i="4"/>
  <c r="C13" i="4"/>
  <c r="C12" i="4"/>
  <c r="C11" i="4"/>
  <c r="C10" i="4"/>
  <c r="C9" i="4"/>
  <c r="C8" i="4"/>
  <c r="B7" i="4"/>
  <c r="C14" i="3"/>
  <c r="C13" i="3"/>
  <c r="C12" i="3"/>
  <c r="C11" i="3"/>
  <c r="C10" i="3"/>
  <c r="C9" i="3"/>
  <c r="C8" i="3"/>
  <c r="B7" i="3"/>
  <c r="B2" i="3"/>
  <c r="B3" i="3" s="1"/>
  <c r="B2" i="4" s="1"/>
  <c r="B3" i="4" s="1"/>
  <c r="B1" i="3"/>
  <c r="B1" i="4" s="1"/>
  <c r="B1" i="5" s="1"/>
  <c r="B1" i="6" s="1"/>
  <c r="C14" i="2"/>
  <c r="C13" i="2"/>
  <c r="C12" i="2"/>
  <c r="C11" i="2"/>
  <c r="C10" i="2"/>
  <c r="C9" i="2"/>
  <c r="C8" i="2"/>
  <c r="B7" i="2"/>
  <c r="B8" i="2" s="1"/>
  <c r="B9" i="2" s="1"/>
  <c r="B10" i="2" s="1"/>
  <c r="B11" i="2" s="1"/>
  <c r="C18" i="1"/>
  <c r="C17" i="1"/>
  <c r="C16" i="1"/>
  <c r="C15" i="1"/>
  <c r="C14" i="1"/>
  <c r="C13" i="1"/>
  <c r="B12" i="1"/>
  <c r="B12" i="2" l="1"/>
  <c r="B13" i="2" s="1"/>
  <c r="B14" i="2" s="1"/>
  <c r="B8" i="3"/>
  <c r="B9" i="3" s="1"/>
  <c r="B10" i="3" s="1"/>
  <c r="B11" i="3" s="1"/>
  <c r="B12" i="3" s="1"/>
  <c r="B13" i="3" s="1"/>
  <c r="B14" i="3" s="1"/>
  <c r="B8" i="4"/>
  <c r="B9" i="4" s="1"/>
  <c r="B10" i="4" s="1"/>
  <c r="B11" i="4" s="1"/>
  <c r="B12" i="4" s="1"/>
  <c r="B13" i="4" s="1"/>
  <c r="B14" i="4" s="1"/>
  <c r="B8" i="5"/>
  <c r="B9" i="5" s="1"/>
  <c r="B10" i="5" s="1"/>
  <c r="B11" i="5" s="1"/>
  <c r="B12" i="5" s="1"/>
  <c r="B13" i="5" s="1"/>
  <c r="B14" i="5" s="1"/>
  <c r="B8" i="6"/>
  <c r="B9" i="6" s="1"/>
  <c r="B10" i="6" s="1"/>
  <c r="B11" i="6" s="1"/>
  <c r="B12" i="6" s="1"/>
  <c r="B13" i="6" s="1"/>
  <c r="B14" i="6" s="1"/>
  <c r="B13" i="1"/>
  <c r="B14" i="1" s="1"/>
  <c r="B15" i="1" s="1"/>
  <c r="B16" i="1" s="1"/>
  <c r="B17" i="1" s="1"/>
  <c r="B18" i="1" s="1"/>
</calcChain>
</file>

<file path=xl/sharedStrings.xml><?xml version="1.0" encoding="utf-8"?>
<sst xmlns="http://schemas.openxmlformats.org/spreadsheetml/2006/main" count="451" uniqueCount="230">
  <si>
    <t>Product Name:</t>
  </si>
  <si>
    <t>MICE Manager</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</si>
  <si>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</si>
  <si>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</si>
  <si>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</si>
  <si>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</si>
  <si>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</si>
  <si>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</si>
  <si>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</si>
  <si>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</si>
  <si>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</si>
  <si>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</si>
  <si>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</si>
  <si>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</si>
  <si>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</si>
  <si>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</si>
  <si>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</si>
  <si>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of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</si>
  <si>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</si>
  <si>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</si>
  <si>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</si>
  <si>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</si>
  <si>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 Points</t>
  </si>
  <si>
    <t>Est</t>
  </si>
  <si>
    <t>Planned</t>
  </si>
  <si>
    <t>Status</t>
  </si>
  <si>
    <t>As a...</t>
  </si>
  <si>
    <t>I want to...</t>
  </si>
  <si>
    <t>So that I can…</t>
  </si>
  <si>
    <t>Notes</t>
  </si>
  <si>
    <t>CF</t>
  </si>
  <si>
    <t>Manager</t>
  </si>
  <si>
    <t>Create a new ice cream flavor</t>
  </si>
  <si>
    <t>Stock and sell dairy products</t>
  </si>
  <si>
    <t>Base this off of an Item superclass (see design)</t>
  </si>
  <si>
    <t>MXF</t>
  </si>
  <si>
    <t>Create a new “mix in” flavor</t>
  </si>
  <si>
    <t>Let Customers to add flavors to their ice cream</t>
  </si>
  <si>
    <t>MX</t>
  </si>
  <si>
    <t>Create a “mix in” request including amount to mix in</t>
  </si>
  <si>
    <t>Let Customers vary how much mix ins are, uh, mixed in to the ice cream scoop</t>
  </si>
  <si>
    <t>Include light, normal, extra, and drenched amounts of a mix in (via an enum); cost and price are presumed constant</t>
  </si>
  <si>
    <t>SCP</t>
  </si>
  <si>
    <t>Specify a scoop of ice cream</t>
  </si>
  <si>
    <t>Mix a flavor of ice cream with mix ins</t>
  </si>
  <si>
    <t>Include as many mix ins (with amounts of each) as desired; need regression or interactive tests at this point (hence high estimate)</t>
  </si>
  <si>
    <t>GUI</t>
  </si>
  <si>
    <t>Use a GUI instead of a terminal</t>
  </si>
  <si>
    <t>Reduce training costs</t>
  </si>
  <si>
    <t>This is the main window, with menu bar, text data area, and optionally status bar; list orders in data area</t>
  </si>
  <si>
    <t>IGUI</t>
  </si>
  <si>
    <t>Use dialogs to create items</t>
  </si>
  <si>
    <t>One dialog should server for all items with minor variations</t>
  </si>
  <si>
    <t>LOGO</t>
  </si>
  <si>
    <t>Customer</t>
  </si>
  <si>
    <t>Slowly draw stylized logo with vectors in the About dialog</t>
  </si>
  <si>
    <t>Have a more attractive program launch</t>
  </si>
  <si>
    <t>May use provided vector file or create your own (this gives practice with drawing on a canvas before the exam)</t>
  </si>
  <si>
    <t>TOOLB</t>
  </si>
  <si>
    <t>Add a toolbar to the user interface</t>
  </si>
  <si>
    <t>Baseline from Nim is suggested</t>
  </si>
  <si>
    <t>SAVD</t>
  </si>
  <si>
    <t>Save all data to a default file</t>
  </si>
  <si>
    <t>Ensure our data isn’t lost</t>
  </si>
  <si>
    <t>LALL</t>
  </si>
  <si>
    <t>Owner</t>
  </si>
  <si>
    <t>Load data from a specified file</t>
  </si>
  <si>
    <t>Franchise my company</t>
  </si>
  <si>
    <t>SALL</t>
  </si>
  <si>
    <t>Save all data to a specified file</t>
  </si>
  <si>
    <t>CC</t>
  </si>
  <si>
    <t>Create a new container</t>
  </si>
  <si>
    <t>Containers have varying maximum number of scoops permitted; cost and price are assumed to be zero</t>
  </si>
  <si>
    <t>CS</t>
  </si>
  <si>
    <t>Server</t>
  </si>
  <si>
    <t>Create a serving of 1 or more ice cream scoops with mix ins in a container with toppings</t>
  </si>
  <si>
    <t>Create dairy products to sell</t>
  </si>
  <si>
    <t>Pick a container, 1-N scoop flavors, and 0-N toppings via one or more dialogs, instance a serving object, and add to array list</t>
  </si>
  <si>
    <t>CO</t>
  </si>
  <si>
    <t>Create an order of many servings of ice cream</t>
  </si>
  <si>
    <t>Serve everyone in a customer party</t>
  </si>
  <si>
    <t>MAXS</t>
  </si>
  <si>
    <t>Limit scoops to the maximum the container will hold</t>
  </si>
  <si>
    <t>Avoid orders that can't be filled</t>
  </si>
  <si>
    <t>This was a bug in the previous sprint</t>
  </si>
  <si>
    <t>RCPT</t>
  </si>
  <si>
    <t>Show the price for each Order in a receipt format</t>
  </si>
  <si>
    <t>Verify I got what I ordered and what it costs</t>
  </si>
  <si>
    <t>Add the price, cost methods as needed across package product</t>
  </si>
  <si>
    <t>CB</t>
  </si>
  <si>
    <t>Create a new beloved customer</t>
  </si>
  <si>
    <t>Keep track of our customers</t>
  </si>
  <si>
    <t>Person &lt;|- Customer</t>
  </si>
  <si>
    <t>SCO</t>
  </si>
  <si>
    <t>Associate a customer with each order</t>
  </si>
  <si>
    <t>Identify who should receive each order</t>
  </si>
  <si>
    <t>RO</t>
  </si>
  <si>
    <t>Can select a previous serving when placing a new order</t>
  </si>
  <si>
    <t>Needn’t repeatedly create the same serving</t>
  </si>
  <si>
    <t>Create a simple MultiMap and use a MultiMap&lt;Customer, Serving&gt; object in Emporium for this</t>
  </si>
  <si>
    <t>CE</t>
  </si>
  <si>
    <t>Create an emporium that stocks items and maintains a cash register</t>
  </si>
  <si>
    <t>Manage the emporium</t>
  </si>
  <si>
    <t>This includes item stocks, server and customer lists, and the cash register with a running account of gross and net income</t>
  </si>
  <si>
    <t>CTM</t>
  </si>
  <si>
    <t>Create a new server</t>
  </si>
  <si>
    <t>Staff the emporium</t>
  </si>
  <si>
    <t>STM</t>
  </si>
  <si>
    <t>Associate a server with each order</t>
  </si>
  <si>
    <t>Allocate tips, ensure prompt service</t>
  </si>
  <si>
    <t>MST</t>
  </si>
  <si>
    <t>Manage the state of each order (unfilled -&gt; filled -&gt; paid, or unfilled -&gt; canceled)</t>
  </si>
  <si>
    <t>Ensure each order is filled and payment collected</t>
  </si>
  <si>
    <t>POS</t>
  </si>
  <si>
    <t>Show the servings in an order for the servers (what to prepare)</t>
  </si>
  <si>
    <t>Know what to put into each serving in an order</t>
  </si>
  <si>
    <t>This can simply be text in a MessageDialog, or something snazzier; probably similar to PS</t>
  </si>
  <si>
    <t>POC</t>
  </si>
  <si>
    <t>Show the servings in an order for the customer (what was ordered / how much it costs)</t>
  </si>
  <si>
    <t>Verify that my order was taken correctly and see the price</t>
  </si>
  <si>
    <t>PIX</t>
  </si>
  <si>
    <t>Add and display pictures for each item (container, ice cream flavor, and topping)</t>
  </si>
  <si>
    <t>Better understand the menu</t>
  </si>
  <si>
    <t>Store path and filename of image for each ice cream and mix in flavor, and display when ordering</t>
  </si>
  <si>
    <t>CENEW</t>
  </si>
  <si>
    <t>Create a new franchise</t>
  </si>
  <si>
    <t>CM</t>
  </si>
  <si>
    <t>Create a new manager</t>
  </si>
  <si>
    <t>Delegate management tasks to a pro</t>
  </si>
  <si>
    <t>P&amp;L</t>
  </si>
  <si>
    <t>Add a Profit &amp; Loss statement, showing all income, expenses, and total profit</t>
  </si>
  <si>
    <t>Ensure that we’re making a profit and thus avoid bankruptcy</t>
  </si>
  <si>
    <t>Here’s where cost for each Order comes in</t>
  </si>
  <si>
    <t>RI</t>
  </si>
  <si>
    <t>Display an Inventory Report, listing every item and the quantity in stock</t>
  </si>
  <si>
    <t>Ensure we don’t run out of any product and thus disappoint our customers</t>
  </si>
  <si>
    <t>RTM</t>
  </si>
  <si>
    <t>Display a Server Report, listing all info about each server including # of orders served</t>
  </si>
  <si>
    <t>Better manage our team and reward productive team members</t>
  </si>
  <si>
    <t>ETMS</t>
  </si>
  <si>
    <t>Change a server salary</t>
  </si>
  <si>
    <t>Offer promotions and pay bumps to motivate our team members</t>
  </si>
  <si>
    <t>AI</t>
  </si>
  <si>
    <t>Restock items (ice cream flavor, container, and topping)</t>
  </si>
  <si>
    <t>Ensure we can fill every order</t>
  </si>
  <si>
    <t>PS</t>
  </si>
  <si>
    <t>Show the components of a serving (container, scoops, and toppings) for verification</t>
  </si>
  <si>
    <t>Ensure my order was taken correctly</t>
  </si>
  <si>
    <t>Select serving in dialog (or data area if clever), then use toString method in a dialog to display details</t>
  </si>
  <si>
    <t>Create an Order Report, showing all pending orders (unfilled and filled but unpaid)</t>
  </si>
  <si>
    <t>Better manage our production process</t>
  </si>
  <si>
    <t>RB</t>
  </si>
  <si>
    <t>Display a Customer Report, listing all info about each customer</t>
  </si>
  <si>
    <t>Better attract repeat customers and handle complaints</t>
  </si>
  <si>
    <t>EF</t>
  </si>
  <si>
    <t>Edit an ice cream flavor</t>
  </si>
  <si>
    <t>Improve our data and keep it synced to reality</t>
  </si>
  <si>
    <t>EC</t>
  </si>
  <si>
    <t>Edit a container</t>
  </si>
  <si>
    <t>ET</t>
  </si>
  <si>
    <t>Edit a new topping</t>
  </si>
  <si>
    <t>ROA</t>
  </si>
  <si>
    <t>Add Order Report option to show completed as well as pending orders</t>
  </si>
  <si>
    <t>Review our order history seeking patterns to understand how to improve efficiency and profit</t>
  </si>
  <si>
    <t>XI</t>
  </si>
  <si>
    <t>Retire an item (no longer enable its selection for a new order, but keep in reports)</t>
  </si>
  <si>
    <t>Remove items no longer offered from the menu</t>
  </si>
  <si>
    <t>XT</t>
  </si>
  <si>
    <t>Suspend a server (no longer allow their selection for an order or restock, but keep in reports)</t>
  </si>
  <si>
    <t>Remove team members who aren’t currently active from our drop-down lists (except reports)</t>
  </si>
  <si>
    <t>XXT</t>
  </si>
  <si>
    <t>Restore a server</t>
  </si>
  <si>
    <t>Add a former team member tack into service</t>
  </si>
  <si>
    <t>CSB</t>
  </si>
  <si>
    <t>Create a serving of ice cream in a container with toppings</t>
  </si>
  <si>
    <t>Self-order and not have to deal with people</t>
  </si>
  <si>
    <t>This just enables the Customer role to do what the Server can do in defining a serving…</t>
  </si>
  <si>
    <t>COB</t>
  </si>
  <si>
    <t>...and order</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</si>
  <si>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</si>
  <si>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</si>
  <si>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</si>
  <si>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</si>
  <si>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</si>
  <si>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</si>
  <si>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</si>
  <si>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</si>
  <si>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</si>
  <si>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</si>
  <si>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</si>
  <si>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</si>
  <si>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</si>
  <si>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</si>
  <si>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</si>
  <si>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</si>
  <si>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</si>
  <si>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</si>
  <si>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BONUS</t>
  </si>
  <si>
    <t>IMPORTANT: This is an optional sprint for students seeking additional points</t>
  </si>
  <si>
    <t>Finished in Sprint 1</t>
  </si>
  <si>
    <t>Finished in Sprint 2</t>
  </si>
  <si>
    <t>In Work</t>
  </si>
  <si>
    <t>Finished in Sprint 3</t>
  </si>
  <si>
    <t>Isaac Medrano</t>
  </si>
  <si>
    <t>IM</t>
  </si>
  <si>
    <t>Task Force Phi</t>
  </si>
  <si>
    <t>Completed Day 5</t>
  </si>
  <si>
    <t>Create the maxScoops method that acts as a getter method in Container. Modify MainWin.onCreateServing to stop requesting for additional scoops after it exceeds maxScoops.</t>
  </si>
  <si>
    <t>Add price methods to Mixin, Scoop, Serving, and Order. Update MainWin.view to display the price of an order.</t>
  </si>
  <si>
    <t>Create a persons package that will have a Person super class, and a Customer subclass. Person and Customer will hold to key pieces of data, a name and a phone number. Model the classes and their methods in the same fashion as the class Item and it's children classes in package product.</t>
  </si>
  <si>
    <t>Write the Container class. Use the Item class as a template. Go back and modify the emporium class so that it holds an array list of Container objects. Additionaly, write an addContainer and getter method in the emporium class. Implement a toString function for use in MainWin.view()</t>
  </si>
  <si>
    <t>Completed Day 4</t>
  </si>
  <si>
    <t>This class relies primarily on the Container class. Make sure that the Container class is up and running. The Serving class will use the Scoop class as a template. Implement a toString function for use in MainWin.view()</t>
  </si>
  <si>
    <t>Structure this class using Feature CS or the Scoop class. Implement an additional constructor with no parameters for instancing purposes in MainWin, and Implement a toString function for use in MainWin.view()</t>
  </si>
  <si>
    <t>Create 9 buttons and implement listeners. 3 file buttons, 3 create buttons and 3 view buttons. The 3 file buttons: Save, SaveAs, and Open, require three new methods in MainWin that will handle the data from the current emporium whenever clicked on. The create and view buttons reuse the methods to create and display the various items in the emporium. Create an image icon for each button and implement it.</t>
  </si>
  <si>
    <t>Completed Day 3</t>
  </si>
  <si>
    <t>Write the MainWin.onSaveClick method. The onSaveClick method will require that every data class and subclass have a save method that will write out data with a BufferedWriter and read in data with a BufferedReader. The class that this feature depends heavily on is Emporium since the onSaveClick method will call emporium.save when its ready to write to a file.</t>
  </si>
  <si>
    <t>Create the MainWin.onOpenClick method that will use a file chooser dialog and extension filter that will choose an emporium file that will be reconstructed with emporium's constructor once selected.</t>
  </si>
  <si>
    <t>Write a MainWin.onSaveAsClick method that will use a file chooser dialog and extension filter that will allow to choose an emporium file to override prexisting data by delegating the task to the onSaveClick method. This method will also append the necessary file extension to all new files that lack it.</t>
  </si>
  <si>
    <t>Requires the need of a Canvas class that draws the logo and the replacement of a Jlabel in MainWin to display the logo in the about dialog.</t>
  </si>
  <si>
    <t>Create package gui with MainWin class and Screen enum. Also create emporium package with Emporium class and import  package porduct. Create package product from code in Sprint 1.</t>
  </si>
  <si>
    <t>Completed Day 2</t>
  </si>
  <si>
    <t>Create MICE class with a main method that will instance a MainWin.</t>
  </si>
  <si>
    <t>Write a superclass Item that constructs all fields of a particular food item and a subclass IcecreamFlavor that extends Item. Icecream uses Item's constructor.</t>
  </si>
  <si>
    <t>Completed Day 1</t>
  </si>
  <si>
    <t>Write a MixInFlavor subclass that extends Item. MixInFlavor uses Item's constructor.</t>
  </si>
  <si>
    <t>Write a MixInAmount enum with Light, Normal, Extra, and Drenched as members. Write a MixIn class that will construct a MixIn item with an associated amount and flavor.</t>
  </si>
  <si>
    <t>Write a Scoop class that will construct a Scoop object with an Ice cream flavor. Write an addMixIn method that will add any MixIn objects that the customer wishes to add to their scoop object.</t>
  </si>
  <si>
    <t>Finished in Sprint 4</t>
  </si>
  <si>
    <t>Finished in Sprint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</si>
</sst>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Red]\-[$$-409]#,##0.00"/>
    <numFmt numFmtId="165" formatCode="mmm\ dd"/>
    <numFmt numFmtId="166" formatCode="mm/dd/yy\ hh:mm\ AM/PM"/>
  </numFmts>
  <fonts count="14">
    <font>
      <sz val="10"/>
      <name val="Arial"/>
      <family val="2"/>
    </font>
    <font>
      <u/>
      <sz val="10"/>
      <name val="FreeSans"/>
      <family val="2"/>
    </font>
    <font>
      <b/>
      <sz val="14"/>
      <color rgb="FF000000"/>
      <name val="Arial"/>
      <family val="2"/>
    </font>
    <font>
      <b/>
      <sz val="10"/>
      <color rgb="FF000000"/>
      <name val="Arial"/>
      <family val="2"/>
    </font>
    <font>
      <sz val="10"/>
      <color rgb="FF000000"/>
      <name val="Arial"/>
      <family val="2"/>
    </font>
    <font>
      <b/>
      <sz val="12"/>
      <color rgb="FF000000"/>
      <name val="Arial"/>
      <family val="2"/>
    </font>
    <font>
      <b/>
      <sz val="10"/>
      <name val="Arial"/>
      <family val="2"/>
    </font>
    <font>
      <b/>
      <sz val="10"/>
      <color rgb="FFFFFFFF"/>
      <name val="Arial"/>
      <family val="2"/>
    </font>
    <font>
      <b/>
      <sz val="10"/>
      <color rgb="FFFF0000"/>
      <name val="Arial"/>
      <family val="2"/>
    </font>
    <font>
      <b/>
      <sz val="10"/>
      <color rgb="FFFF420E"/>
      <name val="Arial"/>
      <family val="2"/>
    </font>
    <font>
      <b/>
      <sz val="10"/>
      <color rgb="FF800080"/>
      <name val="Arial"/>
      <family val="2"/>
    </font>
    <font>
      <sz val="10"/>
      <name val="Arial"/>
      <charset val="1"/>
    </font>
    <font>
      <b/>
      <sz val="10"/>
      <name val="Arial"/>
      <charset val="1"/>
    </font>
    <font>
      <sz val="10"/>
      <color theme="1"/>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98FB98"/>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bottom/>
      <diagonal/>
    </border>
  </borders>
  <cellStyleXfs count="2">
    <xf numFmtId="0" fontId="0" fillId="0" borderId="0"/>
    <xf numFmtId="164" fontId="1" fillId="0" borderId="0" applyBorder="0" applyAlignment="0" applyProtection="0"/>
  </cellStyleXfs>
  <cellXfs count="40">
    <xf numFmtId="0" fontId="0" fillId="0" borderId="0" xfId="0"/>
    <xf numFmtId="0" fontId="6" fillId="0" borderId="0" xfId="0" applyFont="1" applyAlignment="1">
      <alignment horizontal="center" vertical="top"/>
    </xf>
    <xf numFmtId="0" fontId="0" fillId="0" borderId="0" xfId="0" applyAlignment="1">
      <alignment vertical="top"/>
    </xf>
    <xf numFmtId="0" fontId="3" fillId="0" borderId="0" xfId="0" applyFont="1" applyAlignment="1">
      <alignment vertical="top"/>
    </xf>
    <xf numFmtId="0" fontId="2"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right" vertical="top"/>
    </xf>
    <xf numFmtId="0" fontId="3" fillId="0" borderId="2" xfId="0" applyFont="1" applyBorder="1" applyAlignment="1">
      <alignment vertical="top"/>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7" fillId="3" borderId="0" xfId="0" applyFont="1" applyFill="1" applyAlignment="1">
      <alignment vertical="top"/>
    </xf>
    <xf numFmtId="0" fontId="0" fillId="2" borderId="0" xfId="0" applyFill="1" applyAlignment="1">
      <alignment horizontal="center" vertical="top"/>
    </xf>
    <xf numFmtId="0" fontId="0" fillId="0" borderId="0" xfId="0" applyAlignment="1">
      <alignment vertical="top" wrapText="1"/>
    </xf>
    <xf numFmtId="0" fontId="9" fillId="0" borderId="0" xfId="0" applyFont="1" applyAlignment="1">
      <alignment vertical="top"/>
    </xf>
    <xf numFmtId="0" fontId="10" fillId="0" borderId="0" xfId="0" applyFont="1" applyAlignment="1">
      <alignment vertical="top"/>
    </xf>
    <xf numFmtId="0" fontId="3" fillId="0" borderId="0" xfId="0" applyFont="1"/>
    <xf numFmtId="0" fontId="2" fillId="0" borderId="0" xfId="0" applyFont="1" applyAlignment="1">
      <alignment horizontal="center"/>
    </xf>
    <xf numFmtId="0" fontId="4" fillId="0" borderId="0" xfId="0" applyFont="1"/>
    <xf numFmtId="165" fontId="3" fillId="0" borderId="0" xfId="0" applyNumberFormat="1" applyFont="1"/>
    <xf numFmtId="0" fontId="3" fillId="0" borderId="0" xfId="0" applyFont="1" applyAlignment="1">
      <alignment horizontal="center"/>
    </xf>
    <xf numFmtId="166" fontId="3" fillId="0" borderId="0" xfId="0" applyNumberFormat="1" applyFont="1" applyAlignment="1">
      <alignment horizontal="right"/>
    </xf>
    <xf numFmtId="166" fontId="3" fillId="0" borderId="0" xfId="0" applyNumberFormat="1" applyFont="1"/>
    <xf numFmtId="0" fontId="7" fillId="3" borderId="0" xfId="0" applyFont="1" applyFill="1"/>
    <xf numFmtId="0" fontId="0" fillId="2" borderId="0" xfId="0" applyFill="1"/>
    <xf numFmtId="0" fontId="8" fillId="2" borderId="0" xfId="0" applyFont="1" applyFill="1"/>
    <xf numFmtId="0" fontId="0" fillId="2" borderId="0" xfId="0" applyFill="1" applyAlignment="1">
      <alignment horizontal="center"/>
    </xf>
    <xf numFmtId="0" fontId="11" fillId="0" borderId="0" xfId="0" applyFont="1"/>
    <xf numFmtId="0" fontId="11" fillId="4" borderId="0" xfId="0" applyFont="1" applyFill="1"/>
    <xf numFmtId="0" fontId="12" fillId="0" borderId="0" xfId="0" applyFont="1"/>
    <xf numFmtId="0" fontId="11" fillId="0" borderId="0" xfId="0" applyFont="1" applyAlignment="1">
      <alignment wrapText="1"/>
    </xf>
    <xf numFmtId="0" fontId="11" fillId="0" borderId="0" xfId="0" applyFont="1" applyAlignment="1">
      <alignment horizontal="center"/>
    </xf>
    <xf numFmtId="0" fontId="3" fillId="2" borderId="1" xfId="0" applyFont="1" applyFill="1" applyBorder="1" applyAlignment="1">
      <alignment vertical="top"/>
    </xf>
    <xf numFmtId="0" fontId="2" fillId="0" borderId="0" xfId="0" applyFont="1" applyAlignment="1">
      <alignment vertical="top"/>
    </xf>
    <xf numFmtId="0" fontId="5" fillId="2" borderId="0" xfId="0" applyFont="1" applyFill="1" applyAlignment="1">
      <alignment vertical="top"/>
    </xf>
    <xf numFmtId="0" fontId="3" fillId="2" borderId="1" xfId="0" applyFont="1" applyFill="1" applyBorder="1" applyAlignment="1">
      <alignment vertical="top"/>
    </xf>
    <xf numFmtId="0" fontId="6" fillId="0" borderId="0" xfId="0" applyFont="1" applyAlignment="1">
      <alignment horizontal="center" vertical="top"/>
    </xf>
    <xf numFmtId="0" fontId="13" fillId="2" borderId="0" xfId="0" applyFont="1" applyFill="1" applyAlignment="1">
      <alignment wrapText="1"/>
    </xf>
    <xf numFmtId="0" fontId="0" fillId="2" borderId="0" xfId="0" applyFill="1" applyAlignment="1">
      <alignment wrapText="1"/>
    </xf>
  </cellXfs>
  <cellStyles count="2">
    <cellStyle name="Normal" xfId="0" builtinId="0"/>
    <cellStyle name="Result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Product Backlog Burn Chart</a:t>
            </a:r>
          </a:p>
        </c:rich>
      </c:tx>
      <c:overlay val="0"/>
      <c:spPr>
        <a:noFill/>
        <a:ln w="0">
          <a:noFill/>
        </a:ln>
      </c:spPr>
    </c:title>
    <c:autoTitleDeleted val="0"/>
    <c:plotArea>
      <c:layout>
        <c:manualLayout>
          <c:layoutTarget val="inner"/>
          <c:xMode val="edge"/>
          <c:yMode val="edge"/>
          <c:x val="8.2219167812070504E-2"/>
          <c:y val="0.161914332370305"/>
          <c:w val="0.88441834312132905"/>
          <c:h val="0.63572415525687698"/>
        </c:manualLayout>
      </c:layout>
      <c:scatterChart>
        <c:scatterStyle val="lineMarker"/>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'Product Backlog'!$A$12:$A$18</c:f>
              <c:numCache>
                <c:formatCode>General</c:formatCode>
                <c:ptCount val="7"/>
                <c:pt idx="0">
                  <c:v>0</c:v>
                </c:pt>
                <c:pt idx="1">
                  <c:v>1</c:v>
                </c:pt>
                <c:pt idx="2">
                  <c:v>2</c:v>
                </c:pt>
                <c:pt idx="3">
                  <c:v>3</c:v>
                </c:pt>
                <c:pt idx="4">
                  <c:v>4</c:v>
                </c:pt>
                <c:pt idx="5">
                  <c:v>5</c:v>
                </c:pt>
                <c:pt idx="6">
                  <c:v>6</c:v>
                </c:pt>
              </c:numCache>
            </c:numRef>
          </c:xVal>
          <c:yVal>
            <c:numRef>
              <c:f>'Product Backlog'!$B$12:$B$18</c:f>
              <c:numCache>
                <c:formatCode>General</c:formatCode>
                <c:ptCount val="7"/>
                <c:pt idx="0">
                  <c:v>45</c:v>
                </c:pt>
                <c:pt idx="1">
                  <c:v>41</c:v>
                </c:pt>
                <c:pt idx="2">
                  <c:v>39</c:v>
                </c:pt>
                <c:pt idx="3">
                  <c:v>35</c:v>
                </c:pt>
                <c:pt idx="4">
                  <c:v>32</c:v>
                </c:pt>
                <c:pt idx="5">
                  <c:v>29</c:v>
                </c:pt>
                <c:pt idx="6">
                  <c:v>29</c:v>
                </c:pt>
              </c:numCache>
            </c:numRef>
          </c:yVal>
          <c:smooth val="0"/>
          <c:extLst>
            <c:ext xmlns:c16="http://schemas.microsoft.com/office/drawing/2014/chart" uri="{C3380CC4-5D6E-409C-BE32-E72D297353CC}">
              <c16:uniqueId val="{00000000-2129-443E-BA34-B4712BEB4246}"/>
            </c:ext>
          </c:extLst>
        </c:ser>
        <c:dLbls>
          <c:showLegendKey val="0"/>
          <c:showVal val="0"/>
          <c:showCatName val="0"/>
          <c:showSerName val="0"/>
          <c:showPercent val="0"/>
          <c:showBubbleSize val="0"/>
        </c:dLbls>
        <c:axId val="41476782"/>
        <c:axId val="43858116"/>
      </c:scatterChart>
      <c:valAx>
        <c:axId val="41476782"/>
        <c:scaling>
          <c:orientation val="minMax"/>
          <c:max val="6"/>
          <c:min val="0"/>
        </c:scaling>
        <c:delete val="0"/>
        <c:axPos val="b"/>
        <c:title>
          <c:tx>
            <c:rich>
              <a:bodyPr rot="0"/>
              <a:lstStyle/>
              <a:p>
                <a:pPr>
                  <a:defRPr sz="900" b="0" strike="noStrike" spc="-1">
                    <a:latin typeface="Arial"/>
                  </a:defRPr>
                </a:pPr>
                <a:r>
                  <a:rPr lang="en-US" sz="900" b="0" strike="noStrike" spc="-1">
                    <a:latin typeface="Arial"/>
                  </a:rPr>
                  <a:t>Sprints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43858116"/>
        <c:crosses val="autoZero"/>
        <c:crossBetween val="midCat"/>
      </c:valAx>
      <c:valAx>
        <c:axId val="43858116"/>
        <c:scaling>
          <c:orientation val="minMax"/>
          <c:min val="0"/>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Features Remaining at end of Sprint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41476782"/>
        <c:crosses val="autoZero"/>
        <c:crossBetween val="midCat"/>
      </c:valAx>
      <c:spPr>
        <a:noFill/>
        <a:ln w="0">
          <a:solidFill>
            <a:srgbClr val="B3B3B3"/>
          </a:solidFill>
        </a:ln>
      </c:spPr>
    </c:plotArea>
    <c:plotVisOnly val="1"/>
    <c:dispBlanksAs val="span"/>
    <c:showDLblsOverMax val="1"/>
  </c:chart>
  <c:spPr>
    <a:solidFill>
      <a:srgbClr val="FFFFFF"/>
    </a:solidFill>
    <a:ln w="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01 Backlog'!$B$7:$B$14</c:f>
              <c:numCache>
                <c:formatCode>General</c:formatCode>
                <c:ptCount val="8"/>
                <c:pt idx="0">
                  <c:v>4</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C910-41CB-AE63-4C04772120B9}"/>
            </c:ext>
          </c:extLst>
        </c:ser>
        <c:dLbls>
          <c:showLegendKey val="0"/>
          <c:showVal val="0"/>
          <c:showCatName val="0"/>
          <c:showSerName val="0"/>
          <c:showPercent val="0"/>
          <c:showBubbleSize val="0"/>
        </c:dLbls>
        <c:hiLowLines>
          <c:spPr>
            <a:ln w="0">
              <a:noFill/>
            </a:ln>
          </c:spPr>
        </c:hiLowLines>
        <c:smooth val="0"/>
        <c:axId val="17821616"/>
        <c:axId val="54055251"/>
      </c:lineChart>
      <c:catAx>
        <c:axId val="17821616"/>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54055251"/>
        <c:crosses val="autoZero"/>
        <c:auto val="1"/>
        <c:lblAlgn val="ctr"/>
        <c:lblOffset val="100"/>
        <c:noMultiLvlLbl val="0"/>
      </c:catAx>
      <c:valAx>
        <c:axId val="54055251"/>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7821616"/>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02 Backlog'!$B$7:$B$14</c:f>
              <c:numCache>
                <c:formatCode>General</c:formatCode>
                <c:ptCount val="8"/>
                <c:pt idx="0">
                  <c:v>2</c:v>
                </c:pt>
                <c:pt idx="1">
                  <c:v>2</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8DED-4372-83D7-43C22D4CED75}"/>
            </c:ext>
          </c:extLst>
        </c:ser>
        <c:dLbls>
          <c:showLegendKey val="0"/>
          <c:showVal val="0"/>
          <c:showCatName val="0"/>
          <c:showSerName val="0"/>
          <c:showPercent val="0"/>
          <c:showBubbleSize val="0"/>
        </c:dLbls>
        <c:hiLowLines>
          <c:spPr>
            <a:ln w="0">
              <a:noFill/>
            </a:ln>
          </c:spPr>
        </c:hiLowLines>
        <c:smooth val="0"/>
        <c:axId val="9048404"/>
        <c:axId val="70183045"/>
      </c:lineChart>
      <c:catAx>
        <c:axId val="904840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70183045"/>
        <c:crosses val="autoZero"/>
        <c:auto val="1"/>
        <c:lblAlgn val="ctr"/>
        <c:lblOffset val="100"/>
        <c:noMultiLvlLbl val="0"/>
      </c:catAx>
      <c:valAx>
        <c:axId val="70183045"/>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04840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03 Backlog'!$B$7:$B$14</c:f>
              <c:numCache>
                <c:formatCode>General</c:formatCode>
                <c:ptCount val="8"/>
                <c:pt idx="0">
                  <c:v>5</c:v>
                </c:pt>
                <c:pt idx="1">
                  <c:v>5</c:v>
                </c:pt>
                <c:pt idx="2">
                  <c:v>5</c:v>
                </c:pt>
                <c:pt idx="3">
                  <c:v>1</c:v>
                </c:pt>
                <c:pt idx="4">
                  <c:v>1</c:v>
                </c:pt>
                <c:pt idx="5">
                  <c:v>1</c:v>
                </c:pt>
                <c:pt idx="6">
                  <c:v>1</c:v>
                </c:pt>
                <c:pt idx="7">
                  <c:v>1</c:v>
                </c:pt>
              </c:numCache>
            </c:numRef>
          </c:val>
          <c:smooth val="0"/>
          <c:extLst>
            <c:ext xmlns:c16="http://schemas.microsoft.com/office/drawing/2014/chart" uri="{C3380CC4-5D6E-409C-BE32-E72D297353CC}">
              <c16:uniqueId val="{00000000-842F-4625-80A5-7D8897A4C7DE}"/>
            </c:ext>
          </c:extLst>
        </c:ser>
        <c:dLbls>
          <c:showLegendKey val="0"/>
          <c:showVal val="0"/>
          <c:showCatName val="0"/>
          <c:showSerName val="0"/>
          <c:showPercent val="0"/>
          <c:showBubbleSize val="0"/>
        </c:dLbls>
        <c:hiLowLines>
          <c:spPr>
            <a:ln w="0">
              <a:noFill/>
            </a:ln>
          </c:spPr>
        </c:hiLowLines>
        <c:smooth val="0"/>
        <c:axId val="59069154"/>
        <c:axId val="16510219"/>
      </c:lineChart>
      <c:catAx>
        <c:axId val="5906915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6510219"/>
        <c:crosses val="autoZero"/>
        <c:auto val="1"/>
        <c:lblAlgn val="ctr"/>
        <c:lblOffset val="100"/>
        <c:noMultiLvlLbl val="0"/>
      </c:catAx>
      <c:valAx>
        <c:axId val="16510219"/>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5906915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04 Backlog'!$B$7:$B$14</c:f>
              <c:numCache>
                <c:formatCode>General</c:formatCode>
                <c:ptCount val="8"/>
                <c:pt idx="0">
                  <c:v>3</c:v>
                </c:pt>
                <c:pt idx="1">
                  <c:v>3</c:v>
                </c:pt>
                <c:pt idx="2">
                  <c:v>3</c:v>
                </c:pt>
                <c:pt idx="3">
                  <c:v>3</c:v>
                </c:pt>
                <c:pt idx="4">
                  <c:v>0</c:v>
                </c:pt>
                <c:pt idx="5">
                  <c:v>0</c:v>
                </c:pt>
                <c:pt idx="6">
                  <c:v>0</c:v>
                </c:pt>
                <c:pt idx="7">
                  <c:v>0</c:v>
                </c:pt>
              </c:numCache>
            </c:numRef>
          </c:val>
          <c:smooth val="0"/>
          <c:extLst>
            <c:ext xmlns:c16="http://schemas.microsoft.com/office/drawing/2014/chart" uri="{C3380CC4-5D6E-409C-BE32-E72D297353CC}">
              <c16:uniqueId val="{00000000-22DD-4A88-9A38-9C48501AFEFC}"/>
            </c:ext>
          </c:extLst>
        </c:ser>
        <c:dLbls>
          <c:showLegendKey val="0"/>
          <c:showVal val="0"/>
          <c:showCatName val="0"/>
          <c:showSerName val="0"/>
          <c:showPercent val="0"/>
          <c:showBubbleSize val="0"/>
        </c:dLbls>
        <c:hiLowLines>
          <c:spPr>
            <a:ln w="0">
              <a:noFill/>
            </a:ln>
          </c:spPr>
        </c:hiLowLines>
        <c:smooth val="0"/>
        <c:axId val="96300505"/>
        <c:axId val="61910408"/>
      </c:lineChart>
      <c:catAx>
        <c:axId val="96300505"/>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61910408"/>
        <c:crosses val="autoZero"/>
        <c:auto val="1"/>
        <c:lblAlgn val="ctr"/>
        <c:lblOffset val="100"/>
        <c:noMultiLvlLbl val="0"/>
      </c:catAx>
      <c:valAx>
        <c:axId val="6191040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6300505"/>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05 Backlog'!$B$7:$B$14</c:f>
              <c:numCache>
                <c:formatCode>General</c:formatCode>
                <c:ptCount val="8"/>
                <c:pt idx="0">
                  <c:v>3</c:v>
                </c:pt>
                <c:pt idx="1">
                  <c:v>3</c:v>
                </c:pt>
                <c:pt idx="2">
                  <c:v>3</c:v>
                </c:pt>
                <c:pt idx="3">
                  <c:v>3</c:v>
                </c:pt>
                <c:pt idx="4">
                  <c:v>3</c:v>
                </c:pt>
                <c:pt idx="5">
                  <c:v>0</c:v>
                </c:pt>
                <c:pt idx="6">
                  <c:v>0</c:v>
                </c:pt>
                <c:pt idx="7">
                  <c:v>0</c:v>
                </c:pt>
              </c:numCache>
            </c:numRef>
          </c:val>
          <c:smooth val="0"/>
          <c:extLst>
            <c:ext xmlns:c16="http://schemas.microsoft.com/office/drawing/2014/chart" uri="{C3380CC4-5D6E-409C-BE32-E72D297353CC}">
              <c16:uniqueId val="{00000000-8DA5-4EDF-BB7E-9DC837C45C56}"/>
            </c:ext>
          </c:extLst>
        </c:ser>
        <c:dLbls>
          <c:showLegendKey val="0"/>
          <c:showVal val="0"/>
          <c:showCatName val="0"/>
          <c:showSerName val="0"/>
          <c:showPercent val="0"/>
          <c:showBubbleSize val="0"/>
        </c:dLbls>
        <c:hiLowLines>
          <c:spPr>
            <a:ln w="0">
              <a:noFill/>
            </a:ln>
          </c:spPr>
        </c:hiLowLines>
        <c:smooth val="0"/>
        <c:axId val="66258694"/>
        <c:axId val="58511850"/>
      </c:lineChart>
      <c:catAx>
        <c:axId val="6625869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58511850"/>
        <c:crosses val="autoZero"/>
        <c:auto val="1"/>
        <c:lblAlgn val="ctr"/>
        <c:lblOffset val="100"/>
        <c:noMultiLvlLbl val="0"/>
      </c:catAx>
      <c:valAx>
        <c:axId val="58511850"/>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6625869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06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66AF-4A80-82CD-CA306B7EF8F5}"/>
            </c:ext>
          </c:extLst>
        </c:ser>
        <c:dLbls>
          <c:showLegendKey val="0"/>
          <c:showVal val="0"/>
          <c:showCatName val="0"/>
          <c:showSerName val="0"/>
          <c:showPercent val="0"/>
          <c:showBubbleSize val="0"/>
        </c:dLbls>
        <c:hiLowLines>
          <c:spPr>
            <a:ln w="0">
              <a:noFill/>
            </a:ln>
          </c:spPr>
        </c:hiLowLines>
        <c:smooth val="0"/>
        <c:axId val="82155356"/>
        <c:axId val="74768422"/>
      </c:lineChart>
      <c:catAx>
        <c:axId val="82155356"/>
        <c:scaling>
          <c:orientation val="minMax"/>
        </c:scaling>
        <c:delete val="0"/>
        <c:axPos val="b"/>
        <c:title>
          <c:tx>
            <c:rich>
              <a:bodyPr rot="0"/>
              <a:lstStyle/>
              <a:p>
                <a:pPr>
                  <a:defRPr sz="900" b="0" strike="noStrike" spc="-1">
                    <a:latin typeface="Arial"/>
                  </a:defRPr>
                </a:pPr>
                <a:r>
                  <a:rPr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74768422"/>
        <c:crosses val="autoZero"/>
        <c:auto val="1"/>
        <c:lblAlgn val="ctr"/>
        <c:lblOffset val="100"/>
        <c:noMultiLvlLbl val="0"/>
      </c:catAx>
      <c:valAx>
        <c:axId val="74768422"/>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2155356"/>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198720</xdr:colOff>
      <xdr:row>1</xdr:row>
      <xdr:rowOff>46440</xdr:rowOff>
    </xdr:from>
    <xdr:to>
      <xdr:col>10</xdr:col>
      <xdr:colOff>3202200</xdr:colOff>
      <xdr:row>18</xdr:row>
      <xdr:rowOff>120600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66"/>
  </sheetPr>
  <dimension ref="A1:AMJ104"/>
  <sheetViews>
    <sheetView tabSelected="1" topLeftCell="A22" zoomScaleNormal="100" workbookViewId="0">
      <selection activeCell="G42" sqref="G42"/>
    </sheetView>
  </sheetViews>
  <sheetFormatPr defaultColWidth="11.5859375" defaultRowHeight="12.7"/>
  <cols>
    <col min="1" max="1" width="13.703125" style="2" customWidth="1"/>
    <col min="2" max="2" width="11" style="2" customWidth="1"/>
    <col min="3" max="3" width="8.5859375" style="2" customWidth="1"/>
    <col min="4" max="4" width="7.41015625" style="2" customWidth="1"/>
    <col min="5" max="5" width="4.41015625" style="2" customWidth="1"/>
    <col min="6" max="6" width="8.41015625" style="2" customWidth="1"/>
    <col min="7" max="7" width="17.703125" style="2" customWidth="1"/>
    <col min="8" max="8" width="9.5859375" style="2" customWidth="1"/>
    <col min="9" max="9" width="45.5859375" style="2" customWidth="1"/>
    <col min="10" max="10" width="39.1171875" style="2" customWidth="1"/>
    <col min="11" max="11" width="53.703125" style="2" customWidth="1"/>
    <col min="12" max="1024" width="11.5859375" style="2"/>
  </cols>
  <sheetData>
    <row r="1" spans="1:10" s="5" customFormat="1" ht="17.7">
      <c r="A1" s="2" t="s">
        <v>0</v>
      </c>
      <c r="B1" s="34" t="s">
        <v>1</v>
      </c>
      <c r="C1" s="34"/>
      <c r="D1" s="34"/>
      <c r="E1" s="34"/>
      <c r="F1" s="34"/>
      <c r="G1" s="34"/>
      <c r="H1" s="3"/>
      <c r="I1" s="4" t="s">
        <v>2</v>
      </c>
      <c r="J1"/>
    </row>
    <row r="2" spans="1:10" s="5" customFormat="1" ht="15.35">
      <c r="A2" s="2" t="s">
        <v>3</v>
      </c>
      <c r="B2" s="35" t="s">
        <v>205</v>
      </c>
      <c r="C2" s="35"/>
      <c r="D2" s="35"/>
      <c r="E2" s="35"/>
      <c r="F2" s="35"/>
      <c r="G2" s="35"/>
      <c r="H2" s="3"/>
      <c r="I2" s="3"/>
      <c r="J2" s="3"/>
    </row>
    <row r="3" spans="1:10" s="5" customFormat="1">
      <c r="A3" s="2"/>
      <c r="B3" s="2"/>
      <c r="C3" s="3"/>
      <c r="D3" s="3"/>
      <c r="E3" s="3"/>
      <c r="F3" s="3"/>
      <c r="G3" s="3"/>
      <c r="H3" s="3"/>
      <c r="I3" s="3"/>
      <c r="J3" s="3"/>
    </row>
    <row r="4" spans="1:10" s="5" customFormat="1">
      <c r="A4" s="2"/>
      <c r="B4" s="3" t="s">
        <v>4</v>
      </c>
      <c r="C4" s="3"/>
      <c r="D4" s="3"/>
      <c r="E4" s="3"/>
      <c r="F4" s="3"/>
      <c r="G4" s="3"/>
      <c r="H4" s="3" t="s">
        <v>5</v>
      </c>
      <c r="I4" s="3" t="s">
        <v>6</v>
      </c>
      <c r="J4" s="3"/>
    </row>
    <row r="5" spans="1:10" s="5" customFormat="1">
      <c r="A5" s="2" t="s">
        <v>7</v>
      </c>
      <c r="B5" s="36" t="s">
        <v>203</v>
      </c>
      <c r="C5" s="36"/>
      <c r="D5" s="36"/>
      <c r="E5" s="36"/>
      <c r="F5" s="36"/>
      <c r="G5" s="36"/>
      <c r="H5" s="33" t="s">
        <v>204</v>
      </c>
      <c r="I5" s="33">
        <v>1001884307</v>
      </c>
      <c r="J5" s="3"/>
    </row>
    <row r="6" spans="1:10" s="5" customFormat="1">
      <c r="A6"/>
      <c r="B6"/>
      <c r="C6"/>
      <c r="D6"/>
      <c r="E6"/>
      <c r="F6"/>
      <c r="G6"/>
      <c r="H6"/>
      <c r="I6"/>
      <c r="J6" s="3"/>
    </row>
    <row r="7" spans="1:10" s="5" customFormat="1">
      <c r="A7"/>
      <c r="B7"/>
      <c r="C7"/>
      <c r="D7"/>
      <c r="E7"/>
      <c r="F7"/>
      <c r="G7"/>
      <c r="H7"/>
      <c r="I7"/>
      <c r="J7" s="3"/>
    </row>
    <row r="8" spans="1:10" s="5" customFormat="1">
      <c r="A8"/>
      <c r="B8"/>
      <c r="C8"/>
      <c r="D8"/>
      <c r="E8"/>
      <c r="F8"/>
      <c r="G8"/>
      <c r="H8"/>
      <c r="I8"/>
      <c r="J8" s="3"/>
    </row>
    <row r="9" spans="1:10" s="5" customFormat="1">
      <c r="A9"/>
      <c r="B9"/>
      <c r="C9"/>
      <c r="D9"/>
      <c r="E9"/>
      <c r="F9"/>
      <c r="G9"/>
      <c r="H9"/>
      <c r="I9"/>
      <c r="J9" s="3"/>
    </row>
    <row r="10" spans="1:10" s="5" customFormat="1">
      <c r="A10"/>
      <c r="B10"/>
      <c r="C10"/>
      <c r="D10"/>
      <c r="E10"/>
      <c r="F10"/>
      <c r="G10"/>
      <c r="H10"/>
      <c r="I10"/>
      <c r="J10" s="3"/>
    </row>
    <row r="11" spans="1:10" s="5" customFormat="1">
      <c r="A11" s="1" t="s">
        <v>8</v>
      </c>
      <c r="B11" s="6" t="s">
        <v>9</v>
      </c>
      <c r="C11" s="7" t="s">
        <v>10</v>
      </c>
      <c r="D11" s="7"/>
      <c r="E11" s="3"/>
      <c r="F11" s="3"/>
      <c r="G11" s="3" t="s">
        <v>11</v>
      </c>
      <c r="H11" s="3"/>
      <c r="I11" s="3"/>
      <c r="J11" s="3"/>
    </row>
    <row r="12" spans="1:10" s="5" customFormat="1">
      <c r="A12" s="8">
        <v>0</v>
      </c>
      <c r="B12" s="3">
        <f>COUNT(B24:B136)</f>
        <v>45</v>
      </c>
      <c r="C12" s="7"/>
      <c r="D12" s="7"/>
      <c r="E12" s="3"/>
      <c r="F12" s="9" t="s">
        <v>12</v>
      </c>
      <c r="G12" s="3" t="s">
        <v>13</v>
      </c>
      <c r="H12" s="3"/>
      <c r="I12" s="3"/>
      <c r="J12" s="3"/>
    </row>
    <row r="13" spans="1:10" s="5" customFormat="1">
      <c r="A13" s="8">
        <v>1</v>
      </c>
      <c r="B13" s="3">
        <f t="shared" ref="B13:B18" si="0">B12-C13</f>
        <v>41</v>
      </c>
      <c r="C13" s="7">
        <f>COUNTIF(G$24:G$110,"Finished in Sprint 1")</f>
        <v>4</v>
      </c>
      <c r="D13" s="7"/>
      <c r="E13" s="3"/>
      <c r="F13" s="9">
        <v>1</v>
      </c>
      <c r="G13" s="3" t="s">
        <v>14</v>
      </c>
      <c r="H13" s="3"/>
      <c r="I13" s="3"/>
      <c r="J13" s="3"/>
    </row>
    <row r="14" spans="1:10" s="5" customFormat="1">
      <c r="A14" s="8">
        <v>2</v>
      </c>
      <c r="B14" s="3">
        <f t="shared" si="0"/>
        <v>39</v>
      </c>
      <c r="C14" s="7">
        <f>COUNTIF(G$24:G$110,"Finished in Sprint 2")</f>
        <v>2</v>
      </c>
      <c r="D14" s="7"/>
      <c r="E14" s="3"/>
      <c r="F14" s="9">
        <v>2</v>
      </c>
      <c r="G14" s="3" t="s">
        <v>15</v>
      </c>
      <c r="H14" s="3"/>
      <c r="I14" s="3"/>
      <c r="J14" s="3"/>
    </row>
    <row r="15" spans="1:10" s="5" customFormat="1">
      <c r="A15" s="8">
        <v>3</v>
      </c>
      <c r="B15" s="3">
        <f t="shared" si="0"/>
        <v>35</v>
      </c>
      <c r="C15" s="7">
        <f>COUNTIF(G$24:G$110,"Finished in Sprint 3")</f>
        <v>4</v>
      </c>
      <c r="D15" s="7"/>
      <c r="E15" s="3"/>
      <c r="F15" s="9">
        <v>3</v>
      </c>
      <c r="G15" s="3" t="s">
        <v>16</v>
      </c>
      <c r="H15" s="3"/>
      <c r="I15" s="3"/>
      <c r="J15" s="3"/>
    </row>
    <row r="16" spans="1:10" s="5" customFormat="1">
      <c r="A16" s="8">
        <v>4</v>
      </c>
      <c r="B16" s="3">
        <f t="shared" si="0"/>
        <v>32</v>
      </c>
      <c r="C16" s="7">
        <f>COUNTIF(G$24:G$110,"Finished in Sprint 4")</f>
        <v>3</v>
      </c>
      <c r="D16" s="7"/>
      <c r="E16" s="3"/>
      <c r="F16" s="9"/>
      <c r="G16" s="3"/>
      <c r="H16" s="3"/>
      <c r="I16" s="3"/>
      <c r="J16" s="3"/>
    </row>
    <row r="17" spans="1:11" s="5" customFormat="1">
      <c r="A17" s="8">
        <v>5</v>
      </c>
      <c r="B17" s="3">
        <f t="shared" si="0"/>
        <v>29</v>
      </c>
      <c r="C17" s="7">
        <f>COUNTIF(G$24:G$110,"Finished in Sprint 5")</f>
        <v>3</v>
      </c>
      <c r="D17" s="7"/>
      <c r="E17" s="3"/>
      <c r="F17" s="9"/>
      <c r="G17" s="3"/>
      <c r="H17" s="3"/>
      <c r="I17" s="3"/>
      <c r="J17" s="3"/>
    </row>
    <row r="18" spans="1:11" s="5" customFormat="1">
      <c r="A18" s="8">
        <v>6</v>
      </c>
      <c r="B18" s="3">
        <f t="shared" si="0"/>
        <v>29</v>
      </c>
      <c r="C18" s="7">
        <f>COUNTIF(G$24:G$110,"Finished in Sprint 6")</f>
        <v>0</v>
      </c>
      <c r="D18" s="7"/>
      <c r="E18" s="3"/>
      <c r="F18" s="9"/>
      <c r="G18" s="3"/>
      <c r="H18" s="3"/>
      <c r="I18" s="3"/>
      <c r="J18" s="3"/>
    </row>
    <row r="19" spans="1:11" s="5" customFormat="1">
      <c r="A19" s="2"/>
      <c r="B19" s="3"/>
      <c r="C19" s="3"/>
      <c r="D19" s="3"/>
      <c r="E19" s="3"/>
      <c r="F19" s="3"/>
      <c r="G19" s="3"/>
      <c r="H19" s="3"/>
      <c r="I19" s="3"/>
      <c r="J19" s="3"/>
    </row>
    <row r="20" spans="1:11" s="5" customFormat="1">
      <c r="A20" s="2"/>
      <c r="B20" s="3"/>
      <c r="C20" s="3"/>
      <c r="D20" s="3"/>
      <c r="E20" s="3"/>
      <c r="F20" s="3"/>
      <c r="G20" s="3"/>
      <c r="H20" s="10" t="s">
        <v>17</v>
      </c>
      <c r="I20" s="3"/>
      <c r="J20" s="3"/>
    </row>
    <row r="21" spans="1:11" s="5" customFormat="1">
      <c r="A21" s="3"/>
      <c r="B21" s="3"/>
      <c r="C21" s="3"/>
      <c r="D21" s="3"/>
      <c r="E21" s="3"/>
      <c r="F21" s="3"/>
      <c r="G21" s="3"/>
      <c r="H21" s="3" t="s">
        <v>18</v>
      </c>
      <c r="I21" s="3"/>
      <c r="J21" s="3"/>
    </row>
    <row r="22" spans="1:11" s="2" customFormat="1">
      <c r="A22" s="11"/>
      <c r="B22" s="11"/>
      <c r="C22" s="11"/>
      <c r="D22" s="11"/>
      <c r="E22" s="11"/>
      <c r="F22" s="37" t="s">
        <v>19</v>
      </c>
      <c r="G22" s="37"/>
      <c r="H22" s="11"/>
      <c r="I22" s="11"/>
      <c r="J22" s="11"/>
    </row>
    <row r="23" spans="1:11">
      <c r="A23" s="12" t="s">
        <v>20</v>
      </c>
      <c r="B23" s="12" t="s">
        <v>21</v>
      </c>
      <c r="C23" s="12" t="s">
        <v>7</v>
      </c>
      <c r="D23" s="12" t="s">
        <v>22</v>
      </c>
      <c r="E23" s="12" t="s">
        <v>23</v>
      </c>
      <c r="F23" s="12" t="s">
        <v>24</v>
      </c>
      <c r="G23" s="12" t="s">
        <v>25</v>
      </c>
      <c r="H23" s="12" t="s">
        <v>26</v>
      </c>
      <c r="I23" s="12" t="s">
        <v>27</v>
      </c>
      <c r="J23" s="12" t="s">
        <v>28</v>
      </c>
      <c r="K23" s="12" t="s">
        <v>29</v>
      </c>
    </row>
    <row r="24" spans="1:11">
      <c r="A24" s="2" t="s">
        <v>30</v>
      </c>
      <c r="B24" s="8">
        <v>1</v>
      </c>
      <c r="C24" s="8">
        <v>1</v>
      </c>
      <c r="D24" s="8"/>
      <c r="E24" s="8">
        <v>5</v>
      </c>
      <c r="F24" s="13">
        <v>1</v>
      </c>
      <c r="G24" s="13" t="s">
        <v>199</v>
      </c>
      <c r="H24" s="11" t="s">
        <v>31</v>
      </c>
      <c r="I24" s="14" t="s">
        <v>32</v>
      </c>
      <c r="J24" s="14" t="s">
        <v>33</v>
      </c>
      <c r="K24" s="14" t="s">
        <v>34</v>
      </c>
    </row>
    <row r="25" spans="1:11">
      <c r="A25" s="2" t="s">
        <v>35</v>
      </c>
      <c r="B25" s="8">
        <v>2</v>
      </c>
      <c r="C25" s="8">
        <v>1</v>
      </c>
      <c r="D25" s="8"/>
      <c r="E25" s="8">
        <v>1</v>
      </c>
      <c r="F25" s="13">
        <v>1</v>
      </c>
      <c r="G25" s="13" t="s">
        <v>199</v>
      </c>
      <c r="H25" s="11" t="s">
        <v>31</v>
      </c>
      <c r="I25" s="14" t="s">
        <v>36</v>
      </c>
      <c r="J25" s="14" t="s">
        <v>37</v>
      </c>
      <c r="K25" s="14" t="s">
        <v>34</v>
      </c>
    </row>
    <row r="26" spans="1:11" ht="25.35">
      <c r="A26" s="2" t="s">
        <v>38</v>
      </c>
      <c r="B26" s="8">
        <v>3</v>
      </c>
      <c r="C26" s="8">
        <v>1</v>
      </c>
      <c r="D26" s="8"/>
      <c r="E26" s="8">
        <v>2</v>
      </c>
      <c r="F26" s="13">
        <v>1</v>
      </c>
      <c r="G26" s="13" t="s">
        <v>199</v>
      </c>
      <c r="H26" s="11" t="s">
        <v>31</v>
      </c>
      <c r="I26" s="14" t="s">
        <v>39</v>
      </c>
      <c r="J26" s="14" t="s">
        <v>40</v>
      </c>
      <c r="K26" s="14" t="s">
        <v>41</v>
      </c>
    </row>
    <row r="27" spans="1:11" ht="25.35">
      <c r="A27" s="2" t="s">
        <v>42</v>
      </c>
      <c r="B27" s="8">
        <v>4</v>
      </c>
      <c r="C27" s="8">
        <v>1</v>
      </c>
      <c r="D27" s="8"/>
      <c r="E27" s="8">
        <v>13</v>
      </c>
      <c r="F27" s="13">
        <v>1</v>
      </c>
      <c r="G27" s="13" t="s">
        <v>199</v>
      </c>
      <c r="H27" s="11" t="s">
        <v>31</v>
      </c>
      <c r="I27" s="14" t="s">
        <v>43</v>
      </c>
      <c r="J27" s="14" t="s">
        <v>44</v>
      </c>
      <c r="K27" s="14" t="s">
        <v>45</v>
      </c>
    </row>
    <row r="28" spans="1:11" ht="25.35">
      <c r="A28" s="2" t="s">
        <v>46</v>
      </c>
      <c r="B28" s="8">
        <v>5</v>
      </c>
      <c r="C28" s="8">
        <v>2</v>
      </c>
      <c r="D28" s="8"/>
      <c r="E28" s="8">
        <v>13</v>
      </c>
      <c r="F28" s="13">
        <v>2</v>
      </c>
      <c r="G28" s="13" t="s">
        <v>200</v>
      </c>
      <c r="H28" s="11" t="s">
        <v>31</v>
      </c>
      <c r="I28" s="14" t="s">
        <v>47</v>
      </c>
      <c r="J28" s="14" t="s">
        <v>48</v>
      </c>
      <c r="K28" s="14" t="s">
        <v>49</v>
      </c>
    </row>
    <row r="29" spans="1:11">
      <c r="A29" s="2" t="s">
        <v>50</v>
      </c>
      <c r="B29" s="8">
        <v>6</v>
      </c>
      <c r="C29" s="8">
        <v>2</v>
      </c>
      <c r="D29" s="8"/>
      <c r="E29" s="8">
        <v>13</v>
      </c>
      <c r="F29" s="13">
        <v>2</v>
      </c>
      <c r="G29" s="13" t="s">
        <v>200</v>
      </c>
      <c r="H29" s="11" t="s">
        <v>31</v>
      </c>
      <c r="I29" s="14" t="s">
        <v>51</v>
      </c>
      <c r="J29" s="14" t="s">
        <v>48</v>
      </c>
      <c r="K29" s="14" t="s">
        <v>52</v>
      </c>
    </row>
    <row r="30" spans="1:11" ht="25.35">
      <c r="A30" s="2" t="s">
        <v>53</v>
      </c>
      <c r="B30" s="8">
        <v>7</v>
      </c>
      <c r="C30" s="8">
        <v>3</v>
      </c>
      <c r="D30" s="8"/>
      <c r="E30" s="8">
        <v>5</v>
      </c>
      <c r="F30" s="13">
        <v>3</v>
      </c>
      <c r="G30" s="13" t="s">
        <v>201</v>
      </c>
      <c r="H30" s="11" t="s">
        <v>54</v>
      </c>
      <c r="I30" s="14" t="s">
        <v>55</v>
      </c>
      <c r="J30" s="14" t="s">
        <v>56</v>
      </c>
      <c r="K30" s="14" t="s">
        <v>57</v>
      </c>
    </row>
    <row r="31" spans="1:11">
      <c r="A31" s="2" t="s">
        <v>58</v>
      </c>
      <c r="B31" s="8">
        <v>8</v>
      </c>
      <c r="C31" s="8">
        <v>3</v>
      </c>
      <c r="D31" s="8"/>
      <c r="E31" s="8">
        <v>3</v>
      </c>
      <c r="F31" s="13">
        <v>3</v>
      </c>
      <c r="G31" s="13" t="s">
        <v>202</v>
      </c>
      <c r="H31" s="11" t="s">
        <v>31</v>
      </c>
      <c r="I31" s="14" t="s">
        <v>59</v>
      </c>
      <c r="J31" s="14" t="s">
        <v>48</v>
      </c>
      <c r="K31" s="14" t="s">
        <v>60</v>
      </c>
    </row>
    <row r="32" spans="1:11" s="15" customFormat="1">
      <c r="A32" s="2" t="s">
        <v>61</v>
      </c>
      <c r="B32" s="8">
        <v>9</v>
      </c>
      <c r="C32" s="8">
        <v>3</v>
      </c>
      <c r="D32" s="8"/>
      <c r="E32" s="8">
        <v>13</v>
      </c>
      <c r="F32" s="13">
        <v>3</v>
      </c>
      <c r="G32" s="13" t="s">
        <v>202</v>
      </c>
      <c r="H32" s="11" t="s">
        <v>31</v>
      </c>
      <c r="I32" s="14" t="s">
        <v>62</v>
      </c>
      <c r="J32" s="14" t="s">
        <v>63</v>
      </c>
      <c r="K32" s="14"/>
    </row>
    <row r="33" spans="1:11">
      <c r="A33" s="2" t="s">
        <v>64</v>
      </c>
      <c r="B33" s="8">
        <v>10</v>
      </c>
      <c r="C33" s="8">
        <v>3</v>
      </c>
      <c r="D33" s="8"/>
      <c r="E33" s="8">
        <v>13</v>
      </c>
      <c r="F33" s="13">
        <v>3</v>
      </c>
      <c r="G33" s="13" t="s">
        <v>202</v>
      </c>
      <c r="H33" s="11" t="s">
        <v>65</v>
      </c>
      <c r="I33" s="14" t="s">
        <v>66</v>
      </c>
      <c r="J33" s="14" t="s">
        <v>67</v>
      </c>
      <c r="K33" s="14"/>
    </row>
    <row r="34" spans="1:11">
      <c r="A34" s="2" t="s">
        <v>68</v>
      </c>
      <c r="B34" s="8">
        <v>11</v>
      </c>
      <c r="C34" s="8">
        <v>3</v>
      </c>
      <c r="D34" s="8"/>
      <c r="E34" s="8">
        <v>5</v>
      </c>
      <c r="F34" s="13">
        <v>3</v>
      </c>
      <c r="G34" s="13" t="s">
        <v>202</v>
      </c>
      <c r="H34" s="11" t="s">
        <v>65</v>
      </c>
      <c r="I34" s="14" t="s">
        <v>69</v>
      </c>
      <c r="J34" s="14" t="s">
        <v>67</v>
      </c>
      <c r="K34" s="14"/>
    </row>
    <row r="35" spans="1:11" ht="25.35">
      <c r="A35" s="28" t="s">
        <v>70</v>
      </c>
      <c r="B35" s="32">
        <v>12</v>
      </c>
      <c r="C35" s="32">
        <v>4</v>
      </c>
      <c r="D35" s="32"/>
      <c r="E35" s="8">
        <v>5</v>
      </c>
      <c r="F35" s="29">
        <v>4</v>
      </c>
      <c r="G35" s="13" t="s">
        <v>228</v>
      </c>
      <c r="H35" s="30" t="s">
        <v>31</v>
      </c>
      <c r="I35" s="31" t="s">
        <v>71</v>
      </c>
      <c r="J35" s="31" t="s">
        <v>33</v>
      </c>
      <c r="K35" s="31" t="s">
        <v>72</v>
      </c>
    </row>
    <row r="36" spans="1:11" ht="25.35">
      <c r="A36" s="28" t="s">
        <v>73</v>
      </c>
      <c r="B36" s="8">
        <v>13</v>
      </c>
      <c r="C36" s="32">
        <v>4</v>
      </c>
      <c r="D36" s="32"/>
      <c r="E36" s="8">
        <v>8</v>
      </c>
      <c r="F36" s="29">
        <v>4</v>
      </c>
      <c r="G36" s="13" t="s">
        <v>228</v>
      </c>
      <c r="H36" s="30" t="s">
        <v>74</v>
      </c>
      <c r="I36" s="31" t="s">
        <v>75</v>
      </c>
      <c r="J36" s="31" t="s">
        <v>76</v>
      </c>
      <c r="K36" s="31" t="s">
        <v>77</v>
      </c>
    </row>
    <row r="37" spans="1:11" s="15" customFormat="1">
      <c r="A37" s="28" t="s">
        <v>78</v>
      </c>
      <c r="B37" s="8">
        <v>14</v>
      </c>
      <c r="C37" s="32">
        <v>4</v>
      </c>
      <c r="D37" s="32"/>
      <c r="E37" s="8">
        <v>8</v>
      </c>
      <c r="F37" s="29">
        <v>4</v>
      </c>
      <c r="G37" s="13" t="s">
        <v>228</v>
      </c>
      <c r="H37" s="30" t="s">
        <v>74</v>
      </c>
      <c r="I37" s="31" t="s">
        <v>79</v>
      </c>
      <c r="J37" s="31" t="s">
        <v>80</v>
      </c>
      <c r="K37" s="31"/>
    </row>
    <row r="38" spans="1:11" s="15" customFormat="1">
      <c r="A38" s="28" t="s">
        <v>81</v>
      </c>
      <c r="B38" s="8">
        <v>15</v>
      </c>
      <c r="C38" s="32">
        <v>5</v>
      </c>
      <c r="D38" s="32"/>
      <c r="E38" s="8">
        <v>1</v>
      </c>
      <c r="F38" s="29">
        <v>5</v>
      </c>
      <c r="G38" s="13" t="s">
        <v>229</v>
      </c>
      <c r="H38" s="30" t="s">
        <v>31</v>
      </c>
      <c r="I38" s="31" t="s">
        <v>82</v>
      </c>
      <c r="J38" s="31" t="s">
        <v>83</v>
      </c>
      <c r="K38" s="31" t="s">
        <v>84</v>
      </c>
    </row>
    <row r="39" spans="1:11" s="15" customFormat="1">
      <c r="A39" s="28" t="s">
        <v>85</v>
      </c>
      <c r="B39" s="8">
        <v>16</v>
      </c>
      <c r="C39" s="32">
        <v>5</v>
      </c>
      <c r="D39" s="32"/>
      <c r="E39" s="8">
        <v>5</v>
      </c>
      <c r="F39" s="29">
        <v>5</v>
      </c>
      <c r="G39" s="13" t="s">
        <v>229</v>
      </c>
      <c r="H39" s="30" t="s">
        <v>54</v>
      </c>
      <c r="I39" s="31" t="s">
        <v>86</v>
      </c>
      <c r="J39" s="31" t="s">
        <v>87</v>
      </c>
      <c r="K39" s="31" t="s">
        <v>88</v>
      </c>
    </row>
    <row r="40" spans="1:11" s="15" customFormat="1">
      <c r="A40" s="28" t="s">
        <v>89</v>
      </c>
      <c r="B40" s="8">
        <v>17</v>
      </c>
      <c r="C40" s="32">
        <v>5</v>
      </c>
      <c r="D40" s="32"/>
      <c r="E40" s="8">
        <v>2</v>
      </c>
      <c r="F40" s="29">
        <v>5</v>
      </c>
      <c r="G40" s="13" t="s">
        <v>229</v>
      </c>
      <c r="H40" s="30" t="s">
        <v>74</v>
      </c>
      <c r="I40" s="31" t="s">
        <v>90</v>
      </c>
      <c r="J40" s="31" t="s">
        <v>91</v>
      </c>
      <c r="K40" s="31" t="s">
        <v>92</v>
      </c>
    </row>
    <row r="41" spans="1:11" s="15" customFormat="1">
      <c r="A41" s="28" t="s">
        <v>93</v>
      </c>
      <c r="B41" s="8">
        <v>18</v>
      </c>
      <c r="C41" s="32">
        <v>5</v>
      </c>
      <c r="D41" s="32"/>
      <c r="E41" s="8">
        <v>8</v>
      </c>
      <c r="F41" s="29">
        <v>5</v>
      </c>
      <c r="G41" s="13" t="s">
        <v>201</v>
      </c>
      <c r="H41" s="30" t="s">
        <v>31</v>
      </c>
      <c r="I41" s="31" t="s">
        <v>94</v>
      </c>
      <c r="J41" s="31" t="s">
        <v>95</v>
      </c>
      <c r="K41" s="31"/>
    </row>
    <row r="42" spans="1:11" s="15" customFormat="1" ht="25.35">
      <c r="A42" s="28" t="s">
        <v>96</v>
      </c>
      <c r="B42" s="32">
        <v>19</v>
      </c>
      <c r="C42" s="32">
        <v>5</v>
      </c>
      <c r="D42" s="32"/>
      <c r="E42" s="8">
        <v>21</v>
      </c>
      <c r="F42" s="29">
        <v>5</v>
      </c>
      <c r="G42" s="13" t="s">
        <v>201</v>
      </c>
      <c r="H42" s="30" t="s">
        <v>54</v>
      </c>
      <c r="I42" s="31" t="s">
        <v>97</v>
      </c>
      <c r="J42" s="31" t="s">
        <v>98</v>
      </c>
      <c r="K42" s="31" t="s">
        <v>99</v>
      </c>
    </row>
    <row r="43" spans="1:11" s="15" customFormat="1" ht="25.35">
      <c r="A43" s="28" t="s">
        <v>100</v>
      </c>
      <c r="B43" s="8">
        <v>20</v>
      </c>
      <c r="C43" s="32"/>
      <c r="D43" s="32"/>
      <c r="E43" s="8">
        <v>8</v>
      </c>
      <c r="F43" s="29"/>
      <c r="G43" s="29"/>
      <c r="H43" s="30" t="s">
        <v>31</v>
      </c>
      <c r="I43" s="31" t="s">
        <v>101</v>
      </c>
      <c r="J43" s="31" t="s">
        <v>102</v>
      </c>
      <c r="K43" s="31" t="s">
        <v>103</v>
      </c>
    </row>
    <row r="44" spans="1:11" s="15" customFormat="1">
      <c r="A44" s="28" t="s">
        <v>104</v>
      </c>
      <c r="B44" s="8">
        <v>21</v>
      </c>
      <c r="C44" s="32"/>
      <c r="D44" s="32"/>
      <c r="E44" s="32">
        <v>3</v>
      </c>
      <c r="F44" s="29"/>
      <c r="G44" s="29"/>
      <c r="H44" s="30" t="s">
        <v>31</v>
      </c>
      <c r="I44" s="31" t="s">
        <v>105</v>
      </c>
      <c r="J44" s="31" t="s">
        <v>106</v>
      </c>
      <c r="K44" s="31"/>
    </row>
    <row r="45" spans="1:11" s="15" customFormat="1">
      <c r="A45" s="28" t="s">
        <v>107</v>
      </c>
      <c r="B45" s="8">
        <v>22</v>
      </c>
      <c r="C45" s="32"/>
      <c r="D45" s="32"/>
      <c r="E45" s="32">
        <v>2</v>
      </c>
      <c r="F45" s="29"/>
      <c r="G45" s="29"/>
      <c r="H45" s="30" t="s">
        <v>31</v>
      </c>
      <c r="I45" s="31" t="s">
        <v>108</v>
      </c>
      <c r="J45" s="31" t="s">
        <v>109</v>
      </c>
      <c r="K45" s="31"/>
    </row>
    <row r="46" spans="1:11" s="15" customFormat="1" ht="25.35">
      <c r="A46" s="28" t="s">
        <v>110</v>
      </c>
      <c r="B46" s="8">
        <v>23</v>
      </c>
      <c r="C46" s="32"/>
      <c r="D46" s="32"/>
      <c r="E46" s="32">
        <v>8</v>
      </c>
      <c r="F46" s="29"/>
      <c r="G46" s="29"/>
      <c r="H46" s="30" t="s">
        <v>31</v>
      </c>
      <c r="I46" s="31" t="s">
        <v>111</v>
      </c>
      <c r="J46" s="31" t="s">
        <v>112</v>
      </c>
      <c r="K46" s="31"/>
    </row>
    <row r="47" spans="1:11" s="15" customFormat="1" ht="25.35">
      <c r="A47" s="28" t="s">
        <v>113</v>
      </c>
      <c r="B47" s="8">
        <v>24</v>
      </c>
      <c r="C47" s="32"/>
      <c r="D47" s="32"/>
      <c r="E47" s="32">
        <v>5</v>
      </c>
      <c r="F47" s="29"/>
      <c r="G47" s="29"/>
      <c r="H47" s="30" t="s">
        <v>74</v>
      </c>
      <c r="I47" s="31" t="s">
        <v>114</v>
      </c>
      <c r="J47" s="31" t="s">
        <v>115</v>
      </c>
      <c r="K47" s="31" t="s">
        <v>116</v>
      </c>
    </row>
    <row r="48" spans="1:11" ht="25.35">
      <c r="A48" s="28" t="s">
        <v>117</v>
      </c>
      <c r="B48" s="8">
        <v>25</v>
      </c>
      <c r="C48" s="32"/>
      <c r="D48" s="32"/>
      <c r="E48" s="32">
        <v>8</v>
      </c>
      <c r="F48" s="29"/>
      <c r="G48" s="29"/>
      <c r="H48" s="30" t="s">
        <v>54</v>
      </c>
      <c r="I48" s="31" t="s">
        <v>118</v>
      </c>
      <c r="J48" s="31" t="s">
        <v>119</v>
      </c>
      <c r="K48" s="31" t="s">
        <v>116</v>
      </c>
    </row>
    <row r="49" spans="1:11" ht="25.35">
      <c r="A49" s="28" t="s">
        <v>120</v>
      </c>
      <c r="B49" s="32">
        <v>26</v>
      </c>
      <c r="C49" s="32"/>
      <c r="D49" s="32"/>
      <c r="E49" s="32">
        <v>13</v>
      </c>
      <c r="F49" s="29"/>
      <c r="G49" s="29"/>
      <c r="H49" s="30" t="s">
        <v>54</v>
      </c>
      <c r="I49" s="31" t="s">
        <v>121</v>
      </c>
      <c r="J49" s="31" t="s">
        <v>122</v>
      </c>
      <c r="K49" s="31" t="s">
        <v>123</v>
      </c>
    </row>
    <row r="50" spans="1:11" s="15" customFormat="1">
      <c r="A50" s="28" t="s">
        <v>124</v>
      </c>
      <c r="B50" s="8">
        <v>27</v>
      </c>
      <c r="C50" s="32"/>
      <c r="D50" s="32"/>
      <c r="E50" s="32">
        <v>13</v>
      </c>
      <c r="F50" s="29"/>
      <c r="G50" s="29"/>
      <c r="H50" s="30" t="s">
        <v>65</v>
      </c>
      <c r="I50" s="31" t="s">
        <v>125</v>
      </c>
      <c r="J50" s="31" t="s">
        <v>67</v>
      </c>
      <c r="K50" s="31"/>
    </row>
    <row r="51" spans="1:11" s="16" customFormat="1">
      <c r="A51" s="28" t="s">
        <v>126</v>
      </c>
      <c r="B51" s="8">
        <v>28</v>
      </c>
      <c r="C51" s="32"/>
      <c r="D51" s="32"/>
      <c r="E51" s="32">
        <v>3</v>
      </c>
      <c r="F51" s="29"/>
      <c r="G51" s="29"/>
      <c r="H51" s="30" t="s">
        <v>65</v>
      </c>
      <c r="I51" s="31" t="s">
        <v>127</v>
      </c>
      <c r="J51" s="31" t="s">
        <v>128</v>
      </c>
      <c r="K51" s="31"/>
    </row>
    <row r="52" spans="1:11" ht="25.35">
      <c r="A52" s="28" t="s">
        <v>129</v>
      </c>
      <c r="B52" s="8">
        <v>29</v>
      </c>
      <c r="C52" s="32"/>
      <c r="D52" s="32"/>
      <c r="E52" s="32">
        <v>8</v>
      </c>
      <c r="F52" s="29"/>
      <c r="G52" s="29"/>
      <c r="H52" s="30" t="s">
        <v>31</v>
      </c>
      <c r="I52" s="31" t="s">
        <v>130</v>
      </c>
      <c r="J52" s="31" t="s">
        <v>131</v>
      </c>
      <c r="K52" s="31" t="s">
        <v>132</v>
      </c>
    </row>
    <row r="53" spans="1:11" ht="25.35">
      <c r="A53" s="28" t="s">
        <v>133</v>
      </c>
      <c r="B53" s="8">
        <v>30</v>
      </c>
      <c r="C53" s="32"/>
      <c r="D53" s="32"/>
      <c r="E53" s="32">
        <v>5</v>
      </c>
      <c r="F53" s="29"/>
      <c r="G53" s="29"/>
      <c r="H53" s="30" t="s">
        <v>31</v>
      </c>
      <c r="I53" s="31" t="s">
        <v>134</v>
      </c>
      <c r="J53" s="31" t="s">
        <v>135</v>
      </c>
      <c r="K53" s="31"/>
    </row>
    <row r="54" spans="1:11" ht="25.35">
      <c r="A54" s="28" t="s">
        <v>136</v>
      </c>
      <c r="B54" s="8">
        <v>31</v>
      </c>
      <c r="C54" s="32"/>
      <c r="D54" s="32"/>
      <c r="E54" s="32">
        <v>8</v>
      </c>
      <c r="F54" s="29"/>
      <c r="G54" s="29"/>
      <c r="H54" s="30" t="s">
        <v>31</v>
      </c>
      <c r="I54" s="31" t="s">
        <v>137</v>
      </c>
      <c r="J54" s="31" t="s">
        <v>138</v>
      </c>
      <c r="K54" s="31"/>
    </row>
    <row r="55" spans="1:11" ht="25.35">
      <c r="A55" s="28" t="s">
        <v>139</v>
      </c>
      <c r="B55" s="8">
        <v>32</v>
      </c>
      <c r="C55" s="32"/>
      <c r="D55" s="32"/>
      <c r="E55" s="32">
        <v>8</v>
      </c>
      <c r="F55" s="29"/>
      <c r="G55" s="29"/>
      <c r="H55" s="30" t="s">
        <v>31</v>
      </c>
      <c r="I55" s="31" t="s">
        <v>140</v>
      </c>
      <c r="J55" s="31" t="s">
        <v>141</v>
      </c>
      <c r="K55" s="31"/>
    </row>
    <row r="56" spans="1:11">
      <c r="A56" s="28" t="s">
        <v>142</v>
      </c>
      <c r="B56" s="32">
        <v>33</v>
      </c>
      <c r="C56" s="32"/>
      <c r="D56" s="32"/>
      <c r="E56" s="32">
        <v>8</v>
      </c>
      <c r="F56" s="29"/>
      <c r="G56" s="29"/>
      <c r="H56" s="30" t="s">
        <v>74</v>
      </c>
      <c r="I56" s="31" t="s">
        <v>143</v>
      </c>
      <c r="J56" s="31" t="s">
        <v>144</v>
      </c>
      <c r="K56" s="31"/>
    </row>
    <row r="57" spans="1:11" ht="25.35">
      <c r="A57" s="28" t="s">
        <v>145</v>
      </c>
      <c r="B57" s="8">
        <v>34</v>
      </c>
      <c r="C57" s="32"/>
      <c r="D57" s="32"/>
      <c r="E57" s="32">
        <v>5</v>
      </c>
      <c r="F57" s="29"/>
      <c r="G57" s="29"/>
      <c r="H57" s="30" t="s">
        <v>54</v>
      </c>
      <c r="I57" s="31" t="s">
        <v>146</v>
      </c>
      <c r="J57" s="31" t="s">
        <v>147</v>
      </c>
      <c r="K57" s="31" t="s">
        <v>148</v>
      </c>
    </row>
    <row r="58" spans="1:11" ht="25.35">
      <c r="A58" s="28" t="s">
        <v>96</v>
      </c>
      <c r="B58" s="8">
        <v>35</v>
      </c>
      <c r="C58" s="32"/>
      <c r="D58" s="32"/>
      <c r="E58" s="32">
        <v>8</v>
      </c>
      <c r="F58" s="29"/>
      <c r="G58" s="29"/>
      <c r="H58" s="30" t="s">
        <v>31</v>
      </c>
      <c r="I58" s="31" t="s">
        <v>149</v>
      </c>
      <c r="J58" s="31" t="s">
        <v>150</v>
      </c>
      <c r="K58" s="31"/>
    </row>
    <row r="59" spans="1:11" ht="25.35">
      <c r="A59" s="28" t="s">
        <v>151</v>
      </c>
      <c r="B59" s="8">
        <v>36</v>
      </c>
      <c r="C59" s="32"/>
      <c r="D59" s="32"/>
      <c r="E59" s="32">
        <v>5</v>
      </c>
      <c r="F59" s="29"/>
      <c r="G59" s="29"/>
      <c r="H59" s="30" t="s">
        <v>31</v>
      </c>
      <c r="I59" s="31" t="s">
        <v>152</v>
      </c>
      <c r="J59" s="31" t="s">
        <v>153</v>
      </c>
      <c r="K59" s="31"/>
    </row>
    <row r="60" spans="1:11">
      <c r="A60" s="28" t="s">
        <v>154</v>
      </c>
      <c r="B60" s="8">
        <v>37</v>
      </c>
      <c r="C60" s="32"/>
      <c r="D60" s="32"/>
      <c r="E60" s="32">
        <v>8</v>
      </c>
      <c r="F60" s="29"/>
      <c r="G60" s="29"/>
      <c r="H60" s="30" t="s">
        <v>31</v>
      </c>
      <c r="I60" s="31" t="s">
        <v>155</v>
      </c>
      <c r="J60" s="31" t="s">
        <v>156</v>
      </c>
      <c r="K60" s="31"/>
    </row>
    <row r="61" spans="1:11">
      <c r="A61" s="28" t="s">
        <v>157</v>
      </c>
      <c r="B61" s="8">
        <v>38</v>
      </c>
      <c r="C61" s="32"/>
      <c r="D61" s="32"/>
      <c r="E61" s="32">
        <v>8</v>
      </c>
      <c r="F61" s="29"/>
      <c r="G61" s="29"/>
      <c r="H61" s="30" t="s">
        <v>31</v>
      </c>
      <c r="I61" s="31" t="s">
        <v>158</v>
      </c>
      <c r="J61" s="31" t="s">
        <v>156</v>
      </c>
      <c r="K61" s="31"/>
    </row>
    <row r="62" spans="1:11">
      <c r="A62" s="28" t="s">
        <v>159</v>
      </c>
      <c r="B62" s="8">
        <v>39</v>
      </c>
      <c r="C62" s="32"/>
      <c r="D62" s="32"/>
      <c r="E62" s="32">
        <v>8</v>
      </c>
      <c r="F62" s="29"/>
      <c r="G62" s="29"/>
      <c r="H62" s="30" t="s">
        <v>31</v>
      </c>
      <c r="I62" s="31" t="s">
        <v>160</v>
      </c>
      <c r="J62" s="31" t="s">
        <v>156</v>
      </c>
      <c r="K62" s="31"/>
    </row>
    <row r="63" spans="1:11" ht="25.35">
      <c r="A63" s="28" t="s">
        <v>161</v>
      </c>
      <c r="B63" s="32">
        <v>40</v>
      </c>
      <c r="C63" s="32"/>
      <c r="D63" s="32"/>
      <c r="E63" s="32">
        <v>3</v>
      </c>
      <c r="F63" s="29"/>
      <c r="G63" s="29"/>
      <c r="H63" s="30" t="s">
        <v>31</v>
      </c>
      <c r="I63" s="31" t="s">
        <v>162</v>
      </c>
      <c r="J63" s="31" t="s">
        <v>163</v>
      </c>
      <c r="K63" s="31"/>
    </row>
    <row r="64" spans="1:11" ht="25.35">
      <c r="A64" s="28" t="s">
        <v>164</v>
      </c>
      <c r="B64" s="8">
        <v>41</v>
      </c>
      <c r="C64" s="32"/>
      <c r="D64" s="32"/>
      <c r="E64" s="32">
        <v>21</v>
      </c>
      <c r="F64" s="29"/>
      <c r="G64" s="29"/>
      <c r="H64" s="30" t="s">
        <v>31</v>
      </c>
      <c r="I64" s="31" t="s">
        <v>165</v>
      </c>
      <c r="J64" s="31" t="s">
        <v>166</v>
      </c>
      <c r="K64" s="31"/>
    </row>
    <row r="65" spans="1:11" ht="25.35">
      <c r="A65" s="28" t="s">
        <v>167</v>
      </c>
      <c r="B65" s="8">
        <v>42</v>
      </c>
      <c r="C65" s="32"/>
      <c r="D65" s="32"/>
      <c r="E65" s="32">
        <v>13</v>
      </c>
      <c r="F65" s="29"/>
      <c r="G65" s="29"/>
      <c r="H65" s="30" t="s">
        <v>31</v>
      </c>
      <c r="I65" s="31" t="s">
        <v>168</v>
      </c>
      <c r="J65" s="31" t="s">
        <v>169</v>
      </c>
      <c r="K65" s="31"/>
    </row>
    <row r="66" spans="1:11">
      <c r="A66" s="28" t="s">
        <v>170</v>
      </c>
      <c r="B66" s="8">
        <v>43</v>
      </c>
      <c r="C66" s="32"/>
      <c r="D66" s="32"/>
      <c r="E66" s="32">
        <v>5</v>
      </c>
      <c r="F66" s="29"/>
      <c r="G66" s="29"/>
      <c r="H66" s="30" t="s">
        <v>31</v>
      </c>
      <c r="I66" s="31" t="s">
        <v>171</v>
      </c>
      <c r="J66" s="31" t="s">
        <v>172</v>
      </c>
      <c r="K66" s="31"/>
    </row>
    <row r="67" spans="1:11" ht="25.35">
      <c r="A67" s="28" t="s">
        <v>173</v>
      </c>
      <c r="B67" s="8">
        <v>44</v>
      </c>
      <c r="C67" s="32"/>
      <c r="D67" s="32"/>
      <c r="E67" s="32">
        <v>1</v>
      </c>
      <c r="F67" s="29"/>
      <c r="G67" s="29"/>
      <c r="H67" s="30" t="s">
        <v>54</v>
      </c>
      <c r="I67" s="31" t="s">
        <v>174</v>
      </c>
      <c r="J67" s="31" t="s">
        <v>175</v>
      </c>
      <c r="K67" s="31" t="s">
        <v>176</v>
      </c>
    </row>
    <row r="68" spans="1:11">
      <c r="A68" s="28" t="s">
        <v>177</v>
      </c>
      <c r="B68" s="8">
        <v>45</v>
      </c>
      <c r="C68" s="32"/>
      <c r="D68" s="32"/>
      <c r="E68" s="32">
        <v>1</v>
      </c>
      <c r="F68" s="29"/>
      <c r="G68" s="29"/>
      <c r="H68" s="30" t="s">
        <v>54</v>
      </c>
      <c r="I68" s="31" t="s">
        <v>79</v>
      </c>
      <c r="J68" s="31" t="s">
        <v>175</v>
      </c>
      <c r="K68" s="31" t="s">
        <v>178</v>
      </c>
    </row>
    <row r="69" spans="1:11">
      <c r="B69" s="8"/>
      <c r="C69" s="8"/>
      <c r="D69" s="8"/>
      <c r="E69" s="8"/>
      <c r="F69" s="13"/>
      <c r="G69" s="13"/>
      <c r="H69" s="11"/>
      <c r="J69" s="14"/>
      <c r="K69" s="14"/>
    </row>
    <row r="70" spans="1:11">
      <c r="B70" s="8"/>
      <c r="C70" s="8"/>
      <c r="D70" s="8"/>
      <c r="E70" s="8"/>
      <c r="F70" s="13"/>
      <c r="G70" s="13"/>
      <c r="H70" s="11"/>
      <c r="J70" s="14"/>
      <c r="K70" s="14"/>
    </row>
    <row r="71" spans="1:11">
      <c r="B71" s="8"/>
      <c r="C71" s="8"/>
      <c r="D71" s="8"/>
      <c r="E71" s="8"/>
      <c r="F71" s="13"/>
      <c r="G71" s="13"/>
      <c r="H71" s="11"/>
      <c r="J71" s="14"/>
      <c r="K71" s="14"/>
    </row>
    <row r="72" spans="1:11">
      <c r="B72" s="8"/>
      <c r="C72" s="8"/>
      <c r="D72" s="8"/>
      <c r="E72" s="8"/>
      <c r="F72" s="13"/>
      <c r="G72" s="13"/>
      <c r="H72" s="11"/>
      <c r="J72" s="14"/>
      <c r="K72" s="14"/>
    </row>
    <row r="73" spans="1:11">
      <c r="B73" s="8"/>
      <c r="C73" s="8"/>
      <c r="D73" s="8"/>
      <c r="E73" s="8"/>
      <c r="F73" s="13"/>
      <c r="G73" s="13"/>
      <c r="H73" s="11"/>
      <c r="J73" s="14"/>
      <c r="K73" s="14"/>
    </row>
    <row r="74" spans="1:11">
      <c r="B74" s="8"/>
      <c r="C74" s="8"/>
      <c r="D74" s="8"/>
      <c r="E74" s="8"/>
      <c r="F74" s="13"/>
      <c r="G74" s="13"/>
      <c r="H74" s="11"/>
      <c r="J74" s="14"/>
      <c r="K74" s="14"/>
    </row>
    <row r="75" spans="1:11">
      <c r="B75" s="8"/>
      <c r="C75" s="8"/>
      <c r="D75" s="8"/>
      <c r="E75" s="8"/>
      <c r="F75" s="13"/>
      <c r="G75" s="13"/>
      <c r="H75" s="11"/>
      <c r="J75" s="14"/>
      <c r="K75" s="14"/>
    </row>
    <row r="76" spans="1:11">
      <c r="B76" s="8"/>
      <c r="C76" s="8"/>
      <c r="D76" s="8"/>
      <c r="E76" s="8"/>
      <c r="F76" s="13"/>
      <c r="G76" s="13"/>
      <c r="H76" s="11"/>
      <c r="J76" s="14"/>
      <c r="K76" s="14"/>
    </row>
    <row r="77" spans="1:11">
      <c r="B77" s="8"/>
      <c r="C77" s="8"/>
      <c r="D77" s="8"/>
      <c r="E77" s="8"/>
      <c r="F77" s="13"/>
      <c r="G77" s="13"/>
      <c r="H77" s="11"/>
      <c r="J77" s="14"/>
      <c r="K77" s="14"/>
    </row>
    <row r="78" spans="1:11">
      <c r="B78" s="8"/>
      <c r="C78" s="8"/>
      <c r="D78" s="8"/>
      <c r="E78" s="8"/>
      <c r="F78" s="13"/>
      <c r="G78" s="13"/>
      <c r="H78" s="11"/>
      <c r="J78" s="14"/>
      <c r="K78" s="14"/>
    </row>
    <row r="79" spans="1:11">
      <c r="B79" s="8"/>
      <c r="C79" s="8"/>
      <c r="D79" s="8"/>
      <c r="E79" s="8"/>
      <c r="F79" s="13"/>
      <c r="G79" s="13"/>
      <c r="H79" s="11"/>
      <c r="J79" s="14"/>
      <c r="K79" s="14"/>
    </row>
    <row r="80" spans="1:11">
      <c r="B80" s="8"/>
      <c r="C80" s="8"/>
      <c r="D80" s="8"/>
      <c r="E80" s="8"/>
      <c r="F80" s="13"/>
      <c r="G80" s="13"/>
      <c r="H80" s="11"/>
      <c r="J80" s="14"/>
      <c r="K80" s="14"/>
    </row>
    <row r="81" spans="2:11">
      <c r="B81" s="8"/>
      <c r="C81" s="8"/>
      <c r="D81" s="8"/>
      <c r="E81" s="8"/>
      <c r="F81" s="13"/>
      <c r="G81" s="13"/>
      <c r="H81" s="11"/>
      <c r="J81" s="14"/>
      <c r="K81" s="14"/>
    </row>
    <row r="82" spans="2:11">
      <c r="B82" s="8"/>
      <c r="C82" s="8"/>
      <c r="D82" s="8"/>
      <c r="E82" s="8"/>
      <c r="F82" s="13"/>
      <c r="G82" s="13"/>
      <c r="H82" s="11"/>
      <c r="J82" s="14"/>
      <c r="K82" s="14"/>
    </row>
    <row r="83" spans="2:11">
      <c r="B83" s="8"/>
      <c r="C83" s="8"/>
      <c r="D83" s="8"/>
      <c r="E83" s="8"/>
      <c r="F83" s="13"/>
      <c r="G83" s="13"/>
      <c r="H83" s="11"/>
      <c r="J83" s="14"/>
      <c r="K83" s="14"/>
    </row>
    <row r="84" spans="2:11">
      <c r="B84" s="8"/>
      <c r="C84" s="8"/>
      <c r="D84" s="8"/>
      <c r="E84" s="8"/>
      <c r="F84" s="13"/>
      <c r="G84" s="13"/>
      <c r="H84" s="11"/>
      <c r="J84" s="14"/>
      <c r="K84" s="14"/>
    </row>
    <row r="85" spans="2:11">
      <c r="B85" s="8"/>
      <c r="C85" s="8"/>
      <c r="D85" s="8"/>
      <c r="E85" s="8"/>
      <c r="F85" s="13"/>
      <c r="G85" s="13"/>
      <c r="H85" s="11"/>
      <c r="J85" s="14"/>
      <c r="K85" s="14"/>
    </row>
    <row r="86" spans="2:11">
      <c r="B86" s="8"/>
      <c r="C86" s="8"/>
      <c r="D86" s="8"/>
      <c r="E86" s="8"/>
      <c r="F86" s="13"/>
      <c r="G86" s="13"/>
      <c r="H86" s="11"/>
      <c r="J86" s="14"/>
      <c r="K86" s="14"/>
    </row>
    <row r="87" spans="2:11">
      <c r="B87" s="8"/>
      <c r="C87" s="8"/>
      <c r="D87" s="8"/>
      <c r="E87" s="8"/>
      <c r="F87" s="13"/>
      <c r="G87" s="13"/>
      <c r="H87" s="11"/>
      <c r="J87" s="14"/>
      <c r="K87" s="14"/>
    </row>
    <row r="88" spans="2:11">
      <c r="B88" s="8"/>
      <c r="C88" s="8"/>
      <c r="D88" s="8"/>
      <c r="E88" s="8"/>
      <c r="F88" s="13"/>
      <c r="G88" s="13"/>
      <c r="H88" s="11"/>
      <c r="J88" s="14"/>
      <c r="K88" s="14"/>
    </row>
    <row r="89" spans="2:11">
      <c r="B89" s="8"/>
      <c r="C89" s="8"/>
      <c r="D89" s="8"/>
      <c r="E89" s="8"/>
      <c r="F89" s="13"/>
      <c r="G89" s="13"/>
      <c r="H89" s="11"/>
      <c r="J89" s="14"/>
      <c r="K89" s="14"/>
    </row>
    <row r="90" spans="2:11">
      <c r="B90" s="8"/>
      <c r="C90" s="8"/>
      <c r="D90" s="8"/>
      <c r="E90" s="8"/>
      <c r="F90" s="13"/>
      <c r="G90" s="13"/>
      <c r="H90" s="11"/>
      <c r="J90" s="14"/>
      <c r="K90" s="14"/>
    </row>
    <row r="91" spans="2:11">
      <c r="B91" s="8"/>
      <c r="C91" s="8"/>
      <c r="D91" s="8"/>
      <c r="E91" s="8"/>
      <c r="F91" s="13"/>
      <c r="G91" s="13"/>
      <c r="H91" s="11"/>
      <c r="J91" s="14"/>
      <c r="K91" s="14"/>
    </row>
    <row r="92" spans="2:11">
      <c r="B92" s="8"/>
      <c r="C92" s="8"/>
      <c r="D92" s="8"/>
      <c r="E92" s="8"/>
      <c r="F92" s="13"/>
      <c r="G92" s="13"/>
      <c r="H92" s="11"/>
      <c r="J92" s="14"/>
      <c r="K92" s="14"/>
    </row>
    <row r="93" spans="2:11">
      <c r="B93" s="8"/>
      <c r="C93" s="8"/>
      <c r="D93" s="8"/>
      <c r="E93" s="8"/>
      <c r="F93" s="13"/>
      <c r="G93" s="13"/>
      <c r="H93" s="11"/>
      <c r="J93" s="14"/>
      <c r="K93" s="14"/>
    </row>
    <row r="94" spans="2:11">
      <c r="B94" s="8"/>
      <c r="C94" s="8"/>
      <c r="D94" s="8"/>
      <c r="E94" s="8"/>
      <c r="F94" s="13"/>
      <c r="G94" s="13"/>
      <c r="H94" s="11"/>
      <c r="J94" s="14"/>
      <c r="K94" s="14"/>
    </row>
    <row r="95" spans="2:11">
      <c r="B95" s="8"/>
      <c r="C95" s="8"/>
      <c r="D95" s="8"/>
      <c r="E95" s="8"/>
      <c r="F95" s="13"/>
      <c r="G95" s="13"/>
      <c r="H95" s="11"/>
      <c r="J95" s="14"/>
      <c r="K95" s="14"/>
    </row>
    <row r="96" spans="2:11">
      <c r="B96" s="8"/>
      <c r="C96" s="8"/>
      <c r="D96" s="8"/>
      <c r="E96" s="8"/>
      <c r="F96" s="13"/>
      <c r="G96" s="13"/>
      <c r="H96" s="11"/>
      <c r="J96" s="14"/>
      <c r="K96" s="14"/>
    </row>
    <row r="97" spans="2:11">
      <c r="B97" s="8"/>
      <c r="C97" s="8"/>
      <c r="D97" s="8"/>
      <c r="E97" s="8"/>
      <c r="F97" s="13"/>
      <c r="G97" s="13"/>
      <c r="H97" s="11"/>
      <c r="J97" s="14"/>
      <c r="K97" s="14"/>
    </row>
    <row r="98" spans="2:11">
      <c r="B98" s="8"/>
      <c r="C98" s="8"/>
      <c r="D98" s="8"/>
      <c r="E98" s="8"/>
      <c r="F98" s="13"/>
      <c r="G98" s="13"/>
      <c r="H98" s="11"/>
      <c r="J98" s="14"/>
      <c r="K98" s="14"/>
    </row>
    <row r="99" spans="2:11">
      <c r="B99" s="8"/>
      <c r="C99" s="8"/>
      <c r="D99" s="8"/>
      <c r="E99" s="8"/>
      <c r="F99" s="13"/>
      <c r="G99" s="13"/>
      <c r="H99" s="11"/>
      <c r="J99" s="14"/>
      <c r="K99" s="14"/>
    </row>
    <row r="100" spans="2:11">
      <c r="B100" s="8"/>
      <c r="C100" s="8"/>
      <c r="D100" s="8"/>
      <c r="E100" s="8"/>
      <c r="F100" s="13"/>
      <c r="G100" s="13"/>
      <c r="H100" s="11"/>
      <c r="J100" s="14"/>
      <c r="K100" s="14"/>
    </row>
    <row r="101" spans="2:11">
      <c r="B101" s="8"/>
      <c r="C101" s="8"/>
      <c r="D101" s="8"/>
      <c r="E101" s="8"/>
      <c r="F101" s="13"/>
      <c r="G101" s="13"/>
      <c r="H101" s="11"/>
      <c r="J101" s="14"/>
      <c r="K101" s="14"/>
    </row>
    <row r="102" spans="2:11">
      <c r="B102" s="8"/>
      <c r="C102" s="8"/>
      <c r="D102" s="8"/>
      <c r="E102" s="8"/>
      <c r="F102" s="13"/>
      <c r="G102" s="13"/>
      <c r="H102" s="11"/>
      <c r="J102" s="14"/>
      <c r="K102" s="14"/>
    </row>
    <row r="103" spans="2:11">
      <c r="B103" s="8"/>
      <c r="C103" s="8"/>
      <c r="D103" s="8"/>
      <c r="E103" s="8"/>
      <c r="F103" s="13"/>
      <c r="G103" s="13"/>
      <c r="H103" s="11"/>
      <c r="J103" s="14"/>
      <c r="K103" s="14"/>
    </row>
    <row r="104" spans="2:11">
      <c r="B104" s="8"/>
      <c r="C104" s="8"/>
      <c r="D104" s="8"/>
      <c r="E104" s="8"/>
      <c r="F104" s="13"/>
      <c r="G104" s="13"/>
      <c r="H104" s="11"/>
      <c r="J104" s="14"/>
      <c r="K104" s="14"/>
    </row>
  </sheetData>
  <mergeCells count="4">
    <mergeCell ref="B1:G1"/>
    <mergeCell ref="B2:G2"/>
    <mergeCell ref="B5:G5"/>
    <mergeCell ref="F22:G22"/>
  </mergeCells>
  <dataValidations count="10">
    <dataValidation operator="equal" allowBlank="1" showErrorMessage="1" sqref="B1" xr:uid="{00000000-0002-0000-0000-000000000000}">
      <formula1>0</formula1>
      <formula2>0</formula2>
    </dataValidation>
    <dataValidation operator="equal" allowBlank="1" showInputMessage="1" showErrorMessage="1" promptTitle="Name" prompt="Select any team name you prefer." sqref="B2" xr:uid="{E06265D0-07FF-4618-A735-DE55B7C22FCE}">
      <formula1>0</formula1>
      <formula2>0</formula2>
    </dataValidation>
    <dataValidation operator="equal" allowBlank="1" showInputMessage="1" showErrorMessage="1" promptTitle="Name" prompt="Please enter your name as it appears in Blackboard." sqref="B5" xr:uid="{23540273-7E38-470F-BF19-48DE6181A269}">
      <formula1>0</formula1>
      <formula2>0</formula2>
    </dataValidation>
    <dataValidation operator="equal" allowBlank="1" showInputMessage="1" showErrorMessage="1" promptTitle="Initials" prompt="Please enter 2 or 3 capital letters that will represent you  in the &quot;Assigned To&quot; column on each Sprint Backlog tab of this spreadsheet." sqref="H5" xr:uid="{AD49C90A-517E-4577-AD7E-3BD4B3B1EFE3}">
      <formula1>0</formula1>
      <formula2>0</formula2>
    </dataValidation>
    <dataValidation operator="equal" allowBlank="1" showInputMessage="1" showErrorMessage="1" promptTitle="Student ID" prompt="Please enter your UTA student ID number." sqref="I5" xr:uid="{C49A204F-5C71-450B-8A1C-968A2BB00729}">
      <formula1>0</formula1>
      <formula2>0</formula2>
    </dataValidation>
    <dataValidation operator="equal"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34 B64:B104 B36:B41 B43:B48 B50:B55 B57:B62" xr:uid="{00000000-0002-0000-0000-000005000000}">
      <formula1>0</formula1>
      <formula2>0</formula2>
    </dataValidation>
    <dataValidation operator="equal" allowBlank="1" showInputMessage="1" showErrorMessage="1" promptTitle="Required Sprint" prompt="This is the sprint during which the grader will grade your implementation of this feature._x000a__x000a_By the END of this sprint, you must have implemented this feature._x000a__x000a_If this field is blank, then this is a bonus feature. If implemented, it will be graded after t" sqref="C24:D34 C69:D104" xr:uid="{00000000-0002-0000-0000-000006000000}">
      <formula1>0</formula1>
      <formula2>0</formula2>
    </dataValidation>
    <dataValidation type="list" operator="equal" allowBlank="1" showInputMessage="1" showErrorMessage="1" promptTitle="Estimate" prompt="This is the professor's estimate as to the relative difficulty of this feature in &quot;points&quot;. _x000a__x000a_Points are unitless, and only have meaning relative to other estimates (a 2 point feature is expected to take about twice as long as a 1 point feature)._x000a__x000a_In a re" sqref="E69:E104 E24:E43" xr:uid="{00000000-0002-0000-0000-000007000000}">
      <formula1>"0,1,2,3,5,8,13,21,34,55,89"</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69:F104 F24:F34" xr:uid="{00000000-0002-0000-0000-000008000000}">
      <formula1>"1,2,3,4,5,6"</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69:G104 G24:G42" xr:uid="{00000000-0002-0000-0000-000009000000}">
      <formula1>"In Work,In Test,Finished in Sprint 1,Finished in Sprint 2,Finished in Sprint 3,Finished in Sprint 4,Finished in Sprint 5,Finished in Sprint 6"</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
  <sheetViews>
    <sheetView zoomScale="55" zoomScaleNormal="55" workbookViewId="0">
      <selection activeCell="E20" sqref="B17:E20"/>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v>1</v>
      </c>
      <c r="C1" s="17"/>
      <c r="D1" s="18" t="s">
        <v>2</v>
      </c>
      <c r="E1"/>
      <c r="F1" s="17"/>
      <c r="AMI1"/>
      <c r="AMJ1"/>
    </row>
    <row r="2" spans="1:1024" s="19" customFormat="1">
      <c r="A2" s="17" t="s">
        <v>179</v>
      </c>
      <c r="B2" s="20">
        <v>44831</v>
      </c>
      <c r="C2" s="17"/>
      <c r="D2" s="21" t="s">
        <v>180</v>
      </c>
      <c r="E2" s="17"/>
      <c r="F2" s="17"/>
      <c r="AMI2"/>
      <c r="AMJ2"/>
    </row>
    <row r="3" spans="1:1024" s="19" customFormat="1">
      <c r="A3" s="17" t="s">
        <v>181</v>
      </c>
      <c r="B3" s="20">
        <v>44838</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4</v>
      </c>
      <c r="C7" s="17"/>
      <c r="D7" s="17"/>
      <c r="E7" s="17"/>
      <c r="F7" s="17"/>
      <c r="AMI7"/>
      <c r="AMJ7"/>
    </row>
    <row r="8" spans="1:1024" s="19" customFormat="1">
      <c r="A8" s="17" t="s">
        <v>186</v>
      </c>
      <c r="B8" s="17">
        <f t="shared" ref="B8:B14" si="0">B7-C8</f>
        <v>0</v>
      </c>
      <c r="C8" s="17">
        <f>COUNTIF(E$17:E$995, "Completed Day 1")</f>
        <v>4</v>
      </c>
      <c r="D8" s="17"/>
      <c r="E8" s="17"/>
      <c r="F8" s="17"/>
      <c r="AMI8"/>
      <c r="AMJ8"/>
    </row>
    <row r="9" spans="1:1024" s="19" customFormat="1">
      <c r="A9" s="17" t="s">
        <v>187</v>
      </c>
      <c r="B9" s="17">
        <f t="shared" si="0"/>
        <v>0</v>
      </c>
      <c r="C9" s="17">
        <f>COUNTIF(E$17:E$995, "Completed Day 2")</f>
        <v>0</v>
      </c>
      <c r="D9" s="17"/>
      <c r="E9" s="17"/>
      <c r="F9" s="17"/>
      <c r="AMI9"/>
      <c r="AMJ9"/>
    </row>
    <row r="10" spans="1:1024" s="19" customFormat="1">
      <c r="A10" s="17" t="s">
        <v>188</v>
      </c>
      <c r="B10" s="17">
        <f t="shared" si="0"/>
        <v>0</v>
      </c>
      <c r="C10" s="17">
        <f>COUNTIF(E$17:E$995, "Completed Day 3")</f>
        <v>0</v>
      </c>
      <c r="D10" s="17"/>
      <c r="E10" s="17"/>
      <c r="F10" s="17"/>
      <c r="AMI10"/>
      <c r="AMJ10"/>
    </row>
    <row r="11" spans="1:1024" s="19" customFormat="1">
      <c r="A11" s="17" t="s">
        <v>189</v>
      </c>
      <c r="B11" s="17">
        <f t="shared" si="0"/>
        <v>0</v>
      </c>
      <c r="C11" s="17">
        <f>COUNTIF(E$17:E$995, "Completed Day 4")</f>
        <v>0</v>
      </c>
      <c r="D11" s="17"/>
      <c r="E11" s="17"/>
      <c r="F11" s="17"/>
      <c r="AMI11"/>
      <c r="AMJ11"/>
    </row>
    <row r="12" spans="1:1024" s="19" customFormat="1">
      <c r="A12" s="17" t="s">
        <v>190</v>
      </c>
      <c r="B12" s="17">
        <f t="shared" si="0"/>
        <v>0</v>
      </c>
      <c r="C12" s="17">
        <f>COUNTIF(E$17:E$995, "Completed Day 5")</f>
        <v>0</v>
      </c>
      <c r="D12" s="17"/>
      <c r="E12" s="17"/>
      <c r="F12" s="17"/>
      <c r="AMI12"/>
      <c r="AMJ12"/>
    </row>
    <row r="13" spans="1:1024" s="19" customFormat="1">
      <c r="A13" s="17" t="s">
        <v>191</v>
      </c>
      <c r="B13" s="17">
        <f t="shared" si="0"/>
        <v>0</v>
      </c>
      <c r="C13" s="17">
        <f>COUNTIF(E$17:E$995, "Completed Day 6")</f>
        <v>0</v>
      </c>
      <c r="D13" s="17"/>
      <c r="E13" s="17"/>
      <c r="F13" s="17"/>
      <c r="AMI13"/>
      <c r="AMJ13"/>
    </row>
    <row r="14" spans="1:1024" s="19" customFormat="1">
      <c r="A14" s="17" t="s">
        <v>192</v>
      </c>
      <c r="B14" s="17">
        <f t="shared" si="0"/>
        <v>0</v>
      </c>
      <c r="C14" s="17">
        <f>COUNTIF(E$17:E$995, "Completed Day 7")</f>
        <v>0</v>
      </c>
      <c r="D14" s="17"/>
      <c r="E14" s="17"/>
      <c r="F14" s="17"/>
      <c r="AMI14"/>
      <c r="AMJ14"/>
    </row>
    <row r="15" spans="1:1024" s="19" customFormat="1">
      <c r="A15" s="17"/>
      <c r="B15" s="17"/>
      <c r="C15" s="17"/>
      <c r="D15" s="17"/>
      <c r="E15" s="17"/>
      <c r="F15" s="17"/>
      <c r="AMI15"/>
      <c r="AMJ15"/>
    </row>
    <row r="16" spans="1:1024">
      <c r="A16" s="24" t="s">
        <v>193</v>
      </c>
      <c r="B16" s="24" t="s">
        <v>20</v>
      </c>
      <c r="C16" s="24" t="s">
        <v>194</v>
      </c>
      <c r="D16" s="24" t="s">
        <v>195</v>
      </c>
      <c r="E16" s="24" t="s">
        <v>25</v>
      </c>
      <c r="F16" s="24" t="s">
        <v>29</v>
      </c>
    </row>
    <row r="17" spans="1:5" ht="38">
      <c r="A17">
        <v>1</v>
      </c>
      <c r="B17" s="25" t="s">
        <v>30</v>
      </c>
      <c r="D17" s="39" t="s">
        <v>223</v>
      </c>
      <c r="E17" s="27" t="s">
        <v>224</v>
      </c>
    </row>
    <row r="18" spans="1:5" ht="25.35">
      <c r="A18">
        <v>2</v>
      </c>
      <c r="B18" s="25" t="s">
        <v>35</v>
      </c>
      <c r="D18" s="39" t="s">
        <v>225</v>
      </c>
      <c r="E18" s="27" t="s">
        <v>224</v>
      </c>
    </row>
    <row r="19" spans="1:5" ht="38">
      <c r="A19">
        <v>3</v>
      </c>
      <c r="B19" s="25" t="s">
        <v>38</v>
      </c>
      <c r="D19" s="39" t="s">
        <v>226</v>
      </c>
      <c r="E19" s="27" t="s">
        <v>224</v>
      </c>
    </row>
    <row r="20" spans="1:5" ht="38">
      <c r="A20">
        <v>4</v>
      </c>
      <c r="B20" s="25" t="s">
        <v>42</v>
      </c>
      <c r="D20" s="39" t="s">
        <v>227</v>
      </c>
      <c r="E20" s="27" t="s">
        <v>224</v>
      </c>
    </row>
    <row r="21" spans="1:5">
      <c r="A21">
        <v>5</v>
      </c>
      <c r="B21" s="25"/>
      <c r="D21" s="25"/>
      <c r="E21" s="27"/>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1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1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1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1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100-000002000000}">
          <x14:formula1>
            <xm:f>'Product Backlog'!$H$5:$H$8</xm:f>
          </x14:formula1>
          <x14:formula2>
            <xm:f>0</xm:f>
          </x14:formula2>
          <xm:sqref>C21:C100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100-000001000000}">
          <x14:formula1>
            <xm:f>'Product Backlog'!$A$24:$A$110</xm:f>
          </x14:formula1>
          <x14:formula2>
            <xm:f>0</xm:f>
          </x14:formula2>
          <xm:sqref>B21:B100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
  <sheetViews>
    <sheetView topLeftCell="B1" zoomScale="109" zoomScaleNormal="180" workbookViewId="0">
      <selection activeCell="E18" sqref="B17:E18"/>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f>'Sprint 01 Backlog'!B1+1</f>
        <v>2</v>
      </c>
      <c r="C1" s="17"/>
      <c r="D1" s="18" t="s">
        <v>2</v>
      </c>
      <c r="E1"/>
      <c r="F1" s="17"/>
      <c r="AMI1"/>
      <c r="AMJ1"/>
    </row>
    <row r="2" spans="1:1024" s="19" customFormat="1">
      <c r="A2" s="17" t="s">
        <v>179</v>
      </c>
      <c r="B2" s="20">
        <f>'Sprint 01 Backlog'!B3</f>
        <v>44838</v>
      </c>
      <c r="C2" s="17"/>
      <c r="D2" s="21" t="s">
        <v>180</v>
      </c>
      <c r="E2" s="17"/>
      <c r="F2" s="17"/>
      <c r="AMI2"/>
      <c r="AMJ2"/>
    </row>
    <row r="3" spans="1:1024" s="19" customFormat="1">
      <c r="A3" s="17" t="s">
        <v>181</v>
      </c>
      <c r="B3" s="20">
        <f>B2+7</f>
        <v>44845</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2</v>
      </c>
      <c r="C7" s="17"/>
      <c r="D7" s="17"/>
      <c r="E7" s="17"/>
      <c r="F7" s="17"/>
      <c r="AMI7"/>
      <c r="AMJ7"/>
    </row>
    <row r="8" spans="1:1024" s="19" customFormat="1">
      <c r="A8" s="17" t="s">
        <v>186</v>
      </c>
      <c r="B8" s="17">
        <f t="shared" ref="B8:B14" si="0">B7-C8</f>
        <v>2</v>
      </c>
      <c r="C8" s="17">
        <f>COUNTIF(E$17:E$995, "Completed Day 1")</f>
        <v>0</v>
      </c>
      <c r="D8" s="17"/>
      <c r="E8" s="17"/>
      <c r="F8" s="17"/>
      <c r="AMI8"/>
      <c r="AMJ8"/>
    </row>
    <row r="9" spans="1:1024" s="19" customFormat="1">
      <c r="A9" s="17" t="s">
        <v>187</v>
      </c>
      <c r="B9" s="17">
        <f t="shared" si="0"/>
        <v>0</v>
      </c>
      <c r="C9" s="17">
        <f>COUNTIF(E$17:E$995, "Completed Day 2")</f>
        <v>2</v>
      </c>
      <c r="D9" s="17"/>
      <c r="E9" s="17"/>
      <c r="F9" s="17"/>
      <c r="AMI9"/>
      <c r="AMJ9"/>
    </row>
    <row r="10" spans="1:1024" s="19" customFormat="1">
      <c r="A10" s="17" t="s">
        <v>188</v>
      </c>
      <c r="B10" s="17">
        <f t="shared" si="0"/>
        <v>0</v>
      </c>
      <c r="C10" s="17">
        <f>COUNTIF(E$17:E$995, "Completed Day 3")</f>
        <v>0</v>
      </c>
      <c r="D10" s="17"/>
      <c r="E10" s="17"/>
      <c r="F10" s="17"/>
      <c r="AMI10"/>
      <c r="AMJ10"/>
    </row>
    <row r="11" spans="1:1024" s="19" customFormat="1">
      <c r="A11" s="17" t="s">
        <v>189</v>
      </c>
      <c r="B11" s="17">
        <f t="shared" si="0"/>
        <v>0</v>
      </c>
      <c r="C11" s="17">
        <f>COUNTIF(E$17:E$995, "Completed Day 4")</f>
        <v>0</v>
      </c>
      <c r="D11" s="17"/>
      <c r="E11" s="17"/>
      <c r="F11" s="17"/>
      <c r="AMI11"/>
      <c r="AMJ11"/>
    </row>
    <row r="12" spans="1:1024" s="19" customFormat="1">
      <c r="A12" s="17" t="s">
        <v>190</v>
      </c>
      <c r="B12" s="17">
        <f t="shared" si="0"/>
        <v>0</v>
      </c>
      <c r="C12" s="17">
        <f>COUNTIF(E$17:E$995, "Completed Day 5")</f>
        <v>0</v>
      </c>
      <c r="D12" s="17"/>
      <c r="E12" s="17"/>
      <c r="F12" s="17"/>
      <c r="AMI12"/>
      <c r="AMJ12"/>
    </row>
    <row r="13" spans="1:1024" s="19" customFormat="1">
      <c r="A13" s="17" t="s">
        <v>191</v>
      </c>
      <c r="B13" s="17">
        <f t="shared" si="0"/>
        <v>0</v>
      </c>
      <c r="C13" s="17">
        <f>COUNTIF(E$17:E$995, "Completed Day 6")</f>
        <v>0</v>
      </c>
      <c r="D13" s="17"/>
      <c r="E13" s="17"/>
      <c r="F13" s="17"/>
      <c r="AMI13"/>
      <c r="AMJ13"/>
    </row>
    <row r="14" spans="1:1024" s="19" customFormat="1">
      <c r="A14" s="17" t="s">
        <v>192</v>
      </c>
      <c r="B14" s="17">
        <f t="shared" si="0"/>
        <v>0</v>
      </c>
      <c r="C14" s="17">
        <f>COUNTIF(E$17:E$995, "Completed Day 7")</f>
        <v>0</v>
      </c>
      <c r="D14" s="17"/>
      <c r="E14" s="17"/>
      <c r="F14" s="17"/>
      <c r="AMI14"/>
      <c r="AMJ14"/>
    </row>
    <row r="15" spans="1:1024" s="19" customFormat="1">
      <c r="A15" s="17"/>
      <c r="B15" s="17"/>
      <c r="C15" s="17"/>
      <c r="D15" s="17"/>
      <c r="E15" s="17"/>
      <c r="F15" s="17"/>
      <c r="AMI15"/>
      <c r="AMJ15"/>
    </row>
    <row r="16" spans="1:1024">
      <c r="A16" s="24" t="s">
        <v>193</v>
      </c>
      <c r="B16" s="24" t="s">
        <v>20</v>
      </c>
      <c r="C16" s="24" t="s">
        <v>194</v>
      </c>
      <c r="D16" s="24" t="s">
        <v>195</v>
      </c>
      <c r="E16" s="24" t="s">
        <v>25</v>
      </c>
      <c r="F16" s="24" t="s">
        <v>29</v>
      </c>
    </row>
    <row r="17" spans="1:5" ht="38">
      <c r="A17">
        <v>1</v>
      </c>
      <c r="B17" s="25" t="s">
        <v>46</v>
      </c>
      <c r="D17" s="39" t="s">
        <v>220</v>
      </c>
      <c r="E17" s="27" t="s">
        <v>221</v>
      </c>
    </row>
    <row r="18" spans="1:5" ht="25.35">
      <c r="A18">
        <v>2</v>
      </c>
      <c r="B18" s="25" t="s">
        <v>50</v>
      </c>
      <c r="D18" s="39" t="s">
        <v>222</v>
      </c>
      <c r="E18" s="27" t="s">
        <v>221</v>
      </c>
    </row>
    <row r="19" spans="1:5">
      <c r="A19">
        <v>3</v>
      </c>
      <c r="B19" s="25"/>
      <c r="D19" s="25"/>
      <c r="E19" s="27"/>
    </row>
    <row r="20" spans="1:5">
      <c r="A20">
        <v>4</v>
      </c>
      <c r="B20" s="25"/>
      <c r="D20" s="25"/>
      <c r="E20" s="27"/>
    </row>
    <row r="21" spans="1:5">
      <c r="A21">
        <v>5</v>
      </c>
      <c r="B21" s="25"/>
      <c r="D21" s="25"/>
      <c r="E21" s="27"/>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2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2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2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2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200-000002000000}">
          <x14:formula1>
            <xm:f>'Product Backlog'!$H$5:$H$8</xm:f>
          </x14:formula1>
          <x14:formula2>
            <xm:f>0</xm:f>
          </x14:formula2>
          <xm:sqref>C19:C100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200-000001000000}">
          <x14:formula1>
            <xm:f>'Product Backlog'!$A$24:$A$110</xm:f>
          </x14:formula1>
          <x14:formula2>
            <xm:f>0</xm:f>
          </x14:formula2>
          <xm:sqref>B19:B100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0"/>
  <sheetViews>
    <sheetView zoomScale="66" zoomScaleNormal="145" workbookViewId="0">
      <selection activeCell="E21" sqref="B17:E21"/>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f>'Sprint 02 Backlog'!B1+1</f>
        <v>3</v>
      </c>
      <c r="C1" s="17"/>
      <c r="D1" s="18" t="s">
        <v>2</v>
      </c>
      <c r="E1"/>
      <c r="F1" s="17"/>
      <c r="AMI1"/>
      <c r="AMJ1"/>
    </row>
    <row r="2" spans="1:1024" s="19" customFormat="1">
      <c r="A2" s="17" t="s">
        <v>179</v>
      </c>
      <c r="B2" s="20">
        <f>'Sprint 02 Backlog'!B3</f>
        <v>44845</v>
      </c>
      <c r="C2" s="17"/>
      <c r="D2" s="21" t="s">
        <v>180</v>
      </c>
      <c r="E2" s="17"/>
      <c r="F2" s="17"/>
      <c r="AMI2"/>
      <c r="AMJ2"/>
    </row>
    <row r="3" spans="1:1024" s="19" customFormat="1">
      <c r="A3" s="17" t="s">
        <v>181</v>
      </c>
      <c r="B3" s="20">
        <f>B2+7</f>
        <v>44852</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5</v>
      </c>
      <c r="C7" s="17"/>
      <c r="D7" s="17"/>
      <c r="E7" s="17"/>
      <c r="F7" s="17"/>
      <c r="AMI7"/>
      <c r="AMJ7"/>
    </row>
    <row r="8" spans="1:1024" s="19" customFormat="1">
      <c r="A8" s="17" t="s">
        <v>186</v>
      </c>
      <c r="B8" s="17">
        <f t="shared" ref="B8:B14" si="0">B7-C8</f>
        <v>5</v>
      </c>
      <c r="C8" s="17">
        <f>COUNTIF(E$17:E$995, "Completed Day 1")</f>
        <v>0</v>
      </c>
      <c r="D8" s="17"/>
      <c r="E8" s="17"/>
      <c r="F8" s="17"/>
      <c r="AMI8"/>
      <c r="AMJ8"/>
    </row>
    <row r="9" spans="1:1024" s="19" customFormat="1">
      <c r="A9" s="17" t="s">
        <v>187</v>
      </c>
      <c r="B9" s="17">
        <f t="shared" si="0"/>
        <v>5</v>
      </c>
      <c r="C9" s="17">
        <f>COUNTIF(E$17:E$995, "Completed Day 2")</f>
        <v>0</v>
      </c>
      <c r="D9" s="17"/>
      <c r="E9" s="17"/>
      <c r="F9" s="17"/>
      <c r="AMI9"/>
      <c r="AMJ9"/>
    </row>
    <row r="10" spans="1:1024" s="19" customFormat="1">
      <c r="A10" s="17" t="s">
        <v>188</v>
      </c>
      <c r="B10" s="17">
        <f t="shared" si="0"/>
        <v>1</v>
      </c>
      <c r="C10" s="17">
        <f>COUNTIF(E$17:E$995, "Completed Day 3")</f>
        <v>4</v>
      </c>
      <c r="D10" s="17"/>
      <c r="E10" s="17"/>
      <c r="F10" s="17"/>
      <c r="AMI10"/>
      <c r="AMJ10"/>
    </row>
    <row r="11" spans="1:1024" s="19" customFormat="1">
      <c r="A11" s="17" t="s">
        <v>189</v>
      </c>
      <c r="B11" s="17">
        <f t="shared" si="0"/>
        <v>1</v>
      </c>
      <c r="C11" s="17">
        <f>COUNTIF(E$17:E$995, "Completed Day 4")</f>
        <v>0</v>
      </c>
      <c r="D11" s="17"/>
      <c r="E11" s="17"/>
      <c r="F11" s="17"/>
      <c r="AMI11"/>
      <c r="AMJ11"/>
    </row>
    <row r="12" spans="1:1024" s="19" customFormat="1">
      <c r="A12" s="17" t="s">
        <v>190</v>
      </c>
      <c r="B12" s="17">
        <f t="shared" si="0"/>
        <v>1</v>
      </c>
      <c r="C12" s="17">
        <f>COUNTIF(E$17:E$995, "Completed Day 5")</f>
        <v>0</v>
      </c>
      <c r="D12" s="17"/>
      <c r="E12" s="17"/>
      <c r="F12" s="17"/>
      <c r="AMI12"/>
      <c r="AMJ12"/>
    </row>
    <row r="13" spans="1:1024" s="19" customFormat="1">
      <c r="A13" s="17" t="s">
        <v>191</v>
      </c>
      <c r="B13" s="17">
        <f t="shared" si="0"/>
        <v>1</v>
      </c>
      <c r="C13" s="17">
        <f>COUNTIF(E$17:E$995, "Completed Day 6")</f>
        <v>0</v>
      </c>
      <c r="D13" s="17"/>
      <c r="E13" s="17"/>
      <c r="F13" s="17"/>
      <c r="AMI13"/>
      <c r="AMJ13"/>
    </row>
    <row r="14" spans="1:1024" s="19" customFormat="1">
      <c r="A14" s="17" t="s">
        <v>192</v>
      </c>
      <c r="B14" s="17">
        <f t="shared" si="0"/>
        <v>1</v>
      </c>
      <c r="C14" s="17">
        <f>COUNTIF(E$17:E$995, "Completed Day 7")</f>
        <v>0</v>
      </c>
      <c r="D14" s="17"/>
      <c r="E14" s="17"/>
      <c r="F14" s="17"/>
      <c r="AMI14"/>
      <c r="AMJ14"/>
    </row>
    <row r="15" spans="1:1024" s="19" customFormat="1">
      <c r="A15" s="17"/>
      <c r="B15" s="17"/>
      <c r="C15" s="17"/>
      <c r="D15" s="17"/>
      <c r="E15" s="17"/>
      <c r="F15" s="17"/>
      <c r="AMI15"/>
      <c r="AMJ15"/>
    </row>
    <row r="16" spans="1:1024">
      <c r="A16" s="24" t="s">
        <v>193</v>
      </c>
      <c r="B16" s="24" t="s">
        <v>20</v>
      </c>
      <c r="C16" s="24" t="s">
        <v>194</v>
      </c>
      <c r="D16" s="24" t="s">
        <v>195</v>
      </c>
      <c r="E16" s="24" t="s">
        <v>25</v>
      </c>
      <c r="F16" s="24" t="s">
        <v>29</v>
      </c>
    </row>
    <row r="17" spans="1:5" ht="88.7">
      <c r="A17">
        <v>1</v>
      </c>
      <c r="B17" s="25" t="s">
        <v>58</v>
      </c>
      <c r="D17" s="39" t="s">
        <v>214</v>
      </c>
      <c r="E17" s="27" t="s">
        <v>215</v>
      </c>
    </row>
    <row r="18" spans="1:5" ht="76">
      <c r="A18">
        <v>2</v>
      </c>
      <c r="B18" s="25" t="s">
        <v>61</v>
      </c>
      <c r="D18" s="39" t="s">
        <v>216</v>
      </c>
      <c r="E18" s="27" t="s">
        <v>215</v>
      </c>
    </row>
    <row r="19" spans="1:5" ht="50.7">
      <c r="A19">
        <v>3</v>
      </c>
      <c r="B19" s="25" t="s">
        <v>64</v>
      </c>
      <c r="D19" s="39" t="s">
        <v>217</v>
      </c>
      <c r="E19" s="27" t="s">
        <v>215</v>
      </c>
    </row>
    <row r="20" spans="1:5" ht="63.35">
      <c r="A20">
        <v>4</v>
      </c>
      <c r="B20" s="25" t="s">
        <v>68</v>
      </c>
      <c r="D20" s="39" t="s">
        <v>218</v>
      </c>
      <c r="E20" s="27" t="s">
        <v>215</v>
      </c>
    </row>
    <row r="21" spans="1:5" ht="38">
      <c r="A21">
        <v>5</v>
      </c>
      <c r="B21" s="25" t="s">
        <v>53</v>
      </c>
      <c r="D21" s="39" t="s">
        <v>219</v>
      </c>
      <c r="E21" s="27" t="s">
        <v>201</v>
      </c>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3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3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3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3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300-000002000000}">
          <x14:formula1>
            <xm:f>'Product Backlog'!$H$5:$H$8</xm:f>
          </x14:formula1>
          <x14:formula2>
            <xm:f>0</xm:f>
          </x14:formula2>
          <xm:sqref>C22:C100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300-000001000000}">
          <x14:formula1>
            <xm:f>'Product Backlog'!$A$24:$A$110</xm:f>
          </x14:formula1>
          <x14:formula2>
            <xm:f>0</xm:f>
          </x14:formula2>
          <xm:sqref>B22:B100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
  <sheetViews>
    <sheetView zoomScaleNormal="100" workbookViewId="0">
      <selection activeCell="E19" sqref="B17:E19"/>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f>'Sprint 03 Backlog'!B1+1</f>
        <v>4</v>
      </c>
      <c r="C1" s="17"/>
      <c r="D1" s="18" t="s">
        <v>2</v>
      </c>
      <c r="E1"/>
      <c r="F1" s="17"/>
      <c r="AMI1"/>
      <c r="AMJ1"/>
    </row>
    <row r="2" spans="1:1024" s="19" customFormat="1">
      <c r="A2" s="17" t="s">
        <v>179</v>
      </c>
      <c r="B2" s="20">
        <v>44873</v>
      </c>
      <c r="C2" s="17"/>
      <c r="D2" s="21" t="s">
        <v>180</v>
      </c>
      <c r="E2" s="17"/>
      <c r="F2" s="17"/>
      <c r="AMI2"/>
      <c r="AMJ2"/>
    </row>
    <row r="3" spans="1:1024" s="19" customFormat="1">
      <c r="A3" s="17" t="s">
        <v>181</v>
      </c>
      <c r="B3" s="20">
        <f>B2+7</f>
        <v>44880</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3</v>
      </c>
      <c r="C7" s="17"/>
      <c r="D7" s="17"/>
      <c r="E7" s="17"/>
      <c r="F7" s="17"/>
      <c r="AMI7"/>
      <c r="AMJ7"/>
    </row>
    <row r="8" spans="1:1024" s="19" customFormat="1">
      <c r="A8" s="17" t="s">
        <v>186</v>
      </c>
      <c r="B8" s="17">
        <f t="shared" ref="B8:B14" si="0">B7-C8</f>
        <v>3</v>
      </c>
      <c r="C8" s="17">
        <f>COUNTIF(E$17:E$995, "Completed Day 1")</f>
        <v>0</v>
      </c>
      <c r="D8" s="17"/>
      <c r="E8" s="17"/>
      <c r="F8" s="17"/>
      <c r="AMI8"/>
      <c r="AMJ8"/>
    </row>
    <row r="9" spans="1:1024" s="19" customFormat="1">
      <c r="A9" s="17" t="s">
        <v>187</v>
      </c>
      <c r="B9" s="17">
        <f t="shared" si="0"/>
        <v>3</v>
      </c>
      <c r="C9" s="17">
        <f>COUNTIF(E$17:E$995, "Completed Day 2")</f>
        <v>0</v>
      </c>
      <c r="D9" s="17"/>
      <c r="E9" s="17"/>
      <c r="F9" s="17"/>
      <c r="AMI9"/>
      <c r="AMJ9"/>
    </row>
    <row r="10" spans="1:1024" s="19" customFormat="1">
      <c r="A10" s="17" t="s">
        <v>188</v>
      </c>
      <c r="B10" s="17">
        <f t="shared" si="0"/>
        <v>3</v>
      </c>
      <c r="C10" s="17">
        <f>COUNTIF(E$17:E$995, "Completed Day 3")</f>
        <v>0</v>
      </c>
      <c r="D10" s="17"/>
      <c r="E10" s="17"/>
      <c r="F10" s="17"/>
      <c r="AMI10"/>
      <c r="AMJ10"/>
    </row>
    <row r="11" spans="1:1024" s="19" customFormat="1">
      <c r="A11" s="17" t="s">
        <v>189</v>
      </c>
      <c r="B11" s="17">
        <f t="shared" si="0"/>
        <v>0</v>
      </c>
      <c r="C11" s="17">
        <f>COUNTIF(E$17:E$995, "Completed Day 4")</f>
        <v>3</v>
      </c>
      <c r="D11" s="17"/>
      <c r="E11" s="17"/>
      <c r="F11" s="17"/>
      <c r="AMI11"/>
      <c r="AMJ11"/>
    </row>
    <row r="12" spans="1:1024" s="19" customFormat="1">
      <c r="A12" s="17" t="s">
        <v>190</v>
      </c>
      <c r="B12" s="17">
        <f t="shared" si="0"/>
        <v>0</v>
      </c>
      <c r="C12" s="17">
        <f>COUNTIF(E$17:E$995, "Completed Day 5")</f>
        <v>0</v>
      </c>
      <c r="D12" s="17"/>
      <c r="E12" s="17"/>
      <c r="F12" s="17"/>
      <c r="AMI12"/>
      <c r="AMJ12"/>
    </row>
    <row r="13" spans="1:1024" s="19" customFormat="1">
      <c r="A13" s="17" t="s">
        <v>191</v>
      </c>
      <c r="B13" s="17">
        <f t="shared" si="0"/>
        <v>0</v>
      </c>
      <c r="C13" s="17">
        <f>COUNTIF(E$17:E$995, "Completed Day 6")</f>
        <v>0</v>
      </c>
      <c r="D13" s="17"/>
      <c r="E13" s="17"/>
      <c r="F13" s="17"/>
      <c r="AMI13"/>
      <c r="AMJ13"/>
    </row>
    <row r="14" spans="1:1024" s="19" customFormat="1">
      <c r="A14" s="17" t="s">
        <v>192</v>
      </c>
      <c r="B14" s="17">
        <f t="shared" si="0"/>
        <v>0</v>
      </c>
      <c r="C14" s="17">
        <f>COUNTIF(E$17:E$995, "Completed Day 7")</f>
        <v>0</v>
      </c>
      <c r="D14" s="17"/>
      <c r="E14" s="17"/>
      <c r="F14" s="17"/>
      <c r="AMI14"/>
      <c r="AMJ14"/>
    </row>
    <row r="15" spans="1:1024" s="19" customFormat="1">
      <c r="A15" s="17"/>
      <c r="B15" s="17"/>
      <c r="C15" s="17"/>
      <c r="D15" s="17"/>
      <c r="E15" s="17"/>
      <c r="F15" s="17"/>
      <c r="AMI15"/>
      <c r="AMJ15"/>
    </row>
    <row r="16" spans="1:1024">
      <c r="A16" s="24" t="s">
        <v>193</v>
      </c>
      <c r="B16" s="24" t="s">
        <v>20</v>
      </c>
      <c r="C16" s="24" t="s">
        <v>194</v>
      </c>
      <c r="D16" s="24" t="s">
        <v>195</v>
      </c>
      <c r="E16" s="24" t="s">
        <v>25</v>
      </c>
      <c r="F16" s="24" t="s">
        <v>29</v>
      </c>
    </row>
    <row r="17" spans="1:5" ht="63.35">
      <c r="A17">
        <v>1</v>
      </c>
      <c r="B17" s="25" t="s">
        <v>70</v>
      </c>
      <c r="D17" s="38" t="s">
        <v>210</v>
      </c>
      <c r="E17" s="27" t="s">
        <v>211</v>
      </c>
    </row>
    <row r="18" spans="1:5" ht="50.7">
      <c r="A18">
        <v>2</v>
      </c>
      <c r="B18" s="25" t="s">
        <v>73</v>
      </c>
      <c r="D18" s="39" t="s">
        <v>212</v>
      </c>
      <c r="E18" s="27" t="s">
        <v>211</v>
      </c>
    </row>
    <row r="19" spans="1:5" ht="50.7">
      <c r="A19">
        <v>3</v>
      </c>
      <c r="B19" s="25" t="s">
        <v>78</v>
      </c>
      <c r="D19" s="39" t="s">
        <v>213</v>
      </c>
      <c r="E19" s="27" t="s">
        <v>211</v>
      </c>
    </row>
    <row r="20" spans="1:5">
      <c r="A20">
        <v>4</v>
      </c>
      <c r="B20" s="25"/>
      <c r="D20" s="25"/>
      <c r="E20" s="27"/>
    </row>
    <row r="21" spans="1:5">
      <c r="A21">
        <v>5</v>
      </c>
      <c r="B21" s="25"/>
      <c r="D21" s="25"/>
      <c r="E21" s="27"/>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4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4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4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4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400-000002000000}">
          <x14:formula1>
            <xm:f>'Product Backlog'!$H$5:$H$8</xm:f>
          </x14:formula1>
          <x14:formula2>
            <xm:f>0</xm:f>
          </x14:formula2>
          <xm:sqref>C20:C100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400-000001000000}">
          <x14:formula1>
            <xm:f>'Product Backlog'!$A$24:$A$110</xm:f>
          </x14:formula1>
          <x14:formula2>
            <xm:f>0</xm:f>
          </x14:formula2>
          <xm:sqref>B20:B100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zoomScaleNormal="100" workbookViewId="0">
      <selection activeCell="D20" sqref="D20"/>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f>'Sprint 04 Backlog'!B1+1</f>
        <v>5</v>
      </c>
      <c r="C1" s="17"/>
      <c r="D1" s="18" t="s">
        <v>2</v>
      </c>
      <c r="E1"/>
      <c r="F1" s="17"/>
      <c r="AMI1"/>
      <c r="AMJ1"/>
    </row>
    <row r="2" spans="1:1024" s="19" customFormat="1">
      <c r="A2" s="17" t="s">
        <v>179</v>
      </c>
      <c r="B2" s="20">
        <f>'Sprint 04 Backlog'!B3</f>
        <v>44880</v>
      </c>
      <c r="C2" s="17"/>
      <c r="D2" s="21" t="s">
        <v>180</v>
      </c>
      <c r="E2" s="17"/>
      <c r="F2" s="17"/>
      <c r="AMI2"/>
      <c r="AMJ2"/>
    </row>
    <row r="3" spans="1:1024" s="19" customFormat="1">
      <c r="A3" s="17" t="s">
        <v>181</v>
      </c>
      <c r="B3" s="20">
        <f>B2+7</f>
        <v>44887</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3</v>
      </c>
      <c r="C7" s="17"/>
      <c r="D7" s="17"/>
      <c r="E7" s="17"/>
      <c r="F7" s="17"/>
      <c r="AMI7"/>
      <c r="AMJ7"/>
    </row>
    <row r="8" spans="1:1024" s="19" customFormat="1">
      <c r="A8" s="17" t="s">
        <v>186</v>
      </c>
      <c r="B8" s="17">
        <f t="shared" ref="B8:B14" si="0">B7-C8</f>
        <v>3</v>
      </c>
      <c r="C8" s="17">
        <f>COUNTIF(E$17:E$995, "Completed Day 1")</f>
        <v>0</v>
      </c>
      <c r="D8" s="17"/>
      <c r="E8" s="17"/>
      <c r="F8" s="17"/>
      <c r="AMI8"/>
      <c r="AMJ8"/>
    </row>
    <row r="9" spans="1:1024" s="19" customFormat="1">
      <c r="A9" s="17" t="s">
        <v>187</v>
      </c>
      <c r="B9" s="17">
        <f t="shared" si="0"/>
        <v>3</v>
      </c>
      <c r="C9" s="17">
        <f>COUNTIF(E$17:E$995, "Completed Day 2")</f>
        <v>0</v>
      </c>
      <c r="D9" s="17"/>
      <c r="E9" s="17"/>
      <c r="F9" s="17"/>
      <c r="AMI9"/>
      <c r="AMJ9"/>
    </row>
    <row r="10" spans="1:1024" s="19" customFormat="1">
      <c r="A10" s="17" t="s">
        <v>188</v>
      </c>
      <c r="B10" s="17">
        <f t="shared" si="0"/>
        <v>3</v>
      </c>
      <c r="C10" s="17">
        <f>COUNTIF(E$17:E$995, "Completed Day 3")</f>
        <v>0</v>
      </c>
      <c r="D10" s="17"/>
      <c r="E10" s="17"/>
      <c r="F10" s="17"/>
      <c r="AMI10"/>
      <c r="AMJ10"/>
    </row>
    <row r="11" spans="1:1024" s="19" customFormat="1">
      <c r="A11" s="17" t="s">
        <v>189</v>
      </c>
      <c r="B11" s="17">
        <f t="shared" si="0"/>
        <v>3</v>
      </c>
      <c r="C11" s="17">
        <f>COUNTIF(E$17:E$995, "Completed Day 4")</f>
        <v>0</v>
      </c>
      <c r="D11" s="17"/>
      <c r="E11" s="17"/>
      <c r="F11" s="17"/>
      <c r="AMI11"/>
      <c r="AMJ11"/>
    </row>
    <row r="12" spans="1:1024" s="19" customFormat="1">
      <c r="A12" s="17" t="s">
        <v>190</v>
      </c>
      <c r="B12" s="17">
        <f t="shared" si="0"/>
        <v>0</v>
      </c>
      <c r="C12" s="17">
        <f>COUNTIF(E$17:E$995, "Completed Day 5")</f>
        <v>3</v>
      </c>
      <c r="D12" s="17"/>
      <c r="E12" s="17"/>
      <c r="F12" s="17"/>
      <c r="AMI12"/>
      <c r="AMJ12"/>
    </row>
    <row r="13" spans="1:1024" s="19" customFormat="1">
      <c r="A13" s="17" t="s">
        <v>191</v>
      </c>
      <c r="B13" s="17">
        <f t="shared" si="0"/>
        <v>0</v>
      </c>
      <c r="C13" s="17">
        <f>COUNTIF(E$17:E$995, "Completed Day 6")</f>
        <v>0</v>
      </c>
      <c r="D13" s="17"/>
      <c r="E13" s="17"/>
      <c r="F13" s="17"/>
      <c r="AMI13"/>
      <c r="AMJ13"/>
    </row>
    <row r="14" spans="1:1024" s="19" customFormat="1">
      <c r="A14" s="17" t="s">
        <v>192</v>
      </c>
      <c r="B14" s="17">
        <f t="shared" si="0"/>
        <v>0</v>
      </c>
      <c r="C14" s="17">
        <f>COUNTIF(E$17:E$995, "Completed Day 7")</f>
        <v>0</v>
      </c>
      <c r="D14" s="17"/>
      <c r="E14" s="17"/>
      <c r="F14" s="17"/>
      <c r="AMI14"/>
      <c r="AMJ14"/>
    </row>
    <row r="15" spans="1:1024" s="19" customFormat="1">
      <c r="A15" s="17"/>
      <c r="B15" s="17"/>
      <c r="C15" s="17"/>
      <c r="D15" s="17"/>
      <c r="E15" s="17"/>
      <c r="F15" s="17"/>
      <c r="AMI15"/>
      <c r="AMJ15"/>
    </row>
    <row r="16" spans="1:1024">
      <c r="A16" s="24" t="s">
        <v>193</v>
      </c>
      <c r="B16" s="24" t="s">
        <v>20</v>
      </c>
      <c r="C16" s="24" t="s">
        <v>194</v>
      </c>
      <c r="D16" s="24" t="s">
        <v>195</v>
      </c>
      <c r="E16" s="24" t="s">
        <v>25</v>
      </c>
      <c r="F16" s="24" t="s">
        <v>29</v>
      </c>
    </row>
    <row r="17" spans="1:5" ht="38">
      <c r="A17">
        <v>1</v>
      </c>
      <c r="B17" s="25" t="s">
        <v>81</v>
      </c>
      <c r="D17" s="38" t="s">
        <v>207</v>
      </c>
      <c r="E17" s="27" t="s">
        <v>206</v>
      </c>
    </row>
    <row r="18" spans="1:5" ht="25.35">
      <c r="A18">
        <v>2</v>
      </c>
      <c r="B18" s="25" t="s">
        <v>85</v>
      </c>
      <c r="D18" s="39" t="s">
        <v>208</v>
      </c>
      <c r="E18" s="27" t="s">
        <v>206</v>
      </c>
    </row>
    <row r="19" spans="1:5" ht="63.35">
      <c r="A19">
        <v>3</v>
      </c>
      <c r="B19" s="25" t="s">
        <v>89</v>
      </c>
      <c r="D19" s="39" t="s">
        <v>209</v>
      </c>
      <c r="E19" s="27" t="s">
        <v>206</v>
      </c>
    </row>
    <row r="20" spans="1:5">
      <c r="A20">
        <v>4</v>
      </c>
      <c r="B20" s="25" t="s">
        <v>93</v>
      </c>
      <c r="D20" s="25"/>
      <c r="E20" s="27" t="s">
        <v>201</v>
      </c>
    </row>
    <row r="21" spans="1:5">
      <c r="A21">
        <v>5</v>
      </c>
      <c r="B21" s="25" t="s">
        <v>96</v>
      </c>
      <c r="D21" s="25"/>
      <c r="E21" s="27" t="s">
        <v>201</v>
      </c>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5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5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5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5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drawing r:id="rId2"/>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500-000002000000}">
          <x14:formula1>
            <xm:f>'Product Backlog'!$H$5:$H$8</xm:f>
          </x14:formula1>
          <x14:formula2>
            <xm:f>0</xm:f>
          </x14:formula2>
          <xm:sqref>C17:C100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500-000001000000}">
          <x14:formula1>
            <xm:f>'Product Backlog'!$A$24:$A$110</xm:f>
          </x14:formula1>
          <x14:formula2>
            <xm:f>0</xm:f>
          </x14:formula2>
          <xm:sqref>B17:B100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00"/>
  <sheetViews>
    <sheetView zoomScale="180" zoomScaleNormal="180" workbookViewId="0">
      <selection activeCell="D16" sqref="D16"/>
    </sheetView>
  </sheetViews>
  <sheetFormatPr defaultColWidth="11.5859375" defaultRowHeight="12.7"/>
  <cols>
    <col min="1" max="1" width="10.29296875" customWidth="1"/>
    <col min="3" max="3" width="12.29296875" customWidth="1"/>
    <col min="4" max="4" width="51.87890625" customWidth="1"/>
    <col min="5" max="5" width="17.703125" customWidth="1"/>
    <col min="6" max="6" width="51.87890625" customWidth="1"/>
  </cols>
  <sheetData>
    <row r="1" spans="1:1024" s="19" customFormat="1" ht="17.7">
      <c r="A1" s="17" t="s">
        <v>8</v>
      </c>
      <c r="B1" s="17">
        <v>6</v>
      </c>
      <c r="C1" s="17" t="s">
        <v>197</v>
      </c>
      <c r="D1" s="18" t="s">
        <v>2</v>
      </c>
      <c r="E1"/>
      <c r="F1" s="17"/>
      <c r="AMI1"/>
      <c r="AMJ1"/>
    </row>
    <row r="2" spans="1:1024" s="19" customFormat="1">
      <c r="A2" s="17" t="s">
        <v>179</v>
      </c>
      <c r="B2" s="20">
        <v>44894</v>
      </c>
      <c r="C2" s="17"/>
      <c r="D2" s="21" t="s">
        <v>180</v>
      </c>
      <c r="E2" s="17"/>
      <c r="F2" s="17"/>
      <c r="AMI2"/>
      <c r="AMJ2"/>
    </row>
    <row r="3" spans="1:1024" s="19" customFormat="1">
      <c r="A3" s="17" t="s">
        <v>181</v>
      </c>
      <c r="B3" s="20">
        <f>B2+7</f>
        <v>44901</v>
      </c>
      <c r="C3" s="17"/>
      <c r="D3" s="17"/>
      <c r="E3" s="17"/>
      <c r="F3" s="17"/>
      <c r="AMI3"/>
      <c r="AMJ3"/>
    </row>
    <row r="4" spans="1:1024" s="19" customFormat="1">
      <c r="A4" s="17" t="s">
        <v>182</v>
      </c>
      <c r="B4" s="22" t="s">
        <v>183</v>
      </c>
      <c r="C4" s="17"/>
      <c r="D4" s="17"/>
      <c r="E4" s="17"/>
      <c r="F4" s="17"/>
      <c r="AMI4"/>
      <c r="AMJ4"/>
    </row>
    <row r="5" spans="1:1024" s="19" customFormat="1">
      <c r="A5" s="17"/>
      <c r="B5" s="22"/>
      <c r="C5" s="17"/>
      <c r="D5" s="17"/>
      <c r="E5" s="17"/>
      <c r="F5" s="17"/>
      <c r="AMI5"/>
      <c r="AMJ5"/>
    </row>
    <row r="6" spans="1:1024" s="19" customFormat="1">
      <c r="A6" s="17"/>
      <c r="B6" s="23" t="s">
        <v>9</v>
      </c>
      <c r="C6" s="17" t="s">
        <v>184</v>
      </c>
      <c r="D6" s="17"/>
      <c r="E6" s="17"/>
      <c r="F6" s="17"/>
      <c r="AMI6"/>
      <c r="AMJ6"/>
    </row>
    <row r="7" spans="1:1024" s="19" customFormat="1">
      <c r="A7" s="17" t="s">
        <v>185</v>
      </c>
      <c r="B7" s="17">
        <f>COUNTA(D17:D995)</f>
        <v>1</v>
      </c>
      <c r="C7" s="17"/>
      <c r="D7" s="17"/>
      <c r="E7" s="17"/>
      <c r="F7" s="17"/>
      <c r="AMI7"/>
      <c r="AMJ7"/>
    </row>
    <row r="8" spans="1:1024" s="19" customFormat="1">
      <c r="A8" s="17" t="s">
        <v>186</v>
      </c>
      <c r="B8" s="17">
        <f t="shared" ref="B8:B14" si="0">B7-C8</f>
        <v>1</v>
      </c>
      <c r="C8" s="17">
        <f>COUNTIF(E$17:E$995, "Completed Day 1")</f>
        <v>0</v>
      </c>
      <c r="D8" s="17"/>
      <c r="E8" s="17"/>
      <c r="F8" s="17"/>
      <c r="AMI8"/>
      <c r="AMJ8"/>
    </row>
    <row r="9" spans="1:1024" s="19" customFormat="1">
      <c r="A9" s="17" t="s">
        <v>187</v>
      </c>
      <c r="B9" s="17">
        <f t="shared" si="0"/>
        <v>1</v>
      </c>
      <c r="C9" s="17">
        <f>COUNTIF(E$17:E$995, "Completed Day 2")</f>
        <v>0</v>
      </c>
      <c r="D9" s="17"/>
      <c r="E9" s="17"/>
      <c r="F9" s="17"/>
      <c r="AMI9"/>
      <c r="AMJ9"/>
    </row>
    <row r="10" spans="1:1024" s="19" customFormat="1">
      <c r="A10" s="17" t="s">
        <v>188</v>
      </c>
      <c r="B10" s="17">
        <f t="shared" si="0"/>
        <v>1</v>
      </c>
      <c r="C10" s="17">
        <f>COUNTIF(E$17:E$995, "Completed Day 3")</f>
        <v>0</v>
      </c>
      <c r="D10" s="17"/>
      <c r="E10" s="17"/>
      <c r="F10" s="17"/>
      <c r="AMI10"/>
      <c r="AMJ10"/>
    </row>
    <row r="11" spans="1:1024" s="19" customFormat="1">
      <c r="A11" s="17" t="s">
        <v>189</v>
      </c>
      <c r="B11" s="17">
        <f t="shared" si="0"/>
        <v>1</v>
      </c>
      <c r="C11" s="17">
        <f>COUNTIF(E$17:E$995, "Completed Day 4")</f>
        <v>0</v>
      </c>
      <c r="D11" s="17"/>
      <c r="E11" s="17"/>
      <c r="F11" s="17"/>
      <c r="AMI11"/>
      <c r="AMJ11"/>
    </row>
    <row r="12" spans="1:1024" s="19" customFormat="1">
      <c r="A12" s="17" t="s">
        <v>190</v>
      </c>
      <c r="B12" s="17">
        <f t="shared" si="0"/>
        <v>1</v>
      </c>
      <c r="C12" s="17">
        <f>COUNTIF(E$17:E$995, "Completed Day 5")</f>
        <v>0</v>
      </c>
      <c r="D12" s="17"/>
      <c r="E12" s="17"/>
      <c r="F12" s="17"/>
      <c r="AMI12"/>
      <c r="AMJ12"/>
    </row>
    <row r="13" spans="1:1024" s="19" customFormat="1">
      <c r="A13" s="17" t="s">
        <v>191</v>
      </c>
      <c r="B13" s="17">
        <f t="shared" si="0"/>
        <v>1</v>
      </c>
      <c r="C13" s="17">
        <f>COUNTIF(E$17:E$995, "Completed Day 6")</f>
        <v>0</v>
      </c>
      <c r="D13" s="17"/>
      <c r="E13" s="17"/>
      <c r="F13" s="17"/>
      <c r="AMI13"/>
      <c r="AMJ13"/>
    </row>
    <row r="14" spans="1:1024" s="19" customFormat="1">
      <c r="A14" s="17" t="s">
        <v>192</v>
      </c>
      <c r="B14" s="17">
        <f t="shared" si="0"/>
        <v>1</v>
      </c>
      <c r="C14" s="17">
        <f>COUNTIF(E$17:E$995, "Completed Day 7")</f>
        <v>0</v>
      </c>
      <c r="D14" s="17"/>
      <c r="E14" s="17"/>
      <c r="F14" s="17"/>
      <c r="AMI14"/>
      <c r="AMJ14"/>
    </row>
    <row r="15" spans="1:1024" s="19" customFormat="1">
      <c r="A15" s="17"/>
      <c r="B15" s="17"/>
      <c r="C15" s="17"/>
      <c r="D15" s="17" t="s">
        <v>198</v>
      </c>
      <c r="E15" s="17"/>
      <c r="F15" s="17"/>
      <c r="AMI15"/>
      <c r="AMJ15"/>
    </row>
    <row r="16" spans="1:1024">
      <c r="A16" s="24" t="s">
        <v>193</v>
      </c>
      <c r="B16" s="24" t="s">
        <v>20</v>
      </c>
      <c r="C16" s="24" t="s">
        <v>194</v>
      </c>
      <c r="D16" s="24" t="s">
        <v>195</v>
      </c>
      <c r="E16" s="24" t="s">
        <v>25</v>
      </c>
      <c r="F16" s="24" t="s">
        <v>29</v>
      </c>
    </row>
    <row r="17" spans="1:5">
      <c r="A17">
        <v>1</v>
      </c>
      <c r="B17" s="25"/>
      <c r="D17" s="26" t="s">
        <v>196</v>
      </c>
      <c r="E17" s="27"/>
    </row>
    <row r="18" spans="1:5">
      <c r="A18">
        <v>2</v>
      </c>
      <c r="B18" s="25"/>
      <c r="D18" s="25"/>
      <c r="E18" s="27"/>
    </row>
    <row r="19" spans="1:5">
      <c r="A19">
        <v>3</v>
      </c>
      <c r="B19" s="25"/>
      <c r="D19" s="25"/>
      <c r="E19" s="27"/>
    </row>
    <row r="20" spans="1:5">
      <c r="A20">
        <v>4</v>
      </c>
      <c r="B20" s="25"/>
      <c r="D20" s="25"/>
      <c r="E20" s="27"/>
    </row>
    <row r="21" spans="1:5">
      <c r="A21">
        <v>5</v>
      </c>
      <c r="B21" s="25"/>
      <c r="D21" s="25"/>
      <c r="E21" s="27"/>
    </row>
    <row r="22" spans="1:5">
      <c r="A22">
        <v>6</v>
      </c>
      <c r="B22" s="25"/>
      <c r="D22" s="25"/>
      <c r="E22" s="27"/>
    </row>
    <row r="23" spans="1:5">
      <c r="A23">
        <v>7</v>
      </c>
      <c r="B23" s="25"/>
      <c r="D23" s="25"/>
      <c r="E23" s="27"/>
    </row>
    <row r="24" spans="1:5">
      <c r="A24">
        <v>8</v>
      </c>
      <c r="B24" s="25"/>
      <c r="D24" s="25"/>
      <c r="E24" s="27"/>
    </row>
    <row r="25" spans="1:5">
      <c r="A25">
        <v>9</v>
      </c>
      <c r="B25" s="25"/>
      <c r="D25" s="25"/>
      <c r="E25" s="27"/>
    </row>
    <row r="26" spans="1:5">
      <c r="A26">
        <v>10</v>
      </c>
      <c r="B26" s="25"/>
      <c r="D26" s="25"/>
      <c r="E26" s="27"/>
    </row>
    <row r="27" spans="1:5">
      <c r="A27">
        <v>11</v>
      </c>
      <c r="B27" s="25"/>
      <c r="D27" s="25"/>
      <c r="E27" s="27"/>
    </row>
    <row r="28" spans="1:5">
      <c r="A28">
        <v>12</v>
      </c>
      <c r="B28" s="25"/>
      <c r="D28" s="25"/>
      <c r="E28" s="27"/>
    </row>
    <row r="29" spans="1:5">
      <c r="A29">
        <v>13</v>
      </c>
      <c r="B29" s="25"/>
      <c r="D29" s="25"/>
      <c r="E29" s="27"/>
    </row>
    <row r="30" spans="1:5">
      <c r="A30">
        <v>14</v>
      </c>
      <c r="B30" s="25"/>
      <c r="D30" s="25"/>
      <c r="E30" s="27"/>
    </row>
    <row r="31" spans="1:5">
      <c r="A31">
        <v>15</v>
      </c>
      <c r="B31" s="25"/>
      <c r="D31" s="25"/>
      <c r="E31" s="27"/>
    </row>
    <row r="32" spans="1:5">
      <c r="A32">
        <v>16</v>
      </c>
      <c r="B32" s="25"/>
      <c r="D32" s="25"/>
      <c r="E32" s="27"/>
    </row>
    <row r="33" spans="1:5">
      <c r="A33">
        <v>17</v>
      </c>
      <c r="B33" s="25"/>
      <c r="D33" s="25"/>
      <c r="E33" s="27"/>
    </row>
    <row r="34" spans="1:5">
      <c r="A34">
        <v>18</v>
      </c>
      <c r="B34" s="25"/>
      <c r="D34" s="25"/>
      <c r="E34" s="27"/>
    </row>
    <row r="35" spans="1:5">
      <c r="A35">
        <v>19</v>
      </c>
      <c r="B35" s="25"/>
      <c r="D35" s="25"/>
      <c r="E35" s="27"/>
    </row>
    <row r="36" spans="1:5">
      <c r="A36">
        <v>20</v>
      </c>
      <c r="B36" s="25"/>
      <c r="D36" s="25"/>
      <c r="E36" s="27"/>
    </row>
    <row r="37" spans="1:5">
      <c r="A37">
        <v>21</v>
      </c>
      <c r="B37" s="25"/>
      <c r="D37" s="25"/>
      <c r="E37" s="27"/>
    </row>
    <row r="38" spans="1:5">
      <c r="A38">
        <v>22</v>
      </c>
      <c r="B38" s="25"/>
      <c r="D38" s="25"/>
      <c r="E38" s="27"/>
    </row>
    <row r="39" spans="1:5">
      <c r="A39">
        <v>23</v>
      </c>
      <c r="B39" s="25"/>
      <c r="D39" s="25"/>
      <c r="E39" s="27"/>
    </row>
    <row r="40" spans="1:5">
      <c r="A40">
        <v>24</v>
      </c>
      <c r="B40" s="25"/>
      <c r="D40" s="25"/>
      <c r="E40" s="27"/>
    </row>
    <row r="41" spans="1:5">
      <c r="A41">
        <v>25</v>
      </c>
      <c r="B41" s="25"/>
      <c r="D41" s="25"/>
      <c r="E41" s="27"/>
    </row>
    <row r="42" spans="1:5">
      <c r="A42">
        <v>26</v>
      </c>
      <c r="B42" s="25"/>
      <c r="D42" s="25"/>
      <c r="E42" s="27"/>
    </row>
    <row r="43" spans="1:5">
      <c r="A43">
        <v>27</v>
      </c>
      <c r="B43" s="25"/>
      <c r="D43" s="25"/>
      <c r="E43" s="27"/>
    </row>
    <row r="44" spans="1:5">
      <c r="A44">
        <v>28</v>
      </c>
      <c r="B44" s="25"/>
      <c r="D44" s="25"/>
      <c r="E44" s="27"/>
    </row>
    <row r="45" spans="1:5">
      <c r="A45">
        <v>29</v>
      </c>
      <c r="B45" s="25"/>
      <c r="D45" s="25"/>
      <c r="E45" s="27"/>
    </row>
    <row r="46" spans="1:5">
      <c r="A46">
        <v>30</v>
      </c>
      <c r="B46" s="25"/>
      <c r="D46" s="25"/>
      <c r="E46" s="27"/>
    </row>
    <row r="47" spans="1:5">
      <c r="A47">
        <v>31</v>
      </c>
      <c r="B47" s="25"/>
      <c r="D47" s="25"/>
      <c r="E47" s="27"/>
    </row>
    <row r="48" spans="1:5">
      <c r="A48">
        <v>32</v>
      </c>
      <c r="B48" s="25"/>
      <c r="D48" s="25"/>
      <c r="E48" s="27"/>
    </row>
    <row r="49" spans="1:5">
      <c r="A49">
        <v>33</v>
      </c>
      <c r="B49" s="25"/>
      <c r="D49" s="25"/>
      <c r="E49" s="27"/>
    </row>
    <row r="50" spans="1:5">
      <c r="A50">
        <v>34</v>
      </c>
      <c r="B50" s="25"/>
      <c r="D50" s="25"/>
      <c r="E50" s="27"/>
    </row>
    <row r="51" spans="1:5">
      <c r="A51">
        <v>35</v>
      </c>
      <c r="B51" s="25"/>
      <c r="D51" s="25"/>
      <c r="E51" s="27"/>
    </row>
    <row r="52" spans="1:5">
      <c r="A52">
        <v>36</v>
      </c>
      <c r="B52" s="25"/>
      <c r="D52" s="25"/>
      <c r="E52" s="27"/>
    </row>
    <row r="53" spans="1:5">
      <c r="A53">
        <v>37</v>
      </c>
      <c r="B53" s="25"/>
      <c r="D53" s="25"/>
      <c r="E53" s="27"/>
    </row>
    <row r="54" spans="1:5">
      <c r="A54">
        <v>38</v>
      </c>
      <c r="B54" s="25"/>
      <c r="D54" s="25"/>
      <c r="E54" s="27"/>
    </row>
    <row r="55" spans="1:5">
      <c r="A55">
        <v>39</v>
      </c>
      <c r="B55" s="25"/>
      <c r="D55" s="25"/>
      <c r="E55" s="27"/>
    </row>
    <row r="56" spans="1:5">
      <c r="A56">
        <v>40</v>
      </c>
      <c r="B56" s="25"/>
      <c r="D56" s="25"/>
      <c r="E56" s="27"/>
    </row>
    <row r="57" spans="1:5">
      <c r="A57">
        <v>41</v>
      </c>
      <c r="B57" s="25"/>
      <c r="D57" s="25"/>
      <c r="E57" s="27"/>
    </row>
    <row r="58" spans="1:5">
      <c r="A58">
        <v>42</v>
      </c>
      <c r="B58" s="25"/>
      <c r="D58" s="25"/>
      <c r="E58" s="27"/>
    </row>
    <row r="59" spans="1:5">
      <c r="A59">
        <v>43</v>
      </c>
      <c r="B59" s="25"/>
      <c r="D59" s="25"/>
      <c r="E59" s="27"/>
    </row>
    <row r="60" spans="1:5">
      <c r="A60">
        <v>44</v>
      </c>
      <c r="B60" s="25"/>
      <c r="D60" s="25"/>
      <c r="E60" s="27"/>
    </row>
    <row r="61" spans="1:5">
      <c r="A61">
        <v>45</v>
      </c>
      <c r="B61" s="25"/>
      <c r="D61" s="25"/>
      <c r="E61" s="27"/>
    </row>
    <row r="62" spans="1:5">
      <c r="A62">
        <v>46</v>
      </c>
      <c r="B62" s="25"/>
      <c r="D62" s="25"/>
      <c r="E62" s="27"/>
    </row>
    <row r="63" spans="1:5">
      <c r="A63">
        <v>47</v>
      </c>
      <c r="B63" s="25"/>
      <c r="D63" s="25"/>
      <c r="E63" s="27"/>
    </row>
    <row r="64" spans="1:5">
      <c r="A64">
        <v>48</v>
      </c>
      <c r="B64" s="25"/>
      <c r="D64" s="25"/>
      <c r="E64" s="27"/>
    </row>
    <row r="65" spans="1:5">
      <c r="A65">
        <v>49</v>
      </c>
      <c r="B65" s="25"/>
      <c r="D65" s="25"/>
      <c r="E65" s="27"/>
    </row>
    <row r="66" spans="1:5">
      <c r="A66">
        <v>50</v>
      </c>
      <c r="B66" s="25"/>
      <c r="D66" s="25"/>
      <c r="E66" s="27"/>
    </row>
    <row r="67" spans="1:5">
      <c r="A67">
        <v>51</v>
      </c>
      <c r="B67" s="25"/>
      <c r="D67" s="25"/>
      <c r="E67" s="27"/>
    </row>
    <row r="68" spans="1:5">
      <c r="A68">
        <v>52</v>
      </c>
      <c r="B68" s="25"/>
      <c r="D68" s="25"/>
      <c r="E68" s="27"/>
    </row>
    <row r="69" spans="1:5">
      <c r="A69">
        <v>53</v>
      </c>
      <c r="B69" s="25"/>
      <c r="D69" s="25"/>
      <c r="E69" s="27"/>
    </row>
    <row r="70" spans="1:5">
      <c r="A70">
        <v>54</v>
      </c>
      <c r="B70" s="25"/>
      <c r="D70" s="25"/>
      <c r="E70" s="27"/>
    </row>
    <row r="71" spans="1:5">
      <c r="A71">
        <v>55</v>
      </c>
      <c r="B71" s="25"/>
      <c r="D71" s="25"/>
      <c r="E71" s="27"/>
    </row>
    <row r="72" spans="1:5">
      <c r="A72">
        <v>56</v>
      </c>
      <c r="B72" s="25"/>
      <c r="D72" s="25"/>
      <c r="E72" s="27"/>
    </row>
    <row r="73" spans="1:5">
      <c r="A73">
        <v>57</v>
      </c>
      <c r="B73" s="25"/>
      <c r="D73" s="25"/>
      <c r="E73" s="27"/>
    </row>
    <row r="74" spans="1:5">
      <c r="A74">
        <v>58</v>
      </c>
      <c r="B74" s="25"/>
      <c r="D74" s="25"/>
      <c r="E74" s="27"/>
    </row>
    <row r="75" spans="1:5">
      <c r="A75">
        <v>59</v>
      </c>
      <c r="B75" s="25"/>
      <c r="D75" s="25"/>
      <c r="E75" s="27"/>
    </row>
    <row r="76" spans="1:5">
      <c r="A76">
        <v>60</v>
      </c>
      <c r="B76" s="25"/>
      <c r="D76" s="25"/>
      <c r="E76" s="27"/>
    </row>
    <row r="77" spans="1:5">
      <c r="A77">
        <v>61</v>
      </c>
      <c r="B77" s="25"/>
      <c r="D77" s="25"/>
      <c r="E77" s="27"/>
    </row>
    <row r="78" spans="1:5">
      <c r="A78">
        <v>62</v>
      </c>
      <c r="B78" s="25"/>
      <c r="D78" s="25"/>
      <c r="E78" s="27"/>
    </row>
    <row r="79" spans="1:5">
      <c r="A79">
        <v>63</v>
      </c>
      <c r="B79" s="25"/>
      <c r="D79" s="25"/>
      <c r="E79" s="27"/>
    </row>
    <row r="80" spans="1:5">
      <c r="A80">
        <v>64</v>
      </c>
      <c r="B80" s="25"/>
      <c r="D80" s="25"/>
      <c r="E80" s="27"/>
    </row>
    <row r="81" spans="1:5">
      <c r="A81">
        <v>65</v>
      </c>
      <c r="B81" s="25"/>
      <c r="D81" s="25"/>
      <c r="E81" s="27"/>
    </row>
    <row r="82" spans="1:5">
      <c r="A82">
        <v>66</v>
      </c>
      <c r="B82" s="25"/>
      <c r="D82" s="25"/>
      <c r="E82" s="27"/>
    </row>
    <row r="83" spans="1:5">
      <c r="A83">
        <v>67</v>
      </c>
      <c r="B83" s="25"/>
      <c r="D83" s="25"/>
      <c r="E83" s="27"/>
    </row>
    <row r="84" spans="1:5">
      <c r="A84">
        <v>68</v>
      </c>
      <c r="B84" s="25"/>
      <c r="D84" s="25"/>
      <c r="E84" s="27"/>
    </row>
    <row r="85" spans="1:5">
      <c r="A85">
        <v>69</v>
      </c>
      <c r="B85" s="25"/>
      <c r="D85" s="25"/>
      <c r="E85" s="27"/>
    </row>
    <row r="86" spans="1:5">
      <c r="A86">
        <v>70</v>
      </c>
      <c r="B86" s="25"/>
      <c r="D86" s="25"/>
      <c r="E86" s="27"/>
    </row>
    <row r="87" spans="1:5">
      <c r="A87">
        <v>71</v>
      </c>
      <c r="B87" s="25"/>
      <c r="D87" s="25"/>
      <c r="E87" s="27"/>
    </row>
    <row r="88" spans="1:5">
      <c r="A88">
        <v>72</v>
      </c>
      <c r="B88" s="25"/>
      <c r="D88" s="25"/>
      <c r="E88" s="27"/>
    </row>
    <row r="89" spans="1:5">
      <c r="A89">
        <v>73</v>
      </c>
      <c r="B89" s="25"/>
      <c r="D89" s="25"/>
      <c r="E89" s="27"/>
    </row>
    <row r="90" spans="1:5">
      <c r="A90">
        <v>74</v>
      </c>
      <c r="B90" s="25"/>
      <c r="D90" s="25"/>
      <c r="E90" s="27"/>
    </row>
    <row r="91" spans="1:5">
      <c r="A91">
        <v>75</v>
      </c>
      <c r="B91" s="25"/>
      <c r="D91" s="25"/>
      <c r="E91" s="27"/>
    </row>
    <row r="92" spans="1:5">
      <c r="A92">
        <v>76</v>
      </c>
      <c r="B92" s="25"/>
      <c r="D92" s="25"/>
      <c r="E92" s="27"/>
    </row>
    <row r="93" spans="1:5">
      <c r="A93">
        <v>77</v>
      </c>
      <c r="B93" s="25"/>
      <c r="D93" s="25"/>
      <c r="E93" s="27"/>
    </row>
    <row r="94" spans="1:5">
      <c r="A94">
        <v>78</v>
      </c>
      <c r="B94" s="25"/>
      <c r="D94" s="25"/>
      <c r="E94" s="27"/>
    </row>
    <row r="95" spans="1:5">
      <c r="A95">
        <v>79</v>
      </c>
      <c r="B95" s="25"/>
      <c r="D95" s="25"/>
      <c r="E95" s="27"/>
    </row>
    <row r="96" spans="1:5">
      <c r="A96">
        <v>80</v>
      </c>
      <c r="B96" s="25"/>
      <c r="D96" s="25"/>
      <c r="E96" s="27"/>
    </row>
    <row r="97" spans="1:5">
      <c r="A97">
        <v>81</v>
      </c>
      <c r="B97" s="25"/>
      <c r="D97" s="25"/>
      <c r="E97" s="27"/>
    </row>
    <row r="98" spans="1:5">
      <c r="A98">
        <v>82</v>
      </c>
      <c r="B98" s="25"/>
      <c r="D98" s="25"/>
      <c r="E98" s="27"/>
    </row>
    <row r="99" spans="1:5">
      <c r="A99">
        <v>83</v>
      </c>
      <c r="B99" s="25"/>
      <c r="D99" s="25"/>
      <c r="E99" s="27"/>
    </row>
    <row r="100" spans="1:5">
      <c r="A100">
        <v>84</v>
      </c>
      <c r="B100" s="25"/>
      <c r="D100" s="25"/>
      <c r="E100" s="27"/>
    </row>
  </sheetData>
  <dataValidations count="4">
    <dataValidation operator="equal" allowBlank="1" showInputMessage="1" showErrorMessage="1" promptTitle="Task ID" prompt="This is just an arbitrary unique (per sprint) integer assigned to a task, used by the team to refer to that task. " sqref="A17:A100" xr:uid="{00000000-0002-0000-0600-000000000000}">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6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6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6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2">
        <x14: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xr:uid="{00000000-0002-0000-0600-000002000000}">
          <x14:formula1>
            <xm:f>'Product Backlog'!$H$5:$H$8</xm:f>
          </x14:formula1>
          <x14:formula2>
            <xm:f>0</xm:f>
          </x14:formula2>
          <xm:sqref>C17:C100</xm:sqref>
        </x14:dataValidation>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600-000001000000}">
          <x14:formula1>
            <xm:f>'Product Backlog'!$A$24:$A$110</xm:f>
          </x14:formula1>
          <x14:formula2>
            <xm:f>0</xm:f>
          </x14:formula2>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Sprint 01 Backlog</vt:lpstr>
      <vt:lpstr>Sprint 02 Backlog</vt:lpstr>
      <vt:lpstr>Sprint 03 Backlog</vt:lpstr>
      <vt:lpstr>Sprint 04 Backlog</vt:lpstr>
      <vt:lpstr>Sprint 05 Backlog</vt:lpstr>
      <vt:lpstr>Sprint 06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Isaac Medrano</cp:lastModifiedBy>
  <cp:revision>125</cp:revision>
  <dcterms:created xsi:type="dcterms:W3CDTF">2016-03-21T22:16:37Z</dcterms:created>
  <dcterms:modified xsi:type="dcterms:W3CDTF">2022-11-23T02:45:59Z</dcterms:modified>
  <cp:category/>
  <cp:contentStatus/>
</cp:coreProperties>
</file>