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Cgroup\テスト\"/>
    </mc:Choice>
  </mc:AlternateContent>
  <xr:revisionPtr revIDLastSave="0" documentId="13_ncr:1_{3C5E672D-7ACA-41ED-9CD2-1AF5896FAF0D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表紙" sheetId="44" r:id="rId1"/>
    <sheet name="改訂履歴" sheetId="45" r:id="rId2"/>
    <sheet name="おわる" sheetId="46" r:id="rId3"/>
    <sheet name="セーブ" sheetId="47" r:id="rId4"/>
    <sheet name="つづきから" sheetId="48" r:id="rId5"/>
    <sheet name="てんしょく" sheetId="49" r:id="rId6"/>
    <sheet name="はじめから" sheetId="50" r:id="rId7"/>
    <sheet name="バトル" sheetId="51" r:id="rId8"/>
    <sheet name="へんしゅう" sheetId="52" r:id="rId9"/>
    <sheet name="やすむ" sheetId="53" r:id="rId10"/>
  </sheets>
  <definedNames>
    <definedName name="_xlnm.Print_Area" localSheetId="2">おわる!$B$2:$I$9</definedName>
    <definedName name="_xlnm.Print_Area" localSheetId="3">セーブ!$A$2:$I$25</definedName>
    <definedName name="_xlnm.Print_Area" localSheetId="4">つづきから!$C$3:$I$14</definedName>
    <definedName name="_xlnm.Print_Area" localSheetId="5">てんしょく!$C$3:$M$31</definedName>
    <definedName name="_xlnm.Print_Area" localSheetId="6">はじめから!$C$3:$H$8</definedName>
    <definedName name="_xlnm.Print_Area" localSheetId="7">バトル!$C$3:$H$49</definedName>
    <definedName name="_xlnm.Print_Area" localSheetId="8">へんしゅう!$C$3:$I$9</definedName>
    <definedName name="_xlnm.Print_Area" localSheetId="9">やすむ!$C$3:$H$12</definedName>
    <definedName name="_xlnm.Print_Area" localSheetId="1">改訂履歴!$A$1:$AZ$37</definedName>
    <definedName name="_xlnm.Print_Area" localSheetId="0">表紙!$A$1:$AY$40</definedName>
    <definedName name="_xlnm.Print_Titles" localSheetId="2">おわる!$3:$3</definedName>
    <definedName name="_xlnm.Print_Titles" localSheetId="3">#REF!</definedName>
    <definedName name="_xlnm.Print_Titles" localSheetId="4">#REF!</definedName>
    <definedName name="_xlnm.Print_Titles" localSheetId="5">#REF!</definedName>
    <definedName name="_xlnm.Print_Titles" localSheetId="6">はじめから!$3:$3</definedName>
    <definedName name="_xlnm.Print_Titles" localSheetId="7">バトル!$3:$3</definedName>
    <definedName name="_xlnm.Print_Titles" localSheetId="8">#REF!</definedName>
    <definedName name="_xlnm.Print_Titles" localSheetId="9">やすむ!$3:$3</definedName>
    <definedName name="_xlnm.Print_Titles" localSheetId="1">改訂履歴!$1:$4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53" l="1"/>
  <c r="H12" i="53"/>
  <c r="H11" i="53"/>
  <c r="H14" i="53" s="1"/>
  <c r="I15" i="52" l="1"/>
  <c r="I14" i="52"/>
  <c r="I13" i="52"/>
  <c r="H48" i="51"/>
  <c r="H47" i="51"/>
  <c r="H46" i="51"/>
  <c r="H49" i="51" s="1"/>
  <c r="I16" i="52" l="1"/>
  <c r="H31" i="50"/>
  <c r="H30" i="50"/>
  <c r="H29" i="50"/>
  <c r="H32" i="50" s="1"/>
  <c r="J30" i="49" l="1"/>
  <c r="I30" i="49"/>
  <c r="K30" i="49" s="1"/>
  <c r="J29" i="49"/>
  <c r="K29" i="49" s="1"/>
  <c r="I29" i="49"/>
  <c r="J28" i="49"/>
  <c r="K28" i="49" s="1"/>
  <c r="I28" i="49"/>
  <c r="J27" i="49"/>
  <c r="I27" i="49"/>
  <c r="I25" i="49"/>
  <c r="K25" i="49" s="1"/>
  <c r="I24" i="49"/>
  <c r="K24" i="49" s="1"/>
  <c r="I23" i="49"/>
  <c r="K23" i="49" s="1"/>
  <c r="I22" i="49"/>
  <c r="K22" i="49" s="1"/>
  <c r="J20" i="49"/>
  <c r="I20" i="49"/>
  <c r="K20" i="49" s="1"/>
  <c r="J19" i="49"/>
  <c r="I19" i="49"/>
  <c r="K19" i="49" s="1"/>
  <c r="J18" i="49"/>
  <c r="K18" i="49" s="1"/>
  <c r="I18" i="49"/>
  <c r="J17" i="49"/>
  <c r="I17" i="49"/>
  <c r="K17" i="49" s="1"/>
  <c r="J15" i="49"/>
  <c r="I15" i="49"/>
  <c r="I14" i="49"/>
  <c r="K14" i="49" s="1"/>
  <c r="J13" i="49"/>
  <c r="I13" i="49"/>
  <c r="I12" i="49"/>
  <c r="K12" i="49" s="1"/>
  <c r="I10" i="49"/>
  <c r="K10" i="49" s="1"/>
  <c r="I9" i="49"/>
  <c r="K9" i="49" s="1"/>
  <c r="I8" i="49"/>
  <c r="K8" i="49" s="1"/>
  <c r="I7" i="49"/>
  <c r="K7" i="49" s="1"/>
  <c r="K13" i="49" l="1"/>
  <c r="K15" i="49"/>
  <c r="K27" i="49"/>
  <c r="M37" i="49"/>
  <c r="M35" i="49"/>
  <c r="M36" i="49"/>
  <c r="M38" i="49" l="1"/>
  <c r="I13" i="48"/>
  <c r="I12" i="48"/>
  <c r="I11" i="48"/>
  <c r="I14" i="48" s="1"/>
  <c r="I24" i="47" l="1"/>
  <c r="I23" i="47"/>
  <c r="I22" i="47"/>
  <c r="I25" i="47" s="1"/>
  <c r="H8" i="46" l="1"/>
  <c r="H7" i="46"/>
  <c r="H6" i="46"/>
  <c r="H9" i="46" l="1"/>
  <c r="A37" i="45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<sst xmlns="http://schemas.openxmlformats.org/spreadsheetml/2006/main" count="739" uniqueCount="320">
  <si>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</si>
  <si>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</si>
  <si>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</si>
  <si>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</si>
  <si>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</si>
  <si>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</si>
  <si>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</si>
  <si>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</si>
  <si>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</si>
  <si>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</si>
  <si>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</si>
  <si>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</si>
  <si>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</si>
  <si>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</si>
  <si>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</si>
  <si>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  <rPh sb="0" eb="2">
      <t>キノウ</t>
    </rPh>
    <phoneticPr fontId="13"/>
  </si>
  <si>
    <t>id</t>
    <phoneticPr fontId="13"/>
  </si>
  <si>
    <t>操作</t>
    <rPh sb="0" eb="2">
      <t>ソウサ</t>
    </rPh>
    <phoneticPr fontId="13"/>
  </si>
  <si>
    <t>条件</t>
    <rPh sb="0" eb="2">
      <t>ジョウケン</t>
    </rPh>
    <phoneticPr fontId="13"/>
  </si>
  <si>
    <t>確認内容</t>
    <rPh sb="0" eb="2">
      <t>カクニン</t>
    </rPh>
    <rPh sb="2" eb="4">
      <t>ナイヨウ</t>
    </rPh>
    <phoneticPr fontId="13"/>
  </si>
  <si>
    <t>確認結果</t>
    <rPh sb="0" eb="2">
      <t>カクニン</t>
    </rPh>
    <rPh sb="2" eb="4">
      <t>ケッカ</t>
    </rPh>
    <phoneticPr fontId="13"/>
  </si>
  <si>
    <t>実施者</t>
    <rPh sb="0" eb="2">
      <t>ジッシ</t>
    </rPh>
    <rPh sb="2" eb="3">
      <t>シャ</t>
    </rPh>
    <phoneticPr fontId="13"/>
  </si>
  <si>
    <t>確認日</t>
    <rPh sb="0" eb="2">
      <t>カクニン</t>
    </rPh>
    <rPh sb="2" eb="3">
      <t>ビ</t>
    </rPh>
    <phoneticPr fontId="13"/>
  </si>
  <si>
    <t>おわる</t>
    <phoneticPr fontId="13"/>
  </si>
  <si>
    <t>1.1</t>
  </si>
  <si>
    <t>「おわる」ボタンを押す</t>
    <phoneticPr fontId="13"/>
  </si>
  <si>
    <t>-</t>
  </si>
  <si>
    <t>スタート画面へ遷移すること。</t>
    <rPh sb="4" eb="6">
      <t>ガメン</t>
    </rPh>
    <rPh sb="7" eb="9">
      <t>センイ</t>
    </rPh>
    <phoneticPr fontId="13"/>
  </si>
  <si>
    <t>○</t>
  </si>
  <si>
    <t>近藤</t>
    <rPh sb="0" eb="2">
      <t>コンドウ</t>
    </rPh>
    <phoneticPr fontId="13"/>
  </si>
  <si>
    <t>＜集計＞</t>
    <rPh sb="1" eb="3">
      <t>シュウケイ</t>
    </rPh>
    <phoneticPr fontId="13"/>
  </si>
  <si>
    <t>〇</t>
    <phoneticPr fontId="13"/>
  </si>
  <si>
    <t>×</t>
    <phoneticPr fontId="13"/>
  </si>
  <si>
    <t>未実施</t>
    <rPh sb="0" eb="3">
      <t>ミジッシ</t>
    </rPh>
    <phoneticPr fontId="13"/>
  </si>
  <si>
    <t>完成率</t>
    <rPh sb="0" eb="2">
      <t>カンセイ</t>
    </rPh>
    <rPh sb="2" eb="3">
      <t>リツ</t>
    </rPh>
    <phoneticPr fontId="13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</si>
  <si>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</si>
  <si>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</si>
  <si>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</si>
  <si>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</si>
  <si>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</si>
  <si>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</si>
  <si>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</si>
  <si>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</si>
  <si>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セーブ</t>
    <phoneticPr fontId="16" type="noConversion"/>
  </si>
  <si>
    <t xml:space="preserve">該当するステータスが変化するまでプレーして「セーブ」ボタンを押す。
</t>
  </si>
  <si>
    <t>-</t>
    <phoneticPr fontId="16" type="noConversion"/>
  </si>
  <si>
    <t>usersテーブルにpasswordの変化が反映されていること</t>
  </si>
  <si>
    <t>新垣</t>
  </si>
  <si>
    <t>usersテーブルにnameの変化が反映されていること</t>
  </si>
  <si>
    <t>usersテーブルにrole_idの変化が反映されていること</t>
  </si>
  <si>
    <t>usersテーブルにlvの変化が反映されていること</t>
  </si>
  <si>
    <t>usersテーブルにmax_hpの変化が反映されていること</t>
  </si>
  <si>
    <t>usersテーブルにhpの変化が反映されていること</t>
  </si>
  <si>
    <t>usersテーブルにmax_mpの変化が反映されていること</t>
  </si>
  <si>
    <t>usersテーブルにmpの変化が反映されていること</t>
  </si>
  <si>
    <t>usersテーブルにpowerの変化が反映されていること</t>
  </si>
  <si>
    <t>usersテーブルにintelligenceの変化が反映されていること</t>
  </si>
  <si>
    <t>usersテーブルにdefenseの変化が反映されていること</t>
  </si>
  <si>
    <t>usersテーブルにspeedの変化が反映されていること</t>
  </si>
  <si>
    <t>usersテーブルにxpの変化が反映されていること</t>
  </si>
  <si>
    <t>usersテーブルにgoldの変化が反映されていること</t>
  </si>
  <si>
    <t>usersテーブルにsince_daysの変化が反映されていること</t>
  </si>
  <si>
    <t>usersテーブルにupdate_dateの変化が反映されていること</t>
  </si>
  <si>
    <t>＜集計＞</t>
  </si>
  <si>
    <t>〇</t>
  </si>
  <si>
    <t>×</t>
  </si>
  <si>
    <t>未実施</t>
  </si>
  <si>
    <t>完成率</t>
  </si>
  <si>
    <t>ログイン画面への遷移</t>
  </si>
  <si>
    <t>スタート画面で、「つづきから」ボタンを押す</t>
  </si>
  <si>
    <t xml:space="preserve">ログイン画面へ遷移すること
</t>
  </si>
  <si>
    <t>ログイン機能</t>
  </si>
  <si>
    <t>ログイン画面で「きまり」ボタンを押す</t>
  </si>
  <si>
    <t>IDが未入力</t>
  </si>
  <si>
    <t>・ログイン画面を再表示すること
・「※入力してください」のエラーメッセージがID入力フォームの下に表示されること</t>
  </si>
  <si>
    <t>あんごうが未入力</t>
  </si>
  <si>
    <t>・ログイン画面を再表示すること
・「※入力してください」のエラーメッセージがあんごう入力フォームの下に表示されること</t>
  </si>
  <si>
    <t>ID、あんごうに一致するものがusersテーブルの同レコードに存在しない</t>
  </si>
  <si>
    <t>・ログイン画面を再表示すること
・画面上部に「※IDまたはあんごうが正しくありません」のエラーメッセージが表示されること</t>
  </si>
  <si>
    <t>ID、あんごうに一致するものがusersテーブルの同レコードに存在する</t>
  </si>
  <si>
    <t xml:space="preserve">ホーム画面へと遷移すること
</t>
  </si>
  <si>
    <t>スタート画面への遷移</t>
  </si>
  <si>
    <t>ログイン画面で「もどる」ボタンを押す</t>
  </si>
  <si>
    <t xml:space="preserve">スタート画面へ遷移すること
</t>
  </si>
  <si>
    <t>元の数値</t>
  </si>
  <si>
    <t>変更後の数値</t>
  </si>
  <si>
    <t>実測値</t>
  </si>
  <si>
    <t>正常値</t>
  </si>
  <si>
    <t>へんしゅう画面
への遷移</t>
    <phoneticPr fontId="16" type="noConversion"/>
  </si>
  <si>
    <t>ホーム画面で、「てんしょく」ボタンを押す</t>
  </si>
  <si>
    <t>Lv5以上の時</t>
  </si>
  <si>
    <t>てんしょく画面へ遷移すること
せんし、まほうつかい、ゆうしゃの３つが表示される</t>
  </si>
  <si>
    <t>Lv5未満の時</t>
  </si>
  <si>
    <t>てんしょく画面へ遷移すること
せんし、まほうつかい、ゆうしゃの3つが表示される
ゆうしゃは、選択できなくなっており
画像が他二つより暗くなっていること</t>
  </si>
  <si>
    <t>しょくぎょう変更機能</t>
  </si>
  <si>
    <t>2.1.1</t>
  </si>
  <si>
    <t>元のステータスを記録
せんしを選択して「きまり」ボタンを押す</t>
  </si>
  <si>
    <t>元々がせんし</t>
  </si>
  <si>
    <t>ホーム画面に遷移すること
ホーム画面の武器がせんしの斧であること</t>
  </si>
  <si>
    <t>2.1.2</t>
  </si>
  <si>
    <t>変更前後のちからの値を記録し、実測値が正常値と一致すること</t>
  </si>
  <si>
    <t>2.1.3</t>
  </si>
  <si>
    <t>変更前後のちりょくの値を記録し、実測値が正常値と一致すること</t>
  </si>
  <si>
    <t>2.1.4</t>
  </si>
  <si>
    <t>変更前後のぼうぎょの値を記録し、実測値が正常値と一致すること</t>
  </si>
  <si>
    <t>2.1.5</t>
  </si>
  <si>
    <t>変更前後のはやさの値を記録し、実測値が正常値と一致すること</t>
  </si>
  <si>
    <t>2.2.1</t>
  </si>
  <si>
    <t>元のステータスを記録
まほうつかいを選択して「きまり」ボタンを押す</t>
  </si>
  <si>
    <t>ホーム画面に遷移すること
ホーム画面の武器がまほうつかいの杖であること</t>
  </si>
  <si>
    <t>2.2.2</t>
  </si>
  <si>
    <t>2.2.3</t>
  </si>
  <si>
    <t>2.2.4</t>
  </si>
  <si>
    <t>2.2.5</t>
  </si>
  <si>
    <t>2.3.1</t>
  </si>
  <si>
    <t>元のステータスを記録
ゆうしゃを選択して「きまり」ボタンを押す</t>
  </si>
  <si>
    <t>Lv5以上の時
元々がまほうつかい</t>
  </si>
  <si>
    <t>ホーム画面に遷移すること
ホーム画面の武器がゆうしゃの剣であること</t>
  </si>
  <si>
    <t>2.3.2</t>
  </si>
  <si>
    <t>2.3.3</t>
  </si>
  <si>
    <t>2.3.4</t>
  </si>
  <si>
    <t>2.3.5</t>
  </si>
  <si>
    <t>2.4.1</t>
  </si>
  <si>
    <t>Lv5以上の時
元々がゆうしゃ</t>
  </si>
  <si>
    <t>2.4.2</t>
  </si>
  <si>
    <t>2.4.3</t>
  </si>
  <si>
    <t>2.4.4</t>
  </si>
  <si>
    <t>2.4.5</t>
  </si>
  <si>
    <t>2.5.1</t>
  </si>
  <si>
    <t>2.5.2</t>
  </si>
  <si>
    <t>2.5.3</t>
  </si>
  <si>
    <t>2.5.4</t>
  </si>
  <si>
    <t>2.5.5</t>
  </si>
  <si>
    <t>ホーム画面へ遷移</t>
  </si>
  <si>
    <t>「もどる」ボタンを押す</t>
  </si>
  <si>
    <t xml:space="preserve">ホーム画面へ遷移すること
</t>
  </si>
  <si>
    <t>へんしゅう画面への遷移</t>
  </si>
  <si>
    <t>スタート画面で、「はじめから」ボタンを押す</t>
  </si>
  <si>
    <t xml:space="preserve">アカウント作成画面へ遷移すること
</t>
  </si>
  <si>
    <t>入力確認</t>
  </si>
  <si>
    <t>すべて未入力で「きまり」ボタンを押す</t>
  </si>
  <si>
    <t>アカウント作成画面が再読み込みされる。
「ID」、「なまえ」、「あんごう」、「あんごう(かくにん)」の部分に赤字で「※入力してください」と表示される。</t>
  </si>
  <si>
    <t>「ID」、「なまえ」、「あんごう」、「あんごう(かくにん)」全てが入力して「きまり」ボタンを押す</t>
  </si>
  <si>
    <t>「あんごう」、「あんごう(かくにん)」が不一致</t>
  </si>
  <si>
    <t>アカウント作成画面が再読み込みされる。
入力フォームの上に赤字で
「※あんごう(かくにん)とあんごうがいっちしません」と表示される。</t>
  </si>
  <si>
    <t>usersテーブルに既に存在する「ID」を入力した場合</t>
  </si>
  <si>
    <t>アカウント作成画面が再読み込みされる。
入力フォームの上に赤字で
「※そのIDはつかわれています」と表示される。</t>
  </si>
  <si>
    <t>「あんごう」、「あんごう(かくにん)」が一致</t>
  </si>
  <si>
    <t>確認画面へと遷移すること
各項目がアカウント作成画面で入力した内容になっていること</t>
  </si>
  <si>
    <t>入力情報の確認</t>
  </si>
  <si>
    <t>確認画面で「きまり」ボタンを押す</t>
  </si>
  <si>
    <t>ホーム画面へ遷移すること
「なまえ」「しょくぎょう」の項目が確認画面と同じであること</t>
  </si>
  <si>
    <t>usersテーブルのレコードに確認画面の内容と一致するレコードが作成されていること</t>
  </si>
  <si>
    <t>該当レコードのlvが1であること</t>
  </si>
  <si>
    <t>該当レコードのmaxhp、hpが30であること</t>
  </si>
  <si>
    <t>該当レコードのmaxmp、mpが20であること</t>
  </si>
  <si>
    <t>該当レコードのpowerが5であること</t>
  </si>
  <si>
    <t>実際にはせんしの補正で7</t>
  </si>
  <si>
    <t>該当レコードのintelligenceが5であること</t>
  </si>
  <si>
    <t>該当レコードのdefenceが5であること</t>
  </si>
  <si>
    <t>該当レコードのspeedが5であること</t>
  </si>
  <si>
    <t>該当レコードのxpが0であること</t>
  </si>
  <si>
    <t>該当レコードのgoldが0であること</t>
  </si>
  <si>
    <t>該当レコードのsince_daysが0であること</t>
  </si>
  <si>
    <t>該当レコードのcreate_dateが確認日の日付になっていること</t>
  </si>
  <si>
    <t>該当レコードのupdate_dateが確認日の日付になっていること</t>
  </si>
  <si>
    <t>該当レコードのadmin_flgが0になっていること</t>
  </si>
  <si>
    <t>該当レコードのclear_flgが0になっていること</t>
  </si>
  <si>
    <t>該当レコードのdelete_flgが0になっていること</t>
  </si>
  <si>
    <t>実施者</t>
    <rPh sb="0" eb="2">
      <t>ｼﾞｯｼ</t>
    </rPh>
    <rPh sb="2" eb="3">
      <t>ｼｬ</t>
    </rPh>
    <phoneticPr fontId="16" type="noConversion"/>
  </si>
  <si>
    <t>画面遷移</t>
    <rPh sb="0" eb="2">
      <t>ｶﾞﾒﾝ</t>
    </rPh>
    <rPh sb="2" eb="4">
      <t>ｾﾝｲ</t>
    </rPh>
    <phoneticPr fontId="16" type="noConversion"/>
  </si>
  <si>
    <t>ホーム画面より「せんとう」を押下</t>
    <rPh sb="3" eb="5">
      <t>ｶﾞﾒﾝ</t>
    </rPh>
    <rPh sb="14" eb="16">
      <t>ｵｳｶ</t>
    </rPh>
    <phoneticPr fontId="16" type="noConversion"/>
  </si>
  <si>
    <t>バトル画面へ遷移すること</t>
    <rPh sb="3" eb="5">
      <t>ｶﾞﾒﾝ</t>
    </rPh>
    <rPh sb="6" eb="8">
      <t>ｾﾝｲ</t>
    </rPh>
    <phoneticPr fontId="16" type="noConversion"/>
  </si>
  <si>
    <t>近藤</t>
    <rPh sb="0" eb="2">
      <t>ｺﾝﾄﾞｳ</t>
    </rPh>
    <phoneticPr fontId="16" type="noConversion"/>
  </si>
  <si>
    <t>1.2</t>
  </si>
  <si>
    <t>ホーム画面より「ボス」を押下</t>
    <rPh sb="3" eb="5">
      <t>ｶﾞﾒﾝ</t>
    </rPh>
    <rPh sb="12" eb="14">
      <t>ｵｳｶ</t>
    </rPh>
    <phoneticPr fontId="16" type="noConversion"/>
  </si>
  <si>
    <t>-</t>
    <phoneticPr fontId="16" type="noConversion"/>
  </si>
  <si>
    <t>1.3</t>
  </si>
  <si>
    <t>バトル画面にて「にげる」を押下</t>
    <rPh sb="3" eb="5">
      <t>ｶﾞﾒﾝ</t>
    </rPh>
    <rPh sb="13" eb="15">
      <t>ｵｳｶ</t>
    </rPh>
    <phoneticPr fontId="16" type="noConversion"/>
  </si>
  <si>
    <t>ホーム画面へ遷移すること</t>
    <phoneticPr fontId="16" type="noConversion"/>
  </si>
  <si>
    <t>1.4</t>
  </si>
  <si>
    <t>バトル画面にて敵のHPを0にする</t>
    <rPh sb="3" eb="5">
      <t>ｶﾞﾒﾝ</t>
    </rPh>
    <rPh sb="7" eb="8">
      <t>ﾃｷ</t>
    </rPh>
    <phoneticPr fontId="16" type="noConversion"/>
  </si>
  <si>
    <t>・バトル画面へは「せんとう」を押下して、遷移している</t>
    <rPh sb="4" eb="6">
      <t>ｶﾞﾒﾝ</t>
    </rPh>
    <rPh sb="15" eb="17">
      <t>ｵｳｶ</t>
    </rPh>
    <rPh sb="20" eb="22">
      <t>ｾﾝｲ</t>
    </rPh>
    <phoneticPr fontId="16" type="noConversion"/>
  </si>
  <si>
    <t>1.5</t>
  </si>
  <si>
    <t>バトル画面にてユーザーのHPが0になる</t>
    <rPh sb="3" eb="5">
      <t>ｶﾞﾒﾝ</t>
    </rPh>
    <phoneticPr fontId="16" type="noConversion"/>
  </si>
  <si>
    <t>1.6</t>
  </si>
  <si>
    <t>バトル画面にてボスのHPを0にする</t>
    <rPh sb="3" eb="5">
      <t>ｶﾞﾒﾝ</t>
    </rPh>
    <phoneticPr fontId="16" type="noConversion"/>
  </si>
  <si>
    <t>・バトル画面へは「ボス」を押下して、遷移している</t>
    <rPh sb="4" eb="6">
      <t>ｶﾞﾒﾝ</t>
    </rPh>
    <rPh sb="13" eb="15">
      <t>ｵｳｶ</t>
    </rPh>
    <rPh sb="18" eb="20">
      <t>ｾﾝｲ</t>
    </rPh>
    <phoneticPr fontId="16" type="noConversion"/>
  </si>
  <si>
    <t>クリア画面へ遷移すること</t>
    <rPh sb="3" eb="5">
      <t>ｶﾞﾒﾝ</t>
    </rPh>
    <rPh sb="6" eb="8">
      <t>ｾﾝｲ</t>
    </rPh>
    <phoneticPr fontId="16" type="noConversion"/>
  </si>
  <si>
    <t>1.7</t>
  </si>
  <si>
    <t>クリア画面へ遷移している</t>
    <rPh sb="3" eb="5">
      <t>ｶﾞﾒﾝ</t>
    </rPh>
    <rPh sb="6" eb="8">
      <t>ｾﾝｲ</t>
    </rPh>
    <phoneticPr fontId="16" type="noConversion"/>
  </si>
  <si>
    <t>自動的にスタート画面へ遷移すること</t>
    <rPh sb="0" eb="3">
      <t>ｼﾞﾄﾞｳﾃｷ</t>
    </rPh>
    <rPh sb="8" eb="10">
      <t>ｶﾞﾒﾝ</t>
    </rPh>
    <rPh sb="11" eb="13">
      <t>ｾﾝｲ</t>
    </rPh>
    <phoneticPr fontId="16" type="noConversion"/>
  </si>
  <si>
    <t>初期表示</t>
    <rPh sb="0" eb="2">
      <t>ｼｮｷ</t>
    </rPh>
    <rPh sb="2" eb="4">
      <t>ﾋｮｳｼﾞ</t>
    </rPh>
    <phoneticPr fontId="16" type="noConversion"/>
  </si>
  <si>
    <t>ホーム画面より「せんとう」、または「ボス」押下</t>
    <rPh sb="3" eb="5">
      <t>ｶﾞﾒﾝ</t>
    </rPh>
    <rPh sb="21" eb="23">
      <t>ｵｳｶ</t>
    </rPh>
    <phoneticPr fontId="16" type="noConversion"/>
  </si>
  <si>
    <t>画面上部のウィンドウに
・なまえ
・HP
・MP
・LV
がホーム画面のステータスと同じ値が表示されていること</t>
    <rPh sb="0" eb="2">
      <t>ｶﾞﾒﾝ</t>
    </rPh>
    <rPh sb="2" eb="4">
      <t>ｼﾞｮｳﾌﾞ</t>
    </rPh>
    <rPh sb="33" eb="35">
      <t>ｶﾞﾒﾝ</t>
    </rPh>
    <rPh sb="42" eb="43">
      <t>ｵﾅ</t>
    </rPh>
    <rPh sb="44" eb="45">
      <t>ｱﾀｲ</t>
    </rPh>
    <rPh sb="46" eb="48">
      <t>ﾋｮｳｼﾞ</t>
    </rPh>
    <phoneticPr fontId="16" type="noConversion"/>
  </si>
  <si>
    <t>-</t>
    <phoneticPr fontId="16" type="noConversion"/>
  </si>
  <si>
    <t>enemiesテーブルを参照し、「appear_lv」がユーザーの現在のLV以下の敵の名前しか表示されないこと
名前は画面下部のウィンドウに「〇〇があらわれた！」を確認すること</t>
    <rPh sb="12" eb="14">
      <t>ｻﾝｼｮｳ</t>
    </rPh>
    <rPh sb="33" eb="35">
      <t>ｹﾞﾝｻﾞｲ</t>
    </rPh>
    <rPh sb="38" eb="40">
      <t>ｲｶ</t>
    </rPh>
    <rPh sb="41" eb="42">
      <t>ﾃｷ</t>
    </rPh>
    <rPh sb="43" eb="45">
      <t>ﾅﾏｴ</t>
    </rPh>
    <rPh sb="47" eb="49">
      <t>ﾋｮｳｼﾞ</t>
    </rPh>
    <rPh sb="56" eb="58">
      <t>ﾅﾏｴ</t>
    </rPh>
    <rPh sb="59" eb="61">
      <t>ｶﾞﾒﾝ</t>
    </rPh>
    <rPh sb="61" eb="63">
      <t>ｶﾌﾞ</t>
    </rPh>
    <rPh sb="82" eb="84">
      <t>ｶｸﾆﾝ</t>
    </rPh>
    <phoneticPr fontId="16" type="noConversion"/>
  </si>
  <si>
    <t>「レナがあらわれた！」と表示されること</t>
    <rPh sb="12" eb="14">
      <t>ﾋｮｳｼﾞ</t>
    </rPh>
    <phoneticPr fontId="16" type="noConversion"/>
  </si>
  <si>
    <t>デベロッパーツールにて&lt;img&gt;タグのsrcが以下の通りであること
・スライム→img/enemy_01.gif
・キメラ→img/enemy_02.gif
・ゴーレム→img/enemy_03.gif
・ドラゴン→img/enemy_04.gif
・レナ→img/enemy_999.gif</t>
    <rPh sb="23" eb="25">
      <t>ｲｶ</t>
    </rPh>
    <rPh sb="26" eb="27">
      <t>ﾄｵ</t>
    </rPh>
    <phoneticPr fontId="16" type="noConversion"/>
  </si>
  <si>
    <t>メッセージ表示</t>
    <rPh sb="5" eb="7">
      <t>ﾋｮｳｼﾞ</t>
    </rPh>
    <phoneticPr fontId="16" type="noConversion"/>
  </si>
  <si>
    <t>3.1.1</t>
    <phoneticPr fontId="16" type="noConversion"/>
  </si>
  <si>
    <t>「たたかう」を押下</t>
    <rPh sb="7" eb="9">
      <t>ｵｳｶ</t>
    </rPh>
    <phoneticPr fontId="16" type="noConversion"/>
  </si>
  <si>
    <t>ユーザー先攻（ユーザーのspeed &gt;= 敵のスピード）
ユーザーと敵のスピードはusers、enemiesテーブルを参照すること</t>
    <rPh sb="4" eb="6">
      <t>ｾﾝｺｳ</t>
    </rPh>
    <rPh sb="21" eb="22">
      <t>ﾃｷ</t>
    </rPh>
    <rPh sb="35" eb="36">
      <t>ﾃｷ</t>
    </rPh>
    <rPh sb="60" eb="62">
      <t>ｻﾝｼｮｳ</t>
    </rPh>
    <phoneticPr fontId="16" type="noConversion"/>
  </si>
  <si>
    <t>「（ユーザーの名前）は（敵の名前）に（数値）ダメージあたえた」
「（敵の名前）は（ユーザーの名前に）（数値）ダメージあたえた」
の順番に画面下部に表示されること</t>
    <rPh sb="7" eb="9">
      <t>ﾅﾏｴ</t>
    </rPh>
    <rPh sb="12" eb="13">
      <t>ﾃｷ</t>
    </rPh>
    <rPh sb="14" eb="16">
      <t>ﾅﾏｴ</t>
    </rPh>
    <rPh sb="19" eb="21">
      <t>ｽｳﾁ</t>
    </rPh>
    <rPh sb="34" eb="35">
      <t>ﾃｷ</t>
    </rPh>
    <rPh sb="36" eb="38">
      <t>ﾅﾏｴ</t>
    </rPh>
    <rPh sb="46" eb="48">
      <t>ﾅﾏｴ</t>
    </rPh>
    <rPh sb="51" eb="53">
      <t>ｽｳﾁ</t>
    </rPh>
    <rPh sb="65" eb="67">
      <t>ｼﾞｭﾝﾊﾞﾝ</t>
    </rPh>
    <rPh sb="68" eb="70">
      <t>ｶﾞﾒﾝ</t>
    </rPh>
    <rPh sb="70" eb="72">
      <t>ｶﾌﾞ</t>
    </rPh>
    <rPh sb="73" eb="75">
      <t>ﾋｮｳｼﾞ</t>
    </rPh>
    <phoneticPr fontId="16" type="noConversion"/>
  </si>
  <si>
    <t>3.1.2</t>
  </si>
  <si>
    <t>ユーザー後攻（ユーザーのspeed ＜敵のspeed）
ユーザーと敵のspeedはusers、enemiesテーブルを参照すること</t>
    <rPh sb="4" eb="6">
      <t>ｺｳｺｳ</t>
    </rPh>
    <rPh sb="19" eb="20">
      <t>ﾃｷ</t>
    </rPh>
    <rPh sb="34" eb="35">
      <t>ﾃｷ</t>
    </rPh>
    <rPh sb="60" eb="62">
      <t>ｻﾝｼｮｳ</t>
    </rPh>
    <phoneticPr fontId="16" type="noConversion"/>
  </si>
  <si>
    <t>「（敵の名前）は（ユーザーの名前）に（数値）ダメージあたえた」
「(ユーザーの名前)は（敵の名前）に（数値）ダメージあたえた」
の順番に画面下部に表示されること</t>
    <rPh sb="39" eb="41">
      <t>ﾅﾏｴ</t>
    </rPh>
    <rPh sb="44" eb="45">
      <t>ﾃｷ</t>
    </rPh>
    <rPh sb="46" eb="48">
      <t>ﾅﾏｴ</t>
    </rPh>
    <rPh sb="51" eb="53">
      <t>ｽｳﾁ</t>
    </rPh>
    <rPh sb="65" eb="67">
      <t>ｼﾞｭﾝﾊﾞﾝ</t>
    </rPh>
    <rPh sb="68" eb="70">
      <t>ｶﾞﾒﾝ</t>
    </rPh>
    <rPh sb="70" eb="72">
      <t>ｶﾌﾞ</t>
    </rPh>
    <rPh sb="73" eb="75">
      <t>ﾋｮｳｼﾞ</t>
    </rPh>
    <phoneticPr fontId="16" type="noConversion"/>
  </si>
  <si>
    <t>3.1.3</t>
  </si>
  <si>
    <t>ユーザー先攻で敵を倒す</t>
    <rPh sb="4" eb="6">
      <t>ｾﾝｺｳ</t>
    </rPh>
    <rPh sb="7" eb="8">
      <t>ﾃｷ</t>
    </rPh>
    <rPh sb="9" eb="10">
      <t>ﾀｵ</t>
    </rPh>
    <phoneticPr fontId="16" type="noConversion"/>
  </si>
  <si>
    <t>「（ユーザーの名前）は（敵の名前）に（数値）ダメージあたえた」
「（敵の名前）をたおした」
と表示されること</t>
    <rPh sb="34" eb="35">
      <t>ﾃｷ</t>
    </rPh>
    <rPh sb="36" eb="38">
      <t>ﾅﾏｴ</t>
    </rPh>
    <rPh sb="47" eb="49">
      <t>ﾋｮｳｼﾞ</t>
    </rPh>
    <phoneticPr fontId="16" type="noConversion"/>
  </si>
  <si>
    <t>3.1.4</t>
  </si>
  <si>
    <t>ユーザー後攻で敵を倒す</t>
    <rPh sb="4" eb="6">
      <t>ｺｳｺｳ</t>
    </rPh>
    <rPh sb="7" eb="8">
      <t>ﾃｷ</t>
    </rPh>
    <rPh sb="9" eb="10">
      <t>ﾀｵ</t>
    </rPh>
    <phoneticPr fontId="16" type="noConversion"/>
  </si>
  <si>
    <t>「（敵の名前）は（ユーザーの名前）に（数値）ダメージあたえた」
「(ユーザーの名前)は（敵の名前）に（数値）ダメージあたえた」
「（敵の名前）をたおした」
と表示されること</t>
    <rPh sb="79" eb="81">
      <t>ﾋｮｳｼﾞ</t>
    </rPh>
    <phoneticPr fontId="16" type="noConversion"/>
  </si>
  <si>
    <t>3.2.1</t>
    <phoneticPr fontId="16" type="noConversion"/>
  </si>
  <si>
    <t>「まほう」→「メラ」または「ギガデイン」を押下</t>
    <rPh sb="21" eb="23">
      <t>ｵｳｶ</t>
    </rPh>
    <phoneticPr fontId="16" type="noConversion"/>
  </si>
  <si>
    <t>ユーザー先攻</t>
    <rPh sb="4" eb="6">
      <t>ｾﾝｺｳ</t>
    </rPh>
    <phoneticPr fontId="16" type="noConversion"/>
  </si>
  <si>
    <t>「（ユーザの名前）は（押下した魔法名）をとなえた」
「（敵の名前）に（数値）ダメージあたえた」
「（敵の名前）は（ユーザーの名前に）（数値）ダメージあたえた」
の順番に画面下部に表示されること</t>
    <rPh sb="6" eb="8">
      <t>ﾅﾏｴ</t>
    </rPh>
    <rPh sb="11" eb="13">
      <t>ｵｳｶ</t>
    </rPh>
    <rPh sb="15" eb="17">
      <t>ﾏﾎｳ</t>
    </rPh>
    <rPh sb="17" eb="18">
      <t>ﾒｲ</t>
    </rPh>
    <rPh sb="28" eb="29">
      <t>ﾃｷ</t>
    </rPh>
    <rPh sb="30" eb="32">
      <t>ﾅﾏｴ</t>
    </rPh>
    <rPh sb="35" eb="37">
      <t>ｽｳﾁ</t>
    </rPh>
    <rPh sb="50" eb="51">
      <t>ﾃｷ</t>
    </rPh>
    <rPh sb="52" eb="54">
      <t>ﾅﾏｴ</t>
    </rPh>
    <rPh sb="62" eb="64">
      <t>ﾅﾏｴ</t>
    </rPh>
    <rPh sb="67" eb="69">
      <t>ｽｳﾁ</t>
    </rPh>
    <rPh sb="81" eb="83">
      <t>ｼﾞｭﾝﾊﾞﾝ</t>
    </rPh>
    <rPh sb="84" eb="86">
      <t>ｶﾞﾒﾝ</t>
    </rPh>
    <rPh sb="86" eb="88">
      <t>ｶﾌﾞ</t>
    </rPh>
    <rPh sb="89" eb="91">
      <t>ﾋｮｳｼﾞ</t>
    </rPh>
    <phoneticPr fontId="16" type="noConversion"/>
  </si>
  <si>
    <t>3.2.2</t>
  </si>
  <si>
    <t>ユーザー後攻</t>
    <rPh sb="4" eb="6">
      <t>ｺｳｺｳ</t>
    </rPh>
    <phoneticPr fontId="16" type="noConversion"/>
  </si>
  <si>
    <t>「（敵の名前）は（ユーザーの名前）に（数値）ダメージあたえた」
「（ユーザの名前）は（押下した魔法名）をとなえた」
「（敵の名前）に（数値）ダメージあたえた」
の順番に画面下部に表示されること</t>
    <rPh sb="60" eb="61">
      <t>ﾃｷ</t>
    </rPh>
    <rPh sb="62" eb="64">
      <t>ﾅﾏｴ</t>
    </rPh>
    <rPh sb="67" eb="69">
      <t>ｽｳﾁ</t>
    </rPh>
    <rPh sb="81" eb="83">
      <t>ｼﾞｭﾝﾊﾞﾝ</t>
    </rPh>
    <rPh sb="84" eb="86">
      <t>ｶﾞﾒﾝ</t>
    </rPh>
    <rPh sb="86" eb="88">
      <t>ｶﾌﾞ</t>
    </rPh>
    <rPh sb="89" eb="91">
      <t>ﾋｮｳｼﾞ</t>
    </rPh>
    <phoneticPr fontId="16" type="noConversion"/>
  </si>
  <si>
    <t>3.2.3</t>
  </si>
  <si>
    <t>・ユーザー先攻
・敵に与えたダメージ&gt;=敵のHP
となること
敵のHPはenemiesテーブルを参照すること</t>
    <rPh sb="5" eb="7">
      <t>ｾﾝｺｳ</t>
    </rPh>
    <phoneticPr fontId="16" type="noConversion"/>
  </si>
  <si>
    <t>「（ユーザの名前）は（押下した魔法名）をとなえた」
「（敵の名前）に（数値）ダメージあたえた」
「（敵の名前）をたおした」
と表示されること</t>
    <rPh sb="50" eb="51">
      <t>ﾃｷ</t>
    </rPh>
    <rPh sb="52" eb="54">
      <t>ﾅﾏｴ</t>
    </rPh>
    <rPh sb="63" eb="65">
      <t>ﾋｮｳｼﾞ</t>
    </rPh>
    <phoneticPr fontId="16" type="noConversion"/>
  </si>
  <si>
    <t>3.2.4</t>
  </si>
  <si>
    <t>・ユーザー後攻
・敵に与えたダメージ&gt;=敵のHP
となること
敵のHPはenemiesテーブルを参照すること</t>
    <rPh sb="5" eb="7">
      <t>ｺｳｺｳ</t>
    </rPh>
    <phoneticPr fontId="16" type="noConversion"/>
  </si>
  <si>
    <t>「（敵の名前）は（ユーザーの名前）に（数値）ダメージあたえた」
「（ユーザの名前）は（押下した魔法名）をとなえた」
「（敵の名前）に（数値）ダメージあたえた」
「（敵の名前）をたおした」
と表示されること</t>
    <rPh sb="95" eb="97">
      <t>ﾋｮｳｼﾞ</t>
    </rPh>
    <phoneticPr fontId="16" type="noConversion"/>
  </si>
  <si>
    <t>3.2.5</t>
  </si>
  <si>
    <t>「まほう」→「ホイミ」を押下</t>
    <rPh sb="12" eb="14">
      <t>ｵｳｶ</t>
    </rPh>
    <phoneticPr fontId="16" type="noConversion"/>
  </si>
  <si>
    <t>「（ユーザの名前）はホイミをとなえた」
「HPが（数値）かいふくした」
「（敵の名前）は（ユーザーの名前に）（数値）ダメージあたえた」
の順番に画面下部に表示されること</t>
    <rPh sb="25" eb="27">
      <t>ｽｳﾁ</t>
    </rPh>
    <phoneticPr fontId="16" type="noConversion"/>
  </si>
  <si>
    <t>3.2.6</t>
  </si>
  <si>
    <t>「（敵の名前）は（ユーザーの名前に）（数値）ダメージあたえた」
「（ユーザの名前）はホイミをとなえた」
「HPが（数値）かいふくした」
の順番に画面下部に表示されること</t>
    <rPh sb="57" eb="59">
      <t>ｽｳﾁ</t>
    </rPh>
    <phoneticPr fontId="16" type="noConversion"/>
  </si>
  <si>
    <t>3.2.7</t>
    <phoneticPr fontId="16" type="noConversion"/>
  </si>
  <si>
    <t>「まほう」→「メラ」または「ギガデイン」または「ホイミ」を押下</t>
    <rPh sb="29" eb="31">
      <t>ｵｳｶ</t>
    </rPh>
    <phoneticPr fontId="16" type="noConversion"/>
  </si>
  <si>
    <t>使用呪文のMP &gt; 画面上部のMP
となること
使用呪文のMPはmagicsテーブルのneed_mpを参照すること</t>
    <rPh sb="0" eb="2">
      <t>ｼﾖｳ</t>
    </rPh>
    <rPh sb="2" eb="4">
      <t>ｼﾞｭﾓﾝ</t>
    </rPh>
    <rPh sb="10" eb="12">
      <t>ｶﾞﾒﾝ</t>
    </rPh>
    <rPh sb="12" eb="14">
      <t>ｼﾞｮｳﾌﾞ</t>
    </rPh>
    <rPh sb="25" eb="27">
      <t>ｼﾖｳ</t>
    </rPh>
    <rPh sb="27" eb="29">
      <t>ｼﾞｭﾓﾝ</t>
    </rPh>
    <rPh sb="52" eb="54">
      <t>ｻﾝｼｮｳ</t>
    </rPh>
    <phoneticPr fontId="16" type="noConversion"/>
  </si>
  <si>
    <t>「（ユーザの名前）は（押下した魔法名）をとなえた」
「MPがたりなかった」
の順番に画面下部に表示されること</t>
    <phoneticPr fontId="16" type="noConversion"/>
  </si>
  <si>
    <t>「ぼうぎょ」を押下</t>
    <rPh sb="7" eb="9">
      <t>ｵｳｶ</t>
    </rPh>
    <phoneticPr fontId="16" type="noConversion"/>
  </si>
  <si>
    <t>「（ユーザーの名前）はぼうぎょしている」
「（敵の名前）は（ユーザーの名前に）（数値）ダメージあたえた」
の順番に画面下部に表示されること</t>
    <rPh sb="7" eb="9">
      <t>ﾅﾏｴ</t>
    </rPh>
    <phoneticPr fontId="16" type="noConversion"/>
  </si>
  <si>
    <t>ステータス表示</t>
    <rPh sb="5" eb="7">
      <t>ﾋｮｳｼﾞ</t>
    </rPh>
    <phoneticPr fontId="16" type="noConversion"/>
  </si>
  <si>
    <t>「にげる」以外のコマンドを押下</t>
    <rPh sb="5" eb="7">
      <t>ｲｶﾞｲ</t>
    </rPh>
    <rPh sb="13" eb="15">
      <t>ｵｳｶ</t>
    </rPh>
    <phoneticPr fontId="16" type="noConversion"/>
  </si>
  <si>
    <t>「（敵の名前）は（ユーザーの名前に）（数値）ダメージあたえた」の表示がされること</t>
    <rPh sb="32" eb="34">
      <t>ﾋｮｳｼﾞ</t>
    </rPh>
    <phoneticPr fontId="16" type="noConversion"/>
  </si>
  <si>
    <t>敵がユーザーに与えたダメージ量だけ、画面上部のHPの欄からマイナスされて表示されること</t>
    <rPh sb="0" eb="1">
      <t>ﾃｷ</t>
    </rPh>
    <rPh sb="7" eb="8">
      <t>ｱﾀ</t>
    </rPh>
    <rPh sb="14" eb="15">
      <t>ﾘｮｳ</t>
    </rPh>
    <rPh sb="18" eb="22">
      <t>ｶﾞﾒﾝｼﾞｮｳﾌﾞ</t>
    </rPh>
    <rPh sb="26" eb="27">
      <t>ﾗﾝ</t>
    </rPh>
    <rPh sb="36" eb="38">
      <t>ﾋｮｳｼﾞ</t>
    </rPh>
    <phoneticPr fontId="16" type="noConversion"/>
  </si>
  <si>
    <t>「まほう」→「メラ」または「ホイミ」または「ギガデイン」を押下</t>
    <rPh sb="29" eb="31">
      <t>ｵｳｶ</t>
    </rPh>
    <phoneticPr fontId="16" type="noConversion"/>
  </si>
  <si>
    <t>「（ユーザの名前）は（呪文名）をとなえた」の表示がされること</t>
    <rPh sb="6" eb="8">
      <t>ﾅﾏｴ</t>
    </rPh>
    <rPh sb="11" eb="13">
      <t>ｼﾞｭﾓﾝ</t>
    </rPh>
    <rPh sb="13" eb="14">
      <t>ﾒｲ</t>
    </rPh>
    <rPh sb="22" eb="24">
      <t>ﾋｮｳｼﾞ</t>
    </rPh>
    <phoneticPr fontId="16" type="noConversion"/>
  </si>
  <si>
    <t>呪文に応じたMPが、画面上部のMPの欄からマイナスされて表示されること
各呪文の消費MPはmagicsテーブルを参照すること</t>
    <rPh sb="0" eb="2">
      <t>ｼﾞｭﾓﾝ</t>
    </rPh>
    <rPh sb="3" eb="4">
      <t>ｵｳ</t>
    </rPh>
    <rPh sb="10" eb="12">
      <t>ｶﾞﾒﾝ</t>
    </rPh>
    <rPh sb="12" eb="14">
      <t>ｼﾞｮｳﾌﾞ</t>
    </rPh>
    <rPh sb="18" eb="19">
      <t>ﾗﾝ</t>
    </rPh>
    <rPh sb="28" eb="30">
      <t>ﾋｮｳｼﾞ</t>
    </rPh>
    <rPh sb="36" eb="37">
      <t>ｶｸ</t>
    </rPh>
    <rPh sb="37" eb="39">
      <t>ｼﾞｭﾓﾝ</t>
    </rPh>
    <rPh sb="40" eb="42">
      <t>ｼｮｳﾋ</t>
    </rPh>
    <rPh sb="56" eb="58">
      <t>ｻﾝｼｮｳ</t>
    </rPh>
    <phoneticPr fontId="16" type="noConversion"/>
  </si>
  <si>
    <t>「（ユーザの名前）はホイミをとなえた」
「HPが（数値）かいふくした」
数値の量だけHPが上昇すること</t>
    <rPh sb="37" eb="39">
      <t>ｽｳﾁ</t>
    </rPh>
    <rPh sb="40" eb="41">
      <t>ﾘｮｳ</t>
    </rPh>
    <rPh sb="46" eb="48">
      <t>ｼﾞｮｳｼｮｳ</t>
    </rPh>
    <phoneticPr fontId="16" type="noConversion"/>
  </si>
  <si>
    <t>バトル</t>
    <phoneticPr fontId="16" type="noConversion"/>
  </si>
  <si>
    <t>5.1.1</t>
    <phoneticPr fontId="16" type="noConversion"/>
  </si>
  <si>
    <t>ユーザーの与えるダメージが以下の計算になること
ユーザーの力 － 敵のぼうぎょ力 ＝ ダメージ量
ユーザーの力はホームのステータス表示、
敵のぼうぎょ力はenemiesテーブルを参照すること</t>
    <rPh sb="5" eb="6">
      <t>ｱﾀ</t>
    </rPh>
    <rPh sb="13" eb="15">
      <t>ｲｶ</t>
    </rPh>
    <rPh sb="16" eb="18">
      <t>ｹｲｻﾝ</t>
    </rPh>
    <rPh sb="29" eb="30">
      <t>ﾁｶﾗ</t>
    </rPh>
    <rPh sb="33" eb="34">
      <t>ﾃｷ</t>
    </rPh>
    <rPh sb="39" eb="40">
      <t>ﾘｮｸ</t>
    </rPh>
    <rPh sb="47" eb="48">
      <t>ﾘｮｳ</t>
    </rPh>
    <rPh sb="55" eb="56">
      <t>ﾁｶﾗ</t>
    </rPh>
    <rPh sb="66" eb="68">
      <t>ﾋｮｳｼﾞ</t>
    </rPh>
    <rPh sb="70" eb="71">
      <t>ﾃｷ</t>
    </rPh>
    <rPh sb="76" eb="77">
      <t>ﾘｮｸ</t>
    </rPh>
    <rPh sb="90" eb="92">
      <t>ｻﾝｼｮｳ</t>
    </rPh>
    <phoneticPr fontId="16" type="noConversion"/>
  </si>
  <si>
    <t>5.1.2</t>
  </si>
  <si>
    <t>ユーザーの力 － 敵のぼうぎょ力 ＝ ダメージ量
上記計算でダメージ量が0以下になること</t>
    <rPh sb="25" eb="27">
      <t>ｼﾞｮｳｷ</t>
    </rPh>
    <rPh sb="27" eb="29">
      <t>ｹｲｻﾝ</t>
    </rPh>
    <rPh sb="34" eb="35">
      <t>ﾘｮｳ</t>
    </rPh>
    <rPh sb="37" eb="39">
      <t>ｲｶ</t>
    </rPh>
    <phoneticPr fontId="16" type="noConversion"/>
  </si>
  <si>
    <t>ダメージ量が1となること</t>
    <rPh sb="4" eb="5">
      <t>ﾘｮｳ</t>
    </rPh>
    <phoneticPr fontId="16" type="noConversion"/>
  </si>
  <si>
    <t>5.1.3</t>
  </si>
  <si>
    <t>ユーザーが受けるダメージが以下の計算になること
敵の力 － ユーザのぼうぎょ力 = ダメージ量
敵の力はenemiesテーブル、
ユーザーのぼうぎょ力はホームのステータス表示を参照すること</t>
    <rPh sb="5" eb="6">
      <t>ｳ</t>
    </rPh>
    <rPh sb="13" eb="15">
      <t>ｲｶ</t>
    </rPh>
    <rPh sb="16" eb="18">
      <t>ｹｲｻﾝ</t>
    </rPh>
    <rPh sb="24" eb="25">
      <t>ﾃｷ</t>
    </rPh>
    <rPh sb="26" eb="27">
      <t>ﾁｶﾗ</t>
    </rPh>
    <rPh sb="38" eb="39">
      <t>ﾘｮｸ</t>
    </rPh>
    <rPh sb="46" eb="47">
      <t>ﾘｮｳ</t>
    </rPh>
    <rPh sb="49" eb="50">
      <t>ﾃｷ</t>
    </rPh>
    <rPh sb="51" eb="52">
      <t>ﾁｶﾗ</t>
    </rPh>
    <rPh sb="75" eb="76">
      <t>ﾘｮｸ</t>
    </rPh>
    <rPh sb="86" eb="88">
      <t>ﾋｮｳｼﾞ</t>
    </rPh>
    <rPh sb="89" eb="91">
      <t>ｻﾝｼｮｳ</t>
    </rPh>
    <phoneticPr fontId="16" type="noConversion"/>
  </si>
  <si>
    <t>5.1.4</t>
  </si>
  <si>
    <t>敵の力 － ユーザのぼうぎょ力 = ダメージ量
上記計算でダメージ量が0以下になること</t>
    <rPh sb="24" eb="28">
      <t>ｼﾞｮｳｷｹｲｻﾝ</t>
    </rPh>
    <rPh sb="33" eb="34">
      <t>ﾘｮｳ</t>
    </rPh>
    <rPh sb="36" eb="38">
      <t>ｲｶ</t>
    </rPh>
    <phoneticPr fontId="16" type="noConversion"/>
  </si>
  <si>
    <t>5.2.1</t>
    <phoneticPr fontId="16" type="noConversion"/>
  </si>
  <si>
    <t>ユーザの呪文で与えるダメージが以下の計算になること
ユーザーのかしこさ × 魔法率 － てきのぼうぎょ力
＝ ダメージ量
魔法率は、magicsテーブルのmagic_rateを参照すること</t>
    <rPh sb="4" eb="6">
      <t>ｼﾞｭﾓﾝ</t>
    </rPh>
    <rPh sb="7" eb="8">
      <t>ｱﾀ</t>
    </rPh>
    <rPh sb="15" eb="17">
      <t>ｲｶ</t>
    </rPh>
    <rPh sb="18" eb="20">
      <t>ｹｲｻﾝ</t>
    </rPh>
    <rPh sb="38" eb="40">
      <t>ﾏﾎｳ</t>
    </rPh>
    <rPh sb="40" eb="41">
      <t>ﾘﾂ</t>
    </rPh>
    <rPh sb="51" eb="52">
      <t>ﾘｮｸ</t>
    </rPh>
    <rPh sb="59" eb="60">
      <t>ﾘｮｳ</t>
    </rPh>
    <rPh sb="62" eb="64">
      <t>ﾏﾎｳ</t>
    </rPh>
    <rPh sb="64" eb="65">
      <t>ﾘﾂ</t>
    </rPh>
    <rPh sb="89" eb="91">
      <t>ｻﾝｼｮｳ</t>
    </rPh>
    <phoneticPr fontId="16" type="noConversion"/>
  </si>
  <si>
    <t>5.2.2</t>
  </si>
  <si>
    <t>ユーザーのかしこさ × 魔法率 － てきのぼうぎょ力 = ダメージ量
上記計算でダメージ量が0以下になること</t>
    <rPh sb="35" eb="37">
      <t>ｼﾞｮｳｷ</t>
    </rPh>
    <rPh sb="37" eb="39">
      <t>ｹｲｻﾝ</t>
    </rPh>
    <rPh sb="44" eb="45">
      <t>ﾘｮｳ</t>
    </rPh>
    <rPh sb="47" eb="49">
      <t>ｲｶ</t>
    </rPh>
    <phoneticPr fontId="16" type="noConversion"/>
  </si>
  <si>
    <t>5.2.3</t>
  </si>
  <si>
    <t>ホイミで回復するHPが以下の計算になること
ユーザーのかしこさ × ホイミの魔法率 = 回復量</t>
    <rPh sb="4" eb="6">
      <t>ｶｲﾌｸ</t>
    </rPh>
    <rPh sb="11" eb="13">
      <t>ｲｶ</t>
    </rPh>
    <rPh sb="14" eb="16">
      <t>ｹｲｻﾝ</t>
    </rPh>
    <rPh sb="38" eb="40">
      <t>ﾏﾎｳ</t>
    </rPh>
    <rPh sb="40" eb="41">
      <t>ﾘﾂ</t>
    </rPh>
    <rPh sb="44" eb="46">
      <t>ｶｲﾌｸ</t>
    </rPh>
    <rPh sb="46" eb="47">
      <t>ﾘｮｳ</t>
    </rPh>
    <phoneticPr fontId="16" type="noConversion"/>
  </si>
  <si>
    <t>5.2.4</t>
  </si>
  <si>
    <t>ユーザーのかしこさ × ホイミの魔法率 = 回復量
上記計算で回復量がさいだいHPを超過すること</t>
    <rPh sb="22" eb="24">
      <t>ｶｲﾌｸ</t>
    </rPh>
    <rPh sb="24" eb="25">
      <t>ﾘｮｳ</t>
    </rPh>
    <rPh sb="26" eb="28">
      <t>ｼﾞｮｳｷ</t>
    </rPh>
    <rPh sb="28" eb="30">
      <t>ｹｲｻﾝ</t>
    </rPh>
    <rPh sb="31" eb="33">
      <t>ｶｲﾌｸ</t>
    </rPh>
    <rPh sb="33" eb="34">
      <t>ﾘｮｳ</t>
    </rPh>
    <rPh sb="42" eb="44">
      <t>ﾁｮｳｶ</t>
    </rPh>
    <phoneticPr fontId="16" type="noConversion"/>
  </si>
  <si>
    <t>さいだいHPを上限として回復すること</t>
    <rPh sb="7" eb="9">
      <t>ｼﾞｮｳｹﾞﾝ</t>
    </rPh>
    <rPh sb="12" eb="14">
      <t>ｶｲﾌｸ</t>
    </rPh>
    <phoneticPr fontId="16" type="noConversion"/>
  </si>
  <si>
    <t>5.2.5</t>
  </si>
  <si>
    <t>魔法の処理が行われないこと</t>
    <rPh sb="0" eb="2">
      <t>ﾏﾎｳ</t>
    </rPh>
    <rPh sb="3" eb="5">
      <t>ｼｮﾘ</t>
    </rPh>
    <rPh sb="6" eb="7">
      <t>ｵｺﾅ</t>
    </rPh>
    <phoneticPr fontId="16" type="noConversion"/>
  </si>
  <si>
    <t>ユーザが受けるダメージが以下の計算になること
敵のちから ÷ 2 － ユーザーのぼうぎょ力 ＝ ダメージ量</t>
    <rPh sb="4" eb="5">
      <t>ｳ</t>
    </rPh>
    <rPh sb="23" eb="24">
      <t>ﾃｷ</t>
    </rPh>
    <phoneticPr fontId="16" type="noConversion"/>
  </si>
  <si>
    <t>5.4.1</t>
    <phoneticPr fontId="16" type="noConversion"/>
  </si>
  <si>
    <t>「たたかう」または
「まほう」→「メラ」または「ギガデイン」を押下</t>
    <rPh sb="31" eb="33">
      <t>ｵｳｶ</t>
    </rPh>
    <phoneticPr fontId="16" type="noConversion"/>
  </si>
  <si>
    <t>敵のHPを0以下にする</t>
  </si>
  <si>
    <t>「てきをたおした」
「（取得経験値）XPと（取得おかね）Gをかくとくした」
上記取得経験値分、ユーザーの経験値に加算されること</t>
    <rPh sb="12" eb="14">
      <t>ｼｭﾄｸ</t>
    </rPh>
    <rPh sb="14" eb="17">
      <t>ｹｲｹﾝﾁ</t>
    </rPh>
    <rPh sb="22" eb="24">
      <t>ｼｭﾄｸ</t>
    </rPh>
    <rPh sb="39" eb="41">
      <t>ｼﾞｮｳｷ</t>
    </rPh>
    <rPh sb="41" eb="43">
      <t>ｼｭﾄｸ</t>
    </rPh>
    <rPh sb="43" eb="46">
      <t>ｹｲｹﾝﾁ</t>
    </rPh>
    <rPh sb="46" eb="47">
      <t>ﾌﾞﾝ</t>
    </rPh>
    <rPh sb="53" eb="56">
      <t>ｹｲｹﾝﾁ</t>
    </rPh>
    <rPh sb="57" eb="59">
      <t>ｶｻﾝ</t>
    </rPh>
    <phoneticPr fontId="16" type="noConversion"/>
  </si>
  <si>
    <t>5.4.2</t>
  </si>
  <si>
    <t>・敵のHPを0以下にする
・ユーザーLVが10</t>
    <phoneticPr fontId="16" type="noConversion"/>
  </si>
  <si>
    <t>「てきをたおした」
「（取得経験値）XPと（取得おかね）Gをかくとくした」
上記取得経験値が0で表示され、経験値の加算が無いこと</t>
    <rPh sb="12" eb="14">
      <t>ｼｭﾄｸ</t>
    </rPh>
    <rPh sb="14" eb="17">
      <t>ｹｲｹﾝﾁ</t>
    </rPh>
    <rPh sb="22" eb="24">
      <t>ｼｭﾄｸ</t>
    </rPh>
    <rPh sb="39" eb="41">
      <t>ｼﾞｮｳｷ</t>
    </rPh>
    <rPh sb="41" eb="46">
      <t>ｼｭﾄｸｹｲｹﾝﾁ</t>
    </rPh>
    <rPh sb="49" eb="51">
      <t>ﾋｮｳｼﾞ</t>
    </rPh>
    <rPh sb="54" eb="57">
      <t>ｹｲｹﾝﾁ</t>
    </rPh>
    <rPh sb="58" eb="60">
      <t>ｶｻﾝ</t>
    </rPh>
    <rPh sb="61" eb="62">
      <t>ﾅ</t>
    </rPh>
    <phoneticPr fontId="16" type="noConversion"/>
  </si>
  <si>
    <t>5.4.3</t>
  </si>
  <si>
    <t>敵のHPを0以下にする</t>
    <rPh sb="6" eb="8">
      <t>ｲｶ</t>
    </rPh>
    <phoneticPr fontId="16" type="noConversion"/>
  </si>
  <si>
    <t>「てきをたおした」
「（取得経験値）XPと（取得おかね）Gをかくとくした」
上記取得おかね分、ユーザーのおかねに加算されること</t>
    <rPh sb="12" eb="14">
      <t>ｼｭﾄｸ</t>
    </rPh>
    <rPh sb="14" eb="17">
      <t>ｹｲｹﾝﾁ</t>
    </rPh>
    <rPh sb="22" eb="24">
      <t>ｼｭﾄｸ</t>
    </rPh>
    <rPh sb="39" eb="41">
      <t>ｼﾞｮｳｷ</t>
    </rPh>
    <rPh sb="41" eb="43">
      <t>ｼｭﾄｸ</t>
    </rPh>
    <rPh sb="46" eb="47">
      <t>ﾌﾞﾝ</t>
    </rPh>
    <rPh sb="47" eb="48">
      <t>ﾄﾘﾌﾞﾝ</t>
    </rPh>
    <rPh sb="57" eb="59">
      <t>ｶｻﾝ</t>
    </rPh>
    <phoneticPr fontId="16" type="noConversion"/>
  </si>
  <si>
    <t>5.4.4</t>
  </si>
  <si>
    <t>・敵のHPを0以下にする
・取得経験値を加算すると、次のLVに必要な経験値となる
次のLVに必要な経験値は、LVテーブルのneed_xpを参照すること</t>
    <rPh sb="14" eb="19">
      <t>ｼｭﾄｸｹｲｹﾝﾁ</t>
    </rPh>
    <rPh sb="20" eb="22">
      <t>ｶｻﾝ</t>
    </rPh>
    <rPh sb="26" eb="27">
      <t>ﾂｷﾞ</t>
    </rPh>
    <rPh sb="31" eb="33">
      <t>ﾋﾂﾖｳ</t>
    </rPh>
    <rPh sb="34" eb="37">
      <t>ｹｲｹﾝﾁ</t>
    </rPh>
    <rPh sb="42" eb="43">
      <t>ﾂｷﾞ</t>
    </rPh>
    <rPh sb="47" eb="49">
      <t>ﾋﾂﾖｳ</t>
    </rPh>
    <rPh sb="50" eb="53">
      <t>ｹｲｹﾝﾁ</t>
    </rPh>
    <rPh sb="70" eb="72">
      <t>ｻﾝｼｮｳ</t>
    </rPh>
    <phoneticPr fontId="16" type="noConversion"/>
  </si>
  <si>
    <t>「（ユーザの名前）はレベルがあがった！」
「さいだいHPが（HP上昇量）」
「さいだいMPが（MP上昇量）」
「ちからが（ちから上昇量）」
「かしこさが（かしこさ上昇量）」
「ぼうぎょが（ぼうぎょ上昇量）」
「すばやさが（すばやさ上昇量）あがった」
上記量が加算されること
加算の確認はホームのステータス表示を参照すること</t>
    <rPh sb="6" eb="8">
      <t>ﾅﾏｴ</t>
    </rPh>
    <rPh sb="32" eb="34">
      <t>ｼﾞｮｳｼｮｳ</t>
    </rPh>
    <rPh sb="34" eb="35">
      <t>ﾘｮｳ</t>
    </rPh>
    <rPh sb="126" eb="128">
      <t>ｼﾞｮｳｷ</t>
    </rPh>
    <rPh sb="128" eb="129">
      <t>ﾘｮｳ</t>
    </rPh>
    <rPh sb="130" eb="132">
      <t>ｶｻﾝ</t>
    </rPh>
    <rPh sb="138" eb="140">
      <t>ｶｻﾝ</t>
    </rPh>
    <rPh sb="141" eb="143">
      <t>ｶｸﾆﾝ</t>
    </rPh>
    <rPh sb="153" eb="155">
      <t>ﾋｮｳｼﾞ</t>
    </rPh>
    <rPh sb="156" eb="158">
      <t>ｻﾝｼｮｳ</t>
    </rPh>
    <phoneticPr fontId="16" type="noConversion"/>
  </si>
  <si>
    <t>5.4.5</t>
    <phoneticPr fontId="16" type="noConversion"/>
  </si>
  <si>
    <t>ユーザーのHPが0以下になる</t>
    <rPh sb="9" eb="11">
      <t>ｲｶ</t>
    </rPh>
    <phoneticPr fontId="16" type="noConversion"/>
  </si>
  <si>
    <t>「まけてしまった...」の表示があり、おかねがバトル前に所持していた量から半分になること
確認はホームのステータス表示を参照すること</t>
    <rPh sb="13" eb="15">
      <t>ﾋｮｳｼﾞ</t>
    </rPh>
    <rPh sb="26" eb="27">
      <t>ﾏｴ</t>
    </rPh>
    <rPh sb="28" eb="30">
      <t>ｼｮｼﾞ</t>
    </rPh>
    <rPh sb="34" eb="35">
      <t>ﾘｮｳ</t>
    </rPh>
    <rPh sb="37" eb="39">
      <t>ﾊﾝﾌﾞﾝ</t>
    </rPh>
    <rPh sb="46" eb="48">
      <t>ｶｸﾆﾝ</t>
    </rPh>
    <rPh sb="58" eb="60">
      <t>ﾋｮｳｼﾞ</t>
    </rPh>
    <rPh sb="61" eb="63">
      <t>ｻﾝｼｮｳ</t>
    </rPh>
    <phoneticPr fontId="16" type="noConversion"/>
  </si>
  <si>
    <t>ホーム画面で、「へんしゅう」ボタンを押す</t>
  </si>
  <si>
    <t>へんしゅう画面へ遷移すること</t>
  </si>
  <si>
    <t>へんしゅう画面ですべて未入力のまま「きまり」ボタンを押す</t>
  </si>
  <si>
    <t>へんしゅう画面が再読み込みされる。
「なまえ」、「あんごう」、「あんごう(かくにん)」の部分に赤字で「※入力してください」と表示される。</t>
  </si>
  <si>
    <t>へんしゅう画面で「なまえ」のみ入力して「きまり」ボタンを押す</t>
  </si>
  <si>
    <t>「あんごう」、「あんごう(かくにん)」が未入力</t>
  </si>
  <si>
    <t>へんしゅう画面が再読み込みされる。
「あんごう」、「あんごう(かくにん)」の部分に
赤字で「※入力してください」と表示される。</t>
  </si>
  <si>
    <t>へんしゅう画面で「あんごう」、「あんごう(かくにん)」のみ入力して「きまり」ボタンを押す</t>
  </si>
  <si>
    <t>「なまえ」のみ未入力
「あんごう」、「あんごう(かくにん)」が一致</t>
  </si>
  <si>
    <t>へんしゅう画面が再読み込みされる。
「なまえ」の部分に
赤字で「※入力してください」と表示される。</t>
  </si>
  <si>
    <t>へんしゅう画面で「なまえ」、「あんごう」、「あんごう(かくにん)」全て入力して「きまり」ボタンを押す</t>
  </si>
  <si>
    <t>へんしゅう画面が再読み込みされる。
入力フォームの上に赤字で
「※あんごう(かくにん)とあんごうがいっちしません」と表示される。</t>
  </si>
  <si>
    <t>ホーム画面へと遷移すること
「なまえ」の項目が「なまえ」で入力した値になっている</t>
  </si>
  <si>
    <t>画面遷移</t>
    <rPh sb="0" eb="2">
      <t>ガメン</t>
    </rPh>
    <rPh sb="2" eb="4">
      <t>センイ</t>
    </rPh>
    <phoneticPr fontId="13"/>
  </si>
  <si>
    <t>ホーム画面より「やすむ」ボタン押下</t>
    <rPh sb="3" eb="5">
      <t>ガメン</t>
    </rPh>
    <rPh sb="15" eb="17">
      <t>オウカ</t>
    </rPh>
    <phoneticPr fontId="13"/>
  </si>
  <si>
    <t>おかねが50G</t>
    <phoneticPr fontId="13"/>
  </si>
  <si>
    <t xml:space="preserve">レスト画面へ遷移すること
</t>
    <rPh sb="3" eb="5">
      <t>ガメン</t>
    </rPh>
    <rPh sb="6" eb="8">
      <t>センイ</t>
    </rPh>
    <phoneticPr fontId="13"/>
  </si>
  <si>
    <t>-</t>
    <phoneticPr fontId="13"/>
  </si>
  <si>
    <t>レスト画面へ遷移している</t>
    <rPh sb="3" eb="5">
      <t>ガメン</t>
    </rPh>
    <rPh sb="6" eb="8">
      <t>センイ</t>
    </rPh>
    <phoneticPr fontId="13"/>
  </si>
  <si>
    <t xml:space="preserve">中央に「zZZ」の文字が表示され、自動的にホーム画面へと遷移すること
</t>
    <phoneticPr fontId="13"/>
  </si>
  <si>
    <t>おかね49G</t>
    <phoneticPr fontId="13"/>
  </si>
  <si>
    <t>ホーム画面へ遷移すること</t>
    <rPh sb="3" eb="5">
      <t>ガメン</t>
    </rPh>
    <rPh sb="6" eb="8">
      <t>センイ</t>
    </rPh>
    <phoneticPr fontId="13"/>
  </si>
  <si>
    <t>エラーメッセージ</t>
    <phoneticPr fontId="13"/>
  </si>
  <si>
    <t>2.1</t>
  </si>
  <si>
    <t>おかねが49G</t>
    <phoneticPr fontId="13"/>
  </si>
  <si>
    <t>ホーム画面の下部に「おかねがたりない」のエラーメッセージが表示されること</t>
    <rPh sb="3" eb="5">
      <t>ガメン</t>
    </rPh>
    <rPh sb="6" eb="8">
      <t>カブ</t>
    </rPh>
    <rPh sb="29" eb="31">
      <t>ヒョウジ</t>
    </rPh>
    <phoneticPr fontId="13"/>
  </si>
  <si>
    <t>やすむ</t>
    <phoneticPr fontId="13"/>
  </si>
  <si>
    <t>レスト画面からホーム画面へ遷移している</t>
    <rPh sb="3" eb="5">
      <t>ガメン</t>
    </rPh>
    <rPh sb="10" eb="12">
      <t>ガメン</t>
    </rPh>
    <rPh sb="13" eb="15">
      <t>センイ</t>
    </rPh>
    <phoneticPr fontId="13"/>
  </si>
  <si>
    <t>ホーム画面のステータス表示が、HPが「さいだいHP」
MPが「さいだいMP」の値に更新され、おかねが所持金から-50Gされて表示されること</t>
    <phoneticPr fontId="13"/>
  </si>
  <si>
    <t>〇</t>
    <phoneticPr fontId="13"/>
  </si>
  <si>
    <t>×</t>
    <phoneticPr fontId="13"/>
  </si>
  <si>
    <t>やすむ</t>
    <phoneticPr fontId="13"/>
  </si>
  <si>
    <t>へんしゅう</t>
    <phoneticPr fontId="2"/>
  </si>
  <si>
    <t>はじめから</t>
    <phoneticPr fontId="2"/>
  </si>
  <si>
    <t>てんしょく</t>
    <phoneticPr fontId="2"/>
  </si>
  <si>
    <t>つづきから</t>
    <phoneticPr fontId="2"/>
  </si>
  <si>
    <t>ああああああああああ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</si>
</sst>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m/d;@"/>
    <numFmt numFmtId="178" formatCode="0.0%"/>
  </numFmts>
  <fonts count="2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4" tint="0.79995117038483843"/>
        <bgColor rgb="FF000000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5" fillId="0" borderId="0">
      <alignment vertical="center"/>
    </xf>
  </cellStyleXfs>
  <cellXfs count="153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4" applyFont="1" applyAlignment="1">
      <alignment horizontal="center" vertical="center"/>
    </xf>
    <xf numFmtId="0" fontId="11" fillId="0" borderId="0" xfId="4" applyFont="1">
      <alignment vertical="center"/>
    </xf>
    <xf numFmtId="0" fontId="12" fillId="3" borderId="15" xfId="4" applyFont="1" applyFill="1" applyBorder="1" applyAlignment="1">
      <alignment horizontal="center" vertical="center"/>
    </xf>
    <xf numFmtId="0" fontId="12" fillId="3" borderId="16" xfId="4" applyFont="1" applyFill="1" applyBorder="1" applyAlignment="1">
      <alignment horizontal="center" vertical="center"/>
    </xf>
    <xf numFmtId="0" fontId="12" fillId="3" borderId="17" xfId="4" applyFont="1" applyFill="1" applyBorder="1" applyAlignment="1">
      <alignment horizontal="center" vertical="center"/>
    </xf>
    <xf numFmtId="0" fontId="11" fillId="3" borderId="18" xfId="4" applyFont="1" applyFill="1" applyBorder="1" applyAlignment="1">
      <alignment horizontal="center" vertical="center" wrapText="1"/>
    </xf>
    <xf numFmtId="0" fontId="11" fillId="0" borderId="19" xfId="4" applyFont="1" applyBorder="1" applyAlignment="1">
      <alignment horizontal="right" vertical="center"/>
    </xf>
    <xf numFmtId="0" fontId="11" fillId="0" borderId="19" xfId="4" applyFont="1" applyBorder="1" applyAlignment="1">
      <alignment horizontal="left" vertical="top" wrapText="1"/>
    </xf>
    <xf numFmtId="0" fontId="14" fillId="0" borderId="19" xfId="4" applyFont="1" applyBorder="1" applyAlignment="1">
      <alignment horizontal="center" vertical="center"/>
    </xf>
    <xf numFmtId="177" fontId="14" fillId="0" borderId="19" xfId="4" applyNumberFormat="1" applyFont="1" applyBorder="1" applyAlignment="1">
      <alignment horizontal="center" vertical="center"/>
    </xf>
    <xf numFmtId="177" fontId="14" fillId="0" borderId="20" xfId="4" applyNumberFormat="1" applyFont="1" applyBorder="1" applyAlignment="1">
      <alignment horizontal="center" vertical="center"/>
    </xf>
    <xf numFmtId="0" fontId="11" fillId="3" borderId="21" xfId="4" applyFont="1" applyFill="1" applyBorder="1">
      <alignment vertical="center"/>
    </xf>
    <xf numFmtId="0" fontId="11" fillId="0" borderId="22" xfId="4" applyFont="1" applyBorder="1">
      <alignment vertical="center"/>
    </xf>
    <xf numFmtId="0" fontId="11" fillId="3" borderId="23" xfId="4" applyFont="1" applyFill="1" applyBorder="1">
      <alignment vertical="center"/>
    </xf>
    <xf numFmtId="0" fontId="11" fillId="0" borderId="24" xfId="4" applyFont="1" applyBorder="1">
      <alignment vertical="center"/>
    </xf>
    <xf numFmtId="0" fontId="11" fillId="3" borderId="25" xfId="4" applyFont="1" applyFill="1" applyBorder="1">
      <alignment vertical="center"/>
    </xf>
    <xf numFmtId="178" fontId="11" fillId="0" borderId="26" xfId="4" applyNumberFormat="1" applyFont="1" applyBorder="1">
      <alignment vertical="center"/>
    </xf>
    <xf numFmtId="0" fontId="12" fillId="4" borderId="27" xfId="5" applyFont="1" applyFill="1" applyBorder="1" applyAlignment="1">
      <alignment horizontal="center" vertical="center"/>
    </xf>
    <xf numFmtId="0" fontId="12" fillId="4" borderId="28" xfId="5" applyFont="1" applyFill="1" applyBorder="1" applyAlignment="1">
      <alignment horizontal="center" vertical="center"/>
    </xf>
    <xf numFmtId="0" fontId="12" fillId="4" borderId="0" xfId="5" applyFont="1" applyFill="1" applyBorder="1" applyAlignment="1">
      <alignment horizontal="center" vertical="center"/>
    </xf>
    <xf numFmtId="0" fontId="12" fillId="4" borderId="29" xfId="5" applyFont="1" applyFill="1" applyBorder="1" applyAlignment="1">
      <alignment horizontal="center" vertical="center"/>
    </xf>
    <xf numFmtId="0" fontId="11" fillId="0" borderId="0" xfId="5" applyFont="1">
      <alignment vertical="center"/>
    </xf>
    <xf numFmtId="2" fontId="11" fillId="0" borderId="31" xfId="5" applyNumberFormat="1" applyFont="1" applyBorder="1">
      <alignment vertical="center"/>
    </xf>
    <xf numFmtId="0" fontId="11" fillId="0" borderId="31" xfId="5" applyFont="1" applyBorder="1" applyAlignment="1">
      <alignment vertical="center" wrapText="1"/>
    </xf>
    <xf numFmtId="0" fontId="17" fillId="0" borderId="31" xfId="5" applyFont="1" applyBorder="1" applyAlignment="1">
      <alignment horizontal="center" vertical="center"/>
    </xf>
    <xf numFmtId="0" fontId="17" fillId="0" borderId="33" xfId="5" applyFont="1" applyBorder="1" applyAlignment="1">
      <alignment horizontal="center" vertical="center"/>
    </xf>
    <xf numFmtId="14" fontId="11" fillId="0" borderId="34" xfId="5" applyNumberFormat="1" applyFont="1" applyBorder="1">
      <alignment vertical="center"/>
    </xf>
    <xf numFmtId="0" fontId="11" fillId="0" borderId="38" xfId="5" applyFont="1" applyBorder="1" applyAlignment="1">
      <alignment vertical="center" wrapText="1"/>
    </xf>
    <xf numFmtId="0" fontId="17" fillId="0" borderId="38" xfId="5" applyFont="1" applyBorder="1" applyAlignment="1">
      <alignment horizontal="center" vertical="center"/>
    </xf>
    <xf numFmtId="14" fontId="11" fillId="0" borderId="39" xfId="5" applyNumberFormat="1" applyFont="1" applyBorder="1">
      <alignment vertical="center"/>
    </xf>
    <xf numFmtId="0" fontId="11" fillId="0" borderId="0" xfId="5" applyFont="1" applyAlignment="1">
      <alignment horizontal="center" vertical="center"/>
    </xf>
    <xf numFmtId="0" fontId="11" fillId="4" borderId="40" xfId="5" applyFont="1" applyFill="1" applyBorder="1">
      <alignment vertical="center"/>
    </xf>
    <xf numFmtId="0" fontId="11" fillId="4" borderId="41" xfId="5" applyFont="1" applyFill="1" applyBorder="1">
      <alignment vertical="center"/>
    </xf>
    <xf numFmtId="0" fontId="11" fillId="0" borderId="42" xfId="5" applyFont="1" applyBorder="1">
      <alignment vertical="center"/>
    </xf>
    <xf numFmtId="0" fontId="11" fillId="4" borderId="43" xfId="5" applyFont="1" applyFill="1" applyBorder="1">
      <alignment vertical="center"/>
    </xf>
    <xf numFmtId="0" fontId="11" fillId="4" borderId="44" xfId="5" applyFont="1" applyFill="1" applyBorder="1">
      <alignment vertical="center"/>
    </xf>
    <xf numFmtId="0" fontId="11" fillId="0" borderId="45" xfId="5" applyFont="1" applyBorder="1">
      <alignment vertical="center"/>
    </xf>
    <xf numFmtId="0" fontId="11" fillId="4" borderId="46" xfId="5" applyFont="1" applyFill="1" applyBorder="1">
      <alignment vertical="center"/>
    </xf>
    <xf numFmtId="0" fontId="11" fillId="4" borderId="47" xfId="5" applyFont="1" applyFill="1" applyBorder="1">
      <alignment vertical="center"/>
    </xf>
    <xf numFmtId="178" fontId="11" fillId="0" borderId="48" xfId="5" applyNumberFormat="1" applyFont="1" applyBorder="1">
      <alignment vertical="center"/>
    </xf>
    <xf numFmtId="0" fontId="12" fillId="4" borderId="33" xfId="5" applyFont="1" applyFill="1" applyBorder="1" applyAlignment="1">
      <alignment horizontal="center" vertical="center"/>
    </xf>
    <xf numFmtId="0" fontId="11" fillId="4" borderId="49" xfId="5" applyFont="1" applyFill="1" applyBorder="1" applyAlignment="1">
      <alignment horizontal="center" vertical="center" wrapText="1"/>
    </xf>
    <xf numFmtId="0" fontId="11" fillId="0" borderId="31" xfId="5" applyFont="1" applyBorder="1" applyAlignment="1">
      <alignment horizontal="right" vertical="center"/>
    </xf>
    <xf numFmtId="0" fontId="11" fillId="0" borderId="31" xfId="5" applyFont="1" applyBorder="1" applyAlignment="1">
      <alignment horizontal="left" vertical="top" wrapText="1"/>
    </xf>
    <xf numFmtId="0" fontId="17" fillId="0" borderId="50" xfId="5" applyFont="1" applyBorder="1" applyAlignment="1">
      <alignment horizontal="center" vertical="center"/>
    </xf>
    <xf numFmtId="177" fontId="17" fillId="0" borderId="34" xfId="5" applyNumberFormat="1" applyFont="1" applyBorder="1" applyAlignment="1">
      <alignment horizontal="center" vertical="center"/>
    </xf>
    <xf numFmtId="0" fontId="11" fillId="4" borderId="52" xfId="5" applyFont="1" applyFill="1" applyBorder="1" applyAlignment="1">
      <alignment vertical="center" wrapText="1"/>
    </xf>
    <xf numFmtId="0" fontId="11" fillId="0" borderId="38" xfId="5" applyFont="1" applyBorder="1" applyAlignment="1">
      <alignment horizontal="right" vertical="center"/>
    </xf>
    <xf numFmtId="0" fontId="11" fillId="0" borderId="38" xfId="5" applyFont="1" applyBorder="1" applyAlignment="1">
      <alignment horizontal="left" vertical="top" wrapText="1"/>
    </xf>
    <xf numFmtId="177" fontId="17" fillId="0" borderId="39" xfId="5" applyNumberFormat="1" applyFont="1" applyBorder="1" applyAlignment="1">
      <alignment horizontal="center" vertical="center"/>
    </xf>
    <xf numFmtId="0" fontId="11" fillId="4" borderId="53" xfId="5" applyFont="1" applyFill="1" applyBorder="1">
      <alignment vertical="center"/>
    </xf>
    <xf numFmtId="0" fontId="18" fillId="0" borderId="0" xfId="5" applyFont="1" applyAlignment="1">
      <alignment horizontal="right" vertical="center"/>
    </xf>
    <xf numFmtId="0" fontId="19" fillId="4" borderId="28" xfId="5" applyFont="1" applyFill="1" applyBorder="1" applyAlignment="1">
      <alignment horizontal="right" vertical="center"/>
    </xf>
    <xf numFmtId="0" fontId="11" fillId="0" borderId="28" xfId="5" applyFont="1" applyBorder="1">
      <alignment vertical="center"/>
    </xf>
    <xf numFmtId="0" fontId="18" fillId="0" borderId="31" xfId="5" applyFont="1" applyBorder="1" applyAlignment="1">
      <alignment horizontal="right" vertical="center"/>
    </xf>
    <xf numFmtId="0" fontId="11" fillId="0" borderId="31" xfId="5" applyFont="1" applyBorder="1">
      <alignment vertical="center"/>
    </xf>
    <xf numFmtId="0" fontId="15" fillId="0" borderId="31" xfId="5" applyBorder="1">
      <alignment vertical="center"/>
    </xf>
    <xf numFmtId="0" fontId="15" fillId="0" borderId="31" xfId="5" applyBorder="1" applyAlignment="1">
      <alignment horizontal="center" vertical="center"/>
    </xf>
    <xf numFmtId="0" fontId="18" fillId="0" borderId="38" xfId="5" applyFont="1" applyBorder="1" applyAlignment="1">
      <alignment horizontal="right" vertical="center"/>
    </xf>
    <xf numFmtId="0" fontId="11" fillId="0" borderId="38" xfId="5" applyFont="1" applyBorder="1" applyAlignment="1">
      <alignment horizontal="left" vertical="center" wrapText="1"/>
    </xf>
    <xf numFmtId="0" fontId="11" fillId="0" borderId="38" xfId="5" applyFont="1" applyBorder="1">
      <alignment vertical="center"/>
    </xf>
    <xf numFmtId="0" fontId="11" fillId="4" borderId="51" xfId="5" applyFont="1" applyFill="1" applyBorder="1" applyAlignment="1">
      <alignment vertical="center" wrapText="1"/>
    </xf>
    <xf numFmtId="0" fontId="11" fillId="0" borderId="31" xfId="5" applyFont="1" applyFill="1" applyBorder="1" applyAlignment="1">
      <alignment horizontal="left" vertical="top" wrapText="1"/>
    </xf>
    <xf numFmtId="0" fontId="17" fillId="0" borderId="54" xfId="5" applyFont="1" applyBorder="1" applyAlignment="1">
      <alignment horizontal="center" vertical="center"/>
    </xf>
    <xf numFmtId="0" fontId="11" fillId="0" borderId="54" xfId="5" applyFont="1" applyBorder="1" applyAlignment="1">
      <alignment horizontal="left" vertical="top" wrapText="1"/>
    </xf>
    <xf numFmtId="177" fontId="17" fillId="0" borderId="55" xfId="5" applyNumberFormat="1" applyFont="1" applyBorder="1" applyAlignment="1">
      <alignment horizontal="center" vertical="center"/>
    </xf>
    <xf numFmtId="0" fontId="11" fillId="0" borderId="38" xfId="5" applyFont="1" applyFill="1" applyBorder="1" applyAlignment="1">
      <alignment horizontal="left" vertical="top" wrapText="1"/>
    </xf>
    <xf numFmtId="0" fontId="11" fillId="0" borderId="56" xfId="5" applyFont="1" applyBorder="1" applyAlignment="1">
      <alignment horizontal="center" vertical="center"/>
    </xf>
    <xf numFmtId="0" fontId="11" fillId="0" borderId="56" xfId="5" applyFont="1" applyBorder="1">
      <alignment vertical="center"/>
    </xf>
    <xf numFmtId="0" fontId="12" fillId="4" borderId="15" xfId="5" applyFont="1" applyFill="1" applyBorder="1" applyAlignment="1">
      <alignment horizontal="center" vertical="center"/>
    </xf>
    <xf numFmtId="0" fontId="12" fillId="4" borderId="16" xfId="5" applyFont="1" applyFill="1" applyBorder="1" applyAlignment="1">
      <alignment horizontal="center" vertical="center"/>
    </xf>
    <xf numFmtId="0" fontId="12" fillId="4" borderId="17" xfId="5" applyFont="1" applyFill="1" applyBorder="1" applyAlignment="1">
      <alignment horizontal="center" vertical="center"/>
    </xf>
    <xf numFmtId="0" fontId="11" fillId="0" borderId="8" xfId="5" applyFont="1" applyBorder="1" applyAlignment="1">
      <alignment horizontal="right" vertical="center"/>
    </xf>
    <xf numFmtId="0" fontId="11" fillId="0" borderId="8" xfId="5" applyFont="1" applyBorder="1" applyAlignment="1">
      <alignment horizontal="left" vertical="top" wrapText="1"/>
    </xf>
    <xf numFmtId="0" fontId="17" fillId="0" borderId="8" xfId="5" applyFont="1" applyBorder="1" applyAlignment="1">
      <alignment horizontal="center" vertical="center"/>
    </xf>
    <xf numFmtId="177" fontId="17" fillId="0" borderId="8" xfId="5" applyNumberFormat="1" applyFont="1" applyBorder="1" applyAlignment="1">
      <alignment horizontal="center" vertical="center"/>
    </xf>
    <xf numFmtId="177" fontId="17" fillId="0" borderId="58" xfId="5" applyNumberFormat="1" applyFont="1" applyBorder="1" applyAlignment="1">
      <alignment horizontal="center" vertical="center"/>
    </xf>
    <xf numFmtId="0" fontId="11" fillId="0" borderId="19" xfId="5" applyFont="1" applyBorder="1" applyAlignment="1">
      <alignment horizontal="right" vertical="center"/>
    </xf>
    <xf numFmtId="0" fontId="11" fillId="0" borderId="19" xfId="5" applyFont="1" applyBorder="1" applyAlignment="1">
      <alignment horizontal="left" vertical="top" wrapText="1"/>
    </xf>
    <xf numFmtId="0" fontId="11" fillId="0" borderId="54" xfId="5" applyFont="1" applyFill="1" applyBorder="1" applyAlignment="1">
      <alignment horizontal="left" vertical="top" wrapText="1"/>
    </xf>
    <xf numFmtId="0" fontId="17" fillId="0" borderId="41" xfId="5" applyFont="1" applyBorder="1" applyAlignment="1">
      <alignment horizontal="center" vertical="center"/>
    </xf>
    <xf numFmtId="0" fontId="20" fillId="3" borderId="15" xfId="4" applyFont="1" applyFill="1" applyBorder="1" applyAlignment="1">
      <alignment horizontal="center" vertical="center"/>
    </xf>
    <xf numFmtId="0" fontId="20" fillId="3" borderId="16" xfId="4" applyFont="1" applyFill="1" applyBorder="1" applyAlignment="1">
      <alignment horizontal="center" vertical="center"/>
    </xf>
    <xf numFmtId="0" fontId="20" fillId="3" borderId="17" xfId="4" applyFont="1" applyFill="1" applyBorder="1" applyAlignment="1">
      <alignment horizontal="center" vertical="center"/>
    </xf>
    <xf numFmtId="0" fontId="21" fillId="0" borderId="8" xfId="4" applyFont="1" applyBorder="1" applyAlignment="1">
      <alignment horizontal="center" vertical="center"/>
    </xf>
    <xf numFmtId="0" fontId="21" fillId="0" borderId="8" xfId="4" applyFont="1" applyBorder="1" applyAlignment="1">
      <alignment horizontal="left" vertical="top" wrapText="1"/>
    </xf>
    <xf numFmtId="0" fontId="22" fillId="0" borderId="8" xfId="4" applyFont="1" applyBorder="1" applyAlignment="1">
      <alignment horizontal="center" vertical="center"/>
    </xf>
    <xf numFmtId="177" fontId="22" fillId="0" borderId="8" xfId="4" applyNumberFormat="1" applyFont="1" applyBorder="1" applyAlignment="1">
      <alignment horizontal="center" vertical="center"/>
    </xf>
    <xf numFmtId="177" fontId="22" fillId="0" borderId="58" xfId="4" applyNumberFormat="1" applyFont="1" applyBorder="1" applyAlignment="1">
      <alignment horizontal="center" vertical="center"/>
    </xf>
    <xf numFmtId="0" fontId="21" fillId="3" borderId="57" xfId="4" applyFont="1" applyFill="1" applyBorder="1" applyAlignment="1">
      <alignment horizontal="center" vertical="center" wrapText="1"/>
    </xf>
    <xf numFmtId="0" fontId="21" fillId="3" borderId="18" xfId="4" applyFont="1" applyFill="1" applyBorder="1" applyAlignment="1">
      <alignment horizontal="center" vertical="center" wrapText="1"/>
    </xf>
    <xf numFmtId="0" fontId="21" fillId="0" borderId="19" xfId="4" applyFont="1" applyBorder="1" applyAlignment="1">
      <alignment horizontal="center" vertical="center"/>
    </xf>
    <xf numFmtId="0" fontId="21" fillId="0" borderId="19" xfId="4" applyFont="1" applyBorder="1" applyAlignment="1">
      <alignment horizontal="left" vertical="top" wrapText="1"/>
    </xf>
    <xf numFmtId="0" fontId="22" fillId="0" borderId="19" xfId="4" applyFont="1" applyBorder="1" applyAlignment="1">
      <alignment horizontal="center" vertical="center"/>
    </xf>
    <xf numFmtId="177" fontId="22" fillId="0" borderId="19" xfId="4" applyNumberFormat="1" applyFont="1" applyBorder="1" applyAlignment="1">
      <alignment horizontal="center" vertical="center"/>
    </xf>
    <xf numFmtId="177" fontId="22" fillId="0" borderId="20" xfId="4" applyNumberFormat="1" applyFont="1" applyBorder="1" applyAlignment="1">
      <alignment horizontal="center" vertical="center"/>
    </xf>
    <xf numFmtId="0" fontId="14" fillId="0" borderId="0" xfId="4" applyFont="1" applyBorder="1" applyAlignment="1">
      <alignment horizontal="center" vertical="center"/>
    </xf>
    <xf numFmtId="177" fontId="14" fillId="0" borderId="0" xfId="4" applyNumberFormat="1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1" fillId="0" borderId="60" xfId="5" applyFont="1" applyBorder="1">
      <alignment vertical="center"/>
    </xf>
    <xf numFmtId="0" fontId="12" fillId="0" borderId="59" xfId="5" applyFont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11" fillId="4" borderId="30" xfId="5" applyFont="1" applyFill="1" applyBorder="1" applyAlignment="1">
      <alignment horizontal="left" vertical="center" wrapText="1"/>
    </xf>
    <xf numFmtId="0" fontId="11" fillId="4" borderId="35" xfId="5" applyFont="1" applyFill="1" applyBorder="1" applyAlignment="1">
      <alignment horizontal="left" vertical="center" wrapText="1"/>
    </xf>
    <xf numFmtId="0" fontId="11" fillId="0" borderId="32" xfId="5" applyFont="1" applyBorder="1" applyAlignment="1">
      <alignment horizontal="center" vertical="center" wrapText="1"/>
    </xf>
    <xf numFmtId="0" fontId="11" fillId="0" borderId="32" xfId="5" applyFont="1" applyBorder="1" applyAlignment="1">
      <alignment horizontal="center" vertical="center"/>
    </xf>
    <xf numFmtId="0" fontId="11" fillId="0" borderId="36" xfId="5" applyFont="1" applyBorder="1" applyAlignment="1">
      <alignment horizontal="center" vertical="center"/>
    </xf>
    <xf numFmtId="0" fontId="11" fillId="0" borderId="37" xfId="5" applyFont="1" applyBorder="1" applyAlignment="1">
      <alignment horizontal="center" vertical="center"/>
    </xf>
    <xf numFmtId="0" fontId="11" fillId="4" borderId="51" xfId="5" applyFont="1" applyFill="1" applyBorder="1" applyAlignment="1">
      <alignment horizontal="center" vertical="center" wrapText="1"/>
    </xf>
    <xf numFmtId="0" fontId="11" fillId="4" borderId="30" xfId="5" applyFont="1" applyFill="1" applyBorder="1" applyAlignment="1">
      <alignment horizontal="center" vertical="center" wrapText="1"/>
    </xf>
    <xf numFmtId="0" fontId="11" fillId="4" borderId="35" xfId="5" applyFont="1" applyFill="1" applyBorder="1" applyAlignment="1">
      <alignment horizontal="center" vertical="center" wrapText="1"/>
    </xf>
    <xf numFmtId="0" fontId="11" fillId="0" borderId="31" xfId="5" applyFont="1" applyFill="1" applyBorder="1" applyAlignment="1">
      <alignment horizontal="center" vertical="center" wrapText="1"/>
    </xf>
    <xf numFmtId="0" fontId="11" fillId="4" borderId="49" xfId="5" applyFont="1" applyFill="1" applyBorder="1" applyAlignment="1">
      <alignment horizontal="center" vertical="center" wrapText="1"/>
    </xf>
    <xf numFmtId="0" fontId="11" fillId="5" borderId="54" xfId="5" applyFont="1" applyFill="1" applyBorder="1" applyAlignment="1">
      <alignment horizontal="center" vertical="center" wrapText="1"/>
    </xf>
    <xf numFmtId="0" fontId="11" fillId="5" borderId="32" xfId="5" applyFont="1" applyFill="1" applyBorder="1" applyAlignment="1">
      <alignment horizontal="center" vertical="center" wrapText="1"/>
    </xf>
    <xf numFmtId="0" fontId="11" fillId="5" borderId="36" xfId="5" applyFont="1" applyFill="1" applyBorder="1" applyAlignment="1">
      <alignment horizontal="center" vertical="center" wrapText="1"/>
    </xf>
    <xf numFmtId="0" fontId="11" fillId="4" borderId="57" xfId="5" applyFont="1" applyFill="1" applyBorder="1" applyAlignment="1">
      <alignment horizontal="center" vertical="center" wrapText="1"/>
    </xf>
    <xf numFmtId="0" fontId="11" fillId="4" borderId="18" xfId="5" applyFont="1" applyFill="1" applyBorder="1" applyAlignment="1">
      <alignment horizontal="center" vertical="center" wrapText="1"/>
    </xf>
    <xf numFmtId="0" fontId="21" fillId="3" borderId="57" xfId="4" applyFont="1" applyFill="1" applyBorder="1" applyAlignment="1">
      <alignment horizontal="center" vertical="center" wrapText="1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306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tabSelected="1" view="pageBreakPreview" zoomScaleNormal="100" zoomScaleSheetLayoutView="100" workbookViewId="0">
      <selection activeCell="F10" sqref="F10"/>
    </sheetView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F10" s="3" t="s">
        <v>319</v>
      </c>
      <c r="N10" s="109" t="s">
        <v>10</v>
      </c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112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4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112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4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112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4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112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4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112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112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4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112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4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112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4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112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4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112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4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115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7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118" t="s">
        <v>0</v>
      </c>
      <c r="AJ37" s="118"/>
      <c r="AK37" s="118"/>
      <c r="AL37" s="118"/>
      <c r="AM37" s="118"/>
      <c r="AN37" s="120">
        <v>43881</v>
      </c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19"/>
      <c r="AJ38" s="119"/>
      <c r="AK38" s="119"/>
      <c r="AL38" s="119"/>
      <c r="AM38" s="119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19" t="s">
        <v>1</v>
      </c>
      <c r="AJ39" s="119"/>
      <c r="AK39" s="119"/>
      <c r="AL39" s="119"/>
      <c r="AM39" s="119"/>
      <c r="AN39" s="122" t="s">
        <v>14</v>
      </c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19"/>
      <c r="AJ40" s="119"/>
      <c r="AK40" s="119"/>
      <c r="AL40" s="119"/>
      <c r="AM40" s="119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I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.75" x14ac:dyDescent="0.15"/>
  <cols>
    <col min="1" max="1" width="1.5" style="8" customWidth="1"/>
    <col min="2" max="2" width="17.625" style="7" customWidth="1"/>
    <col min="3" max="3" width="4.5" style="8" bestFit="1" customWidth="1"/>
    <col min="4" max="4" width="30.5" style="8" bestFit="1" customWidth="1"/>
    <col min="5" max="5" width="36.375" style="8" bestFit="1" customWidth="1"/>
    <col min="6" max="6" width="50.875" style="8" customWidth="1"/>
    <col min="7" max="7" width="9.75" style="8" bestFit="1" customWidth="1"/>
    <col min="8" max="8" width="9.75" style="8" customWidth="1"/>
    <col min="9" max="16384" width="9" style="8"/>
  </cols>
  <sheetData>
    <row r="1" spans="2:9" ht="7.5" customHeight="1" x14ac:dyDescent="0.15"/>
    <row r="2" spans="2:9" ht="19.5" thickBot="1" x14ac:dyDescent="0.2">
      <c r="B2" s="105" t="s">
        <v>314</v>
      </c>
    </row>
    <row r="3" spans="2:9" ht="15.75" customHeight="1" x14ac:dyDescent="0.15">
      <c r="B3" s="88" t="s">
        <v>15</v>
      </c>
      <c r="C3" s="89" t="s">
        <v>16</v>
      </c>
      <c r="D3" s="89" t="s">
        <v>17</v>
      </c>
      <c r="E3" s="89" t="s">
        <v>18</v>
      </c>
      <c r="F3" s="89" t="s">
        <v>19</v>
      </c>
      <c r="G3" s="89" t="s">
        <v>20</v>
      </c>
      <c r="H3" s="89" t="s">
        <v>21</v>
      </c>
      <c r="I3" s="90" t="s">
        <v>22</v>
      </c>
    </row>
    <row r="4" spans="2:9" ht="31.5" x14ac:dyDescent="0.15">
      <c r="B4" s="152" t="s">
        <v>296</v>
      </c>
      <c r="C4" s="91" t="s">
        <v>24</v>
      </c>
      <c r="D4" s="92" t="s">
        <v>297</v>
      </c>
      <c r="E4" s="92" t="s">
        <v>298</v>
      </c>
      <c r="F4" s="92" t="s">
        <v>299</v>
      </c>
      <c r="G4" s="93" t="s">
        <v>28</v>
      </c>
      <c r="H4" s="94" t="s">
        <v>29</v>
      </c>
      <c r="I4" s="95">
        <v>43887</v>
      </c>
    </row>
    <row r="5" spans="2:9" ht="47.25" x14ac:dyDescent="0.15">
      <c r="B5" s="152"/>
      <c r="C5" s="91">
        <v>1.2</v>
      </c>
      <c r="D5" s="92" t="s">
        <v>300</v>
      </c>
      <c r="E5" s="92" t="s">
        <v>301</v>
      </c>
      <c r="F5" s="92" t="s">
        <v>302</v>
      </c>
      <c r="G5" s="93" t="s">
        <v>28</v>
      </c>
      <c r="H5" s="94" t="s">
        <v>29</v>
      </c>
      <c r="I5" s="95">
        <v>43887</v>
      </c>
    </row>
    <row r="6" spans="2:9" x14ac:dyDescent="0.15">
      <c r="B6" s="152"/>
      <c r="C6" s="91">
        <v>1.3</v>
      </c>
      <c r="D6" s="92" t="s">
        <v>297</v>
      </c>
      <c r="E6" s="92" t="s">
        <v>303</v>
      </c>
      <c r="F6" s="92" t="s">
        <v>304</v>
      </c>
      <c r="G6" s="93" t="s">
        <v>28</v>
      </c>
      <c r="H6" s="94" t="s">
        <v>29</v>
      </c>
      <c r="I6" s="95">
        <v>43887</v>
      </c>
    </row>
    <row r="7" spans="2:9" ht="31.5" x14ac:dyDescent="0.15">
      <c r="B7" s="96" t="s">
        <v>305</v>
      </c>
      <c r="C7" s="91" t="s">
        <v>306</v>
      </c>
      <c r="D7" s="92" t="s">
        <v>297</v>
      </c>
      <c r="E7" s="92" t="s">
        <v>307</v>
      </c>
      <c r="F7" s="92" t="s">
        <v>308</v>
      </c>
      <c r="G7" s="93" t="s">
        <v>28</v>
      </c>
      <c r="H7" s="94" t="s">
        <v>29</v>
      </c>
      <c r="I7" s="95">
        <v>43887</v>
      </c>
    </row>
    <row r="8" spans="2:9" ht="48" thickBot="1" x14ac:dyDescent="0.2">
      <c r="B8" s="97" t="s">
        <v>309</v>
      </c>
      <c r="C8" s="98">
        <v>3.1</v>
      </c>
      <c r="D8" s="99" t="s">
        <v>300</v>
      </c>
      <c r="E8" s="99" t="s">
        <v>310</v>
      </c>
      <c r="F8" s="99" t="s">
        <v>311</v>
      </c>
      <c r="G8" s="100" t="s">
        <v>28</v>
      </c>
      <c r="H8" s="101" t="s">
        <v>29</v>
      </c>
      <c r="I8" s="102">
        <v>43887</v>
      </c>
    </row>
    <row r="9" spans="2:9" x14ac:dyDescent="0.15">
      <c r="G9" s="103"/>
      <c r="H9" s="104"/>
    </row>
    <row r="10" spans="2:9" ht="19.5" thickBot="1" x14ac:dyDescent="0.2">
      <c r="G10" s="8" t="s">
        <v>30</v>
      </c>
    </row>
    <row r="11" spans="2:9" x14ac:dyDescent="0.15">
      <c r="G11" s="18" t="s">
        <v>312</v>
      </c>
      <c r="H11" s="19">
        <f>COUNTIF($G$4:$G$8,"=○")</f>
        <v>5</v>
      </c>
    </row>
    <row r="12" spans="2:9" x14ac:dyDescent="0.15">
      <c r="G12" s="20" t="s">
        <v>313</v>
      </c>
      <c r="H12" s="21">
        <f>COUNTIF($G$4:$G$8,"=×")</f>
        <v>0</v>
      </c>
    </row>
    <row r="13" spans="2:9" x14ac:dyDescent="0.15">
      <c r="G13" s="20" t="s">
        <v>33</v>
      </c>
      <c r="H13" s="21">
        <f>COUNTBLANK($G$4:$G$8)</f>
        <v>0</v>
      </c>
    </row>
    <row r="14" spans="2:9" ht="19.5" thickBot="1" x14ac:dyDescent="0.2">
      <c r="G14" s="22" t="s">
        <v>34</v>
      </c>
      <c r="H14" s="23">
        <f>H11/(H11+H12+H13)</f>
        <v>1</v>
      </c>
    </row>
  </sheetData>
  <mergeCells count="1">
    <mergeCell ref="B4:B6"/>
  </mergeCells>
  <phoneticPr fontId="2"/>
  <conditionalFormatting sqref="C5:E5 G9:H9 C4:G4 C6:G8 G5 H4:H8">
    <cfRule type="expression" dxfId="5" priority="5">
      <formula>$G4="×"</formula>
    </cfRule>
    <cfRule type="expression" dxfId="4" priority="6">
      <formula>$G4="○"</formula>
    </cfRule>
  </conditionalFormatting>
  <conditionalFormatting sqref="F5">
    <cfRule type="expression" dxfId="3" priority="3">
      <formula>$G5="×"</formula>
    </cfRule>
    <cfRule type="expression" dxfId="2" priority="4">
      <formula>$G5="○"</formula>
    </cfRule>
  </conditionalFormatting>
  <conditionalFormatting sqref="I4:I8">
    <cfRule type="expression" dxfId="1" priority="1">
      <formula>$G4="×"</formula>
    </cfRule>
    <cfRule type="expression" dxfId="0" priority="2">
      <formula>$G4="○"</formula>
    </cfRule>
  </conditionalFormatting>
  <dataValidations count="1">
    <dataValidation type="list" allowBlank="1" showInputMessage="1" showErrorMessage="1" sqref="G4:G9" xr:uid="{00000000-0002-0000-09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sqref="A1:AZ2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127" t="s">
        <v>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3.5" customHeight="1" thickBot="1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133" t="s">
        <v>3</v>
      </c>
      <c r="B4" s="134"/>
      <c r="C4" s="133" t="s">
        <v>4</v>
      </c>
      <c r="D4" s="135"/>
      <c r="E4" s="135"/>
      <c r="F4" s="134"/>
      <c r="G4" s="133" t="s">
        <v>5</v>
      </c>
      <c r="H4" s="135"/>
      <c r="I4" s="135"/>
      <c r="J4" s="134"/>
      <c r="K4" s="133" t="s">
        <v>6</v>
      </c>
      <c r="L4" s="135"/>
      <c r="M4" s="135"/>
      <c r="N4" s="135"/>
      <c r="O4" s="135"/>
      <c r="P4" s="135"/>
      <c r="Q4" s="135"/>
      <c r="R4" s="135"/>
      <c r="S4" s="135"/>
      <c r="T4" s="134"/>
      <c r="U4" s="133" t="s">
        <v>7</v>
      </c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4"/>
    </row>
    <row r="5" spans="1:52" ht="13.5" customHeight="1" x14ac:dyDescent="0.15">
      <c r="A5" s="124">
        <f t="shared" ref="A5:A37" si="0">ROW()-4</f>
        <v>1</v>
      </c>
      <c r="B5" s="124"/>
      <c r="C5" s="125">
        <v>43881</v>
      </c>
      <c r="D5" s="125"/>
      <c r="E5" s="125"/>
      <c r="F5" s="125"/>
      <c r="G5" s="126" t="s">
        <v>14</v>
      </c>
      <c r="H5" s="126"/>
      <c r="I5" s="126"/>
      <c r="J5" s="126"/>
      <c r="K5" s="124" t="s">
        <v>8</v>
      </c>
      <c r="L5" s="124"/>
      <c r="M5" s="124"/>
      <c r="N5" s="124"/>
      <c r="O5" s="124"/>
      <c r="P5" s="124"/>
      <c r="Q5" s="124"/>
      <c r="R5" s="124"/>
      <c r="S5" s="124"/>
      <c r="T5" s="124"/>
      <c r="U5" s="124" t="s">
        <v>9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</row>
    <row r="6" spans="1:52" ht="13.5" customHeight="1" x14ac:dyDescent="0.15">
      <c r="A6" s="124">
        <f t="shared" si="0"/>
        <v>2</v>
      </c>
      <c r="B6" s="124"/>
      <c r="C6" s="125"/>
      <c r="D6" s="125"/>
      <c r="E6" s="125"/>
      <c r="F6" s="125"/>
      <c r="G6" s="126"/>
      <c r="H6" s="126"/>
      <c r="I6" s="126"/>
      <c r="J6" s="126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</row>
    <row r="7" spans="1:52" ht="13.5" customHeight="1" x14ac:dyDescent="0.15">
      <c r="A7" s="124">
        <f t="shared" si="0"/>
        <v>3</v>
      </c>
      <c r="B7" s="124"/>
      <c r="C7" s="125"/>
      <c r="D7" s="125"/>
      <c r="E7" s="125"/>
      <c r="F7" s="125"/>
      <c r="G7" s="126"/>
      <c r="H7" s="126"/>
      <c r="I7" s="126"/>
      <c r="J7" s="126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</row>
    <row r="8" spans="1:52" ht="13.5" customHeight="1" x14ac:dyDescent="0.15">
      <c r="A8" s="124">
        <f t="shared" si="0"/>
        <v>4</v>
      </c>
      <c r="B8" s="124"/>
      <c r="C8" s="125"/>
      <c r="D8" s="125"/>
      <c r="E8" s="125"/>
      <c r="F8" s="125"/>
      <c r="G8" s="126"/>
      <c r="H8" s="126"/>
      <c r="I8" s="126"/>
      <c r="J8" s="126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</row>
    <row r="9" spans="1:52" ht="13.5" customHeight="1" x14ac:dyDescent="0.15">
      <c r="A9" s="124">
        <f t="shared" si="0"/>
        <v>5</v>
      </c>
      <c r="B9" s="124"/>
      <c r="C9" s="125"/>
      <c r="D9" s="125"/>
      <c r="E9" s="125"/>
      <c r="F9" s="125"/>
      <c r="G9" s="126"/>
      <c r="H9" s="126"/>
      <c r="I9" s="126"/>
      <c r="J9" s="126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</row>
    <row r="10" spans="1:52" ht="13.5" customHeight="1" x14ac:dyDescent="0.15">
      <c r="A10" s="124">
        <f t="shared" si="0"/>
        <v>6</v>
      </c>
      <c r="B10" s="124"/>
      <c r="C10" s="125"/>
      <c r="D10" s="125"/>
      <c r="E10" s="125"/>
      <c r="F10" s="125"/>
      <c r="G10" s="126"/>
      <c r="H10" s="126"/>
      <c r="I10" s="126"/>
      <c r="J10" s="126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</row>
    <row r="11" spans="1:52" ht="13.5" customHeight="1" x14ac:dyDescent="0.15">
      <c r="A11" s="124">
        <f t="shared" si="0"/>
        <v>7</v>
      </c>
      <c r="B11" s="124"/>
      <c r="C11" s="125"/>
      <c r="D11" s="125"/>
      <c r="E11" s="125"/>
      <c r="F11" s="125"/>
      <c r="G11" s="126"/>
      <c r="H11" s="126"/>
      <c r="I11" s="126"/>
      <c r="J11" s="126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</row>
    <row r="12" spans="1:52" ht="13.5" customHeight="1" x14ac:dyDescent="0.15">
      <c r="A12" s="124">
        <f t="shared" si="0"/>
        <v>8</v>
      </c>
      <c r="B12" s="124"/>
      <c r="C12" s="125"/>
      <c r="D12" s="125"/>
      <c r="E12" s="125"/>
      <c r="F12" s="125"/>
      <c r="G12" s="126"/>
      <c r="H12" s="126"/>
      <c r="I12" s="126"/>
      <c r="J12" s="126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</row>
    <row r="13" spans="1:52" ht="13.5" customHeight="1" x14ac:dyDescent="0.15">
      <c r="A13" s="124">
        <f t="shared" si="0"/>
        <v>9</v>
      </c>
      <c r="B13" s="124"/>
      <c r="C13" s="125"/>
      <c r="D13" s="125"/>
      <c r="E13" s="125"/>
      <c r="F13" s="125"/>
      <c r="G13" s="126"/>
      <c r="H13" s="126"/>
      <c r="I13" s="126"/>
      <c r="J13" s="126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</row>
    <row r="14" spans="1:52" ht="13.5" customHeight="1" x14ac:dyDescent="0.15">
      <c r="A14" s="124">
        <f t="shared" si="0"/>
        <v>10</v>
      </c>
      <c r="B14" s="124"/>
      <c r="C14" s="125"/>
      <c r="D14" s="125"/>
      <c r="E14" s="125"/>
      <c r="F14" s="125"/>
      <c r="G14" s="126"/>
      <c r="H14" s="126"/>
      <c r="I14" s="126"/>
      <c r="J14" s="126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</row>
    <row r="15" spans="1:52" ht="13.5" customHeight="1" x14ac:dyDescent="0.15">
      <c r="A15" s="124">
        <f t="shared" si="0"/>
        <v>11</v>
      </c>
      <c r="B15" s="124"/>
      <c r="C15" s="125"/>
      <c r="D15" s="125"/>
      <c r="E15" s="125"/>
      <c r="F15" s="125"/>
      <c r="G15" s="126"/>
      <c r="H15" s="126"/>
      <c r="I15" s="126"/>
      <c r="J15" s="126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</row>
    <row r="16" spans="1:52" ht="13.5" customHeight="1" x14ac:dyDescent="0.15">
      <c r="A16" s="124">
        <f t="shared" si="0"/>
        <v>12</v>
      </c>
      <c r="B16" s="124"/>
      <c r="C16" s="125"/>
      <c r="D16" s="125"/>
      <c r="E16" s="125"/>
      <c r="F16" s="125"/>
      <c r="G16" s="126"/>
      <c r="H16" s="126"/>
      <c r="I16" s="126"/>
      <c r="J16" s="126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</row>
    <row r="17" spans="1:52" ht="13.5" customHeight="1" x14ac:dyDescent="0.15">
      <c r="A17" s="124">
        <f t="shared" si="0"/>
        <v>13</v>
      </c>
      <c r="B17" s="124"/>
      <c r="C17" s="125"/>
      <c r="D17" s="125"/>
      <c r="E17" s="125"/>
      <c r="F17" s="125"/>
      <c r="G17" s="126"/>
      <c r="H17" s="126"/>
      <c r="I17" s="126"/>
      <c r="J17" s="126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</row>
    <row r="18" spans="1:52" ht="13.5" customHeight="1" x14ac:dyDescent="0.15">
      <c r="A18" s="124">
        <f t="shared" si="0"/>
        <v>14</v>
      </c>
      <c r="B18" s="124"/>
      <c r="C18" s="125"/>
      <c r="D18" s="125"/>
      <c r="E18" s="125"/>
      <c r="F18" s="125"/>
      <c r="G18" s="126"/>
      <c r="H18" s="126"/>
      <c r="I18" s="126"/>
      <c r="J18" s="126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</row>
    <row r="19" spans="1:52" ht="13.5" customHeight="1" x14ac:dyDescent="0.15">
      <c r="A19" s="124">
        <f t="shared" si="0"/>
        <v>15</v>
      </c>
      <c r="B19" s="124"/>
      <c r="C19" s="125"/>
      <c r="D19" s="125"/>
      <c r="E19" s="125"/>
      <c r="F19" s="125"/>
      <c r="G19" s="126"/>
      <c r="H19" s="126"/>
      <c r="I19" s="126"/>
      <c r="J19" s="126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</row>
    <row r="20" spans="1:52" ht="13.5" customHeight="1" x14ac:dyDescent="0.15">
      <c r="A20" s="124">
        <f t="shared" si="0"/>
        <v>16</v>
      </c>
      <c r="B20" s="124"/>
      <c r="C20" s="125"/>
      <c r="D20" s="125"/>
      <c r="E20" s="125"/>
      <c r="F20" s="125"/>
      <c r="G20" s="126"/>
      <c r="H20" s="126"/>
      <c r="I20" s="126"/>
      <c r="J20" s="126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</row>
    <row r="21" spans="1:52" ht="13.5" customHeight="1" x14ac:dyDescent="0.15">
      <c r="A21" s="124">
        <f t="shared" si="0"/>
        <v>17</v>
      </c>
      <c r="B21" s="124"/>
      <c r="C21" s="125"/>
      <c r="D21" s="125"/>
      <c r="E21" s="125"/>
      <c r="F21" s="125"/>
      <c r="G21" s="126"/>
      <c r="H21" s="126"/>
      <c r="I21" s="126"/>
      <c r="J21" s="126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</row>
    <row r="22" spans="1:52" ht="13.5" customHeight="1" x14ac:dyDescent="0.15">
      <c r="A22" s="124">
        <f t="shared" si="0"/>
        <v>18</v>
      </c>
      <c r="B22" s="124"/>
      <c r="C22" s="125"/>
      <c r="D22" s="125"/>
      <c r="E22" s="125"/>
      <c r="F22" s="125"/>
      <c r="G22" s="126"/>
      <c r="H22" s="126"/>
      <c r="I22" s="126"/>
      <c r="J22" s="126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</row>
    <row r="23" spans="1:52" ht="13.5" customHeight="1" x14ac:dyDescent="0.15">
      <c r="A23" s="124">
        <f t="shared" si="0"/>
        <v>19</v>
      </c>
      <c r="B23" s="124"/>
      <c r="C23" s="125"/>
      <c r="D23" s="125"/>
      <c r="E23" s="125"/>
      <c r="F23" s="125"/>
      <c r="G23" s="126"/>
      <c r="H23" s="126"/>
      <c r="I23" s="126"/>
      <c r="J23" s="126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</row>
    <row r="24" spans="1:52" ht="13.5" customHeight="1" x14ac:dyDescent="0.15">
      <c r="A24" s="124">
        <f t="shared" si="0"/>
        <v>20</v>
      </c>
      <c r="B24" s="124"/>
      <c r="C24" s="125"/>
      <c r="D24" s="125"/>
      <c r="E24" s="125"/>
      <c r="F24" s="125"/>
      <c r="G24" s="126"/>
      <c r="H24" s="126"/>
      <c r="I24" s="126"/>
      <c r="J24" s="126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</row>
    <row r="25" spans="1:52" ht="13.5" customHeight="1" x14ac:dyDescent="0.15">
      <c r="A25" s="124">
        <f t="shared" si="0"/>
        <v>21</v>
      </c>
      <c r="B25" s="124"/>
      <c r="C25" s="125"/>
      <c r="D25" s="125"/>
      <c r="E25" s="125"/>
      <c r="F25" s="125"/>
      <c r="G25" s="126"/>
      <c r="H25" s="126"/>
      <c r="I25" s="126"/>
      <c r="J25" s="126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 ht="13.5" customHeight="1" x14ac:dyDescent="0.15">
      <c r="A26" s="124">
        <f t="shared" si="0"/>
        <v>22</v>
      </c>
      <c r="B26" s="124"/>
      <c r="C26" s="125"/>
      <c r="D26" s="125"/>
      <c r="E26" s="125"/>
      <c r="F26" s="125"/>
      <c r="G26" s="126"/>
      <c r="H26" s="126"/>
      <c r="I26" s="126"/>
      <c r="J26" s="126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</row>
    <row r="27" spans="1:52" ht="13.5" customHeight="1" x14ac:dyDescent="0.15">
      <c r="A27" s="124">
        <f t="shared" si="0"/>
        <v>23</v>
      </c>
      <c r="B27" s="124"/>
      <c r="C27" s="125"/>
      <c r="D27" s="125"/>
      <c r="E27" s="125"/>
      <c r="F27" s="125"/>
      <c r="G27" s="126"/>
      <c r="H27" s="126"/>
      <c r="I27" s="126"/>
      <c r="J27" s="126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</row>
    <row r="28" spans="1:52" ht="13.5" customHeight="1" x14ac:dyDescent="0.15">
      <c r="A28" s="124">
        <f t="shared" si="0"/>
        <v>24</v>
      </c>
      <c r="B28" s="124"/>
      <c r="C28" s="125"/>
      <c r="D28" s="125"/>
      <c r="E28" s="125"/>
      <c r="F28" s="125"/>
      <c r="G28" s="126"/>
      <c r="H28" s="126"/>
      <c r="I28" s="126"/>
      <c r="J28" s="126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</row>
    <row r="29" spans="1:52" ht="13.5" customHeight="1" x14ac:dyDescent="0.15">
      <c r="A29" s="124">
        <f t="shared" si="0"/>
        <v>25</v>
      </c>
      <c r="B29" s="124"/>
      <c r="C29" s="125"/>
      <c r="D29" s="125"/>
      <c r="E29" s="125"/>
      <c r="F29" s="125"/>
      <c r="G29" s="126"/>
      <c r="H29" s="126"/>
      <c r="I29" s="126"/>
      <c r="J29" s="126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</row>
    <row r="30" spans="1:52" ht="13.5" customHeight="1" x14ac:dyDescent="0.15">
      <c r="A30" s="124">
        <f t="shared" si="0"/>
        <v>26</v>
      </c>
      <c r="B30" s="124"/>
      <c r="C30" s="125"/>
      <c r="D30" s="125"/>
      <c r="E30" s="125"/>
      <c r="F30" s="125"/>
      <c r="G30" s="126"/>
      <c r="H30" s="126"/>
      <c r="I30" s="126"/>
      <c r="J30" s="126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</row>
    <row r="31" spans="1:52" ht="13.5" customHeight="1" x14ac:dyDescent="0.15">
      <c r="A31" s="124">
        <f t="shared" si="0"/>
        <v>27</v>
      </c>
      <c r="B31" s="124"/>
      <c r="C31" s="125"/>
      <c r="D31" s="125"/>
      <c r="E31" s="125"/>
      <c r="F31" s="125"/>
      <c r="G31" s="126"/>
      <c r="H31" s="126"/>
      <c r="I31" s="126"/>
      <c r="J31" s="126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</row>
    <row r="32" spans="1:52" ht="13.5" customHeight="1" x14ac:dyDescent="0.15">
      <c r="A32" s="124">
        <f t="shared" si="0"/>
        <v>28</v>
      </c>
      <c r="B32" s="124"/>
      <c r="C32" s="125"/>
      <c r="D32" s="125"/>
      <c r="E32" s="125"/>
      <c r="F32" s="125"/>
      <c r="G32" s="126"/>
      <c r="H32" s="126"/>
      <c r="I32" s="126"/>
      <c r="J32" s="126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</row>
    <row r="33" spans="1:52" ht="13.5" customHeight="1" x14ac:dyDescent="0.15">
      <c r="A33" s="124">
        <f t="shared" si="0"/>
        <v>29</v>
      </c>
      <c r="B33" s="124"/>
      <c r="C33" s="125"/>
      <c r="D33" s="125"/>
      <c r="E33" s="125"/>
      <c r="F33" s="125"/>
      <c r="G33" s="126"/>
      <c r="H33" s="126"/>
      <c r="I33" s="126"/>
      <c r="J33" s="126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</row>
    <row r="34" spans="1:52" ht="13.5" customHeight="1" x14ac:dyDescent="0.15">
      <c r="A34" s="124">
        <f t="shared" si="0"/>
        <v>30</v>
      </c>
      <c r="B34" s="124"/>
      <c r="C34" s="125"/>
      <c r="D34" s="125"/>
      <c r="E34" s="125"/>
      <c r="F34" s="125"/>
      <c r="G34" s="126"/>
      <c r="H34" s="126"/>
      <c r="I34" s="126"/>
      <c r="J34" s="126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</row>
    <row r="35" spans="1:52" ht="13.5" customHeight="1" x14ac:dyDescent="0.15">
      <c r="A35" s="124">
        <f t="shared" si="0"/>
        <v>31</v>
      </c>
      <c r="B35" s="124"/>
      <c r="C35" s="125"/>
      <c r="D35" s="125"/>
      <c r="E35" s="125"/>
      <c r="F35" s="125"/>
      <c r="G35" s="126"/>
      <c r="H35" s="126"/>
      <c r="I35" s="126"/>
      <c r="J35" s="126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</row>
    <row r="36" spans="1:52" ht="13.5" customHeight="1" x14ac:dyDescent="0.15">
      <c r="A36" s="124">
        <f t="shared" si="0"/>
        <v>32</v>
      </c>
      <c r="B36" s="124"/>
      <c r="C36" s="125"/>
      <c r="D36" s="125"/>
      <c r="E36" s="125"/>
      <c r="F36" s="125"/>
      <c r="G36" s="126"/>
      <c r="H36" s="126"/>
      <c r="I36" s="126"/>
      <c r="J36" s="126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</row>
    <row r="37" spans="1:52" ht="13.5" customHeight="1" x14ac:dyDescent="0.15">
      <c r="A37" s="124">
        <f t="shared" si="0"/>
        <v>33</v>
      </c>
      <c r="B37" s="124"/>
      <c r="C37" s="125"/>
      <c r="D37" s="125"/>
      <c r="E37" s="125"/>
      <c r="F37" s="125"/>
      <c r="G37" s="126"/>
      <c r="H37" s="126"/>
      <c r="I37" s="126"/>
      <c r="J37" s="126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</row>
  </sheetData>
  <mergeCells count="17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I9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.75" x14ac:dyDescent="0.15"/>
  <cols>
    <col min="1" max="1" width="1.5" style="8" customWidth="1"/>
    <col min="2" max="2" width="7.5" style="7" bestFit="1" customWidth="1"/>
    <col min="3" max="3" width="4.5" style="8" bestFit="1" customWidth="1"/>
    <col min="4" max="4" width="24.875" style="8" bestFit="1" customWidth="1"/>
    <col min="5" max="5" width="5.5" style="8" bestFit="1" customWidth="1"/>
    <col min="6" max="6" width="31.5" style="8" bestFit="1" customWidth="1"/>
    <col min="7" max="7" width="9.75" style="8" bestFit="1" customWidth="1"/>
    <col min="8" max="8" width="9.75" style="8" customWidth="1"/>
    <col min="9" max="16384" width="9" style="8"/>
  </cols>
  <sheetData>
    <row r="1" spans="2:9" ht="7.5" customHeight="1" x14ac:dyDescent="0.15"/>
    <row r="2" spans="2:9" ht="19.5" thickBot="1" x14ac:dyDescent="0.2">
      <c r="B2" s="105" t="s">
        <v>23</v>
      </c>
    </row>
    <row r="3" spans="2:9" ht="15.75" customHeight="1" x14ac:dyDescent="0.15">
      <c r="B3" s="9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10" t="s">
        <v>20</v>
      </c>
      <c r="H3" s="10" t="s">
        <v>21</v>
      </c>
      <c r="I3" s="11" t="s">
        <v>22</v>
      </c>
    </row>
    <row r="4" spans="2:9" ht="19.5" thickBot="1" x14ac:dyDescent="0.2">
      <c r="B4" s="12" t="s">
        <v>23</v>
      </c>
      <c r="C4" s="13" t="s">
        <v>24</v>
      </c>
      <c r="D4" s="14" t="s">
        <v>25</v>
      </c>
      <c r="E4" s="14" t="s">
        <v>26</v>
      </c>
      <c r="F4" s="14" t="s">
        <v>27</v>
      </c>
      <c r="G4" s="15" t="s">
        <v>28</v>
      </c>
      <c r="H4" s="16" t="s">
        <v>29</v>
      </c>
      <c r="I4" s="17">
        <v>43887</v>
      </c>
    </row>
    <row r="5" spans="2:9" ht="19.5" thickBot="1" x14ac:dyDescent="0.2">
      <c r="G5" s="8" t="s">
        <v>30</v>
      </c>
    </row>
    <row r="6" spans="2:9" x14ac:dyDescent="0.15">
      <c r="G6" s="18" t="s">
        <v>31</v>
      </c>
      <c r="H6" s="19">
        <f>COUNTIF($G$4:$G$4,"=○")</f>
        <v>1</v>
      </c>
    </row>
    <row r="7" spans="2:9" x14ac:dyDescent="0.15">
      <c r="G7" s="20" t="s">
        <v>32</v>
      </c>
      <c r="H7" s="21">
        <f>COUNTIF($G$4:$G$4,"=×")</f>
        <v>0</v>
      </c>
    </row>
    <row r="8" spans="2:9" x14ac:dyDescent="0.15">
      <c r="G8" s="20" t="s">
        <v>33</v>
      </c>
      <c r="H8" s="21">
        <f>COUNTBLANK($G$4:$G$4)</f>
        <v>0</v>
      </c>
    </row>
    <row r="9" spans="2:9" ht="19.5" thickBot="1" x14ac:dyDescent="0.2">
      <c r="G9" s="22" t="s">
        <v>34</v>
      </c>
      <c r="H9" s="23">
        <f>H6/(H6+H7+H8)</f>
        <v>1</v>
      </c>
    </row>
  </sheetData>
  <phoneticPr fontId="2"/>
  <conditionalFormatting sqref="C4:G4">
    <cfRule type="expression" dxfId="305" priority="3">
      <formula>$G4="×"</formula>
    </cfRule>
    <cfRule type="expression" dxfId="304" priority="4">
      <formula>$G4="○"</formula>
    </cfRule>
  </conditionalFormatting>
  <conditionalFormatting sqref="I4">
    <cfRule type="expression" dxfId="303" priority="1">
      <formula>$G4="×"</formula>
    </cfRule>
    <cfRule type="expression" dxfId="302" priority="2">
      <formula>$G4="○"</formula>
    </cfRule>
  </conditionalFormatting>
  <conditionalFormatting sqref="H4">
    <cfRule type="expression" dxfId="301" priority="5">
      <formula>$G4="×"</formula>
    </cfRule>
    <cfRule type="expression" dxfId="300" priority="6">
      <formula>$G4="○"</formula>
    </cfRule>
  </conditionalFormatting>
  <dataValidations count="1">
    <dataValidation type="list" allowBlank="1" showInputMessage="1" showErrorMessage="1" sqref="G4" xr:uid="{00000000-0002-0000-02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25"/>
  <sheetViews>
    <sheetView zoomScale="90" zoomScaleNormal="9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.75" x14ac:dyDescent="0.15"/>
  <cols>
    <col min="1" max="1" width="1.5" style="28" customWidth="1"/>
    <col min="2" max="2" width="8" style="37" bestFit="1" customWidth="1"/>
    <col min="3" max="3" width="5.5" style="28" bestFit="1" customWidth="1"/>
    <col min="4" max="4" width="40" style="28" bestFit="1" customWidth="1"/>
    <col min="5" max="5" width="5.875" style="28" bestFit="1" customWidth="1"/>
    <col min="6" max="6" width="50.875" style="28" customWidth="1"/>
    <col min="7" max="8" width="9.75" style="28" customWidth="1"/>
    <col min="9" max="9" width="12.125" style="28" customWidth="1"/>
    <col min="10" max="10" width="9" style="28" customWidth="1"/>
    <col min="11" max="16384" width="9" style="28"/>
  </cols>
  <sheetData>
    <row r="2" spans="2:9" ht="19.5" thickBot="1" x14ac:dyDescent="0.2">
      <c r="B2" s="106" t="s">
        <v>43</v>
      </c>
    </row>
    <row r="3" spans="2:9" ht="19.5" thickBot="1" x14ac:dyDescent="0.2">
      <c r="B3" s="24" t="s">
        <v>35</v>
      </c>
      <c r="C3" s="25" t="s">
        <v>36</v>
      </c>
      <c r="D3" s="25" t="s">
        <v>37</v>
      </c>
      <c r="E3" s="25" t="s">
        <v>38</v>
      </c>
      <c r="F3" s="25" t="s">
        <v>39</v>
      </c>
      <c r="G3" s="25" t="s">
        <v>40</v>
      </c>
      <c r="H3" s="26" t="s">
        <v>41</v>
      </c>
      <c r="I3" s="27" t="s">
        <v>42</v>
      </c>
    </row>
    <row r="4" spans="2:9" ht="35.450000000000003" customHeight="1" thickBot="1" x14ac:dyDescent="0.2">
      <c r="B4" s="136" t="s">
        <v>43</v>
      </c>
      <c r="C4" s="29">
        <v>3.01</v>
      </c>
      <c r="D4" s="138" t="s">
        <v>44</v>
      </c>
      <c r="E4" s="139" t="s">
        <v>45</v>
      </c>
      <c r="F4" s="30" t="s">
        <v>46</v>
      </c>
      <c r="G4" s="31" t="s">
        <v>28</v>
      </c>
      <c r="H4" s="32" t="s">
        <v>47</v>
      </c>
      <c r="I4" s="33">
        <v>43887</v>
      </c>
    </row>
    <row r="5" spans="2:9" ht="19.5" thickBot="1" x14ac:dyDescent="0.2">
      <c r="B5" s="136"/>
      <c r="C5" s="29">
        <v>3.02</v>
      </c>
      <c r="D5" s="139"/>
      <c r="E5" s="139"/>
      <c r="F5" s="30" t="s">
        <v>48</v>
      </c>
      <c r="G5" s="31" t="s">
        <v>28</v>
      </c>
      <c r="H5" s="32" t="s">
        <v>47</v>
      </c>
      <c r="I5" s="33">
        <v>43887</v>
      </c>
    </row>
    <row r="6" spans="2:9" ht="19.5" thickBot="1" x14ac:dyDescent="0.2">
      <c r="B6" s="136"/>
      <c r="C6" s="29">
        <v>3.03</v>
      </c>
      <c r="D6" s="139"/>
      <c r="E6" s="139"/>
      <c r="F6" s="30" t="s">
        <v>49</v>
      </c>
      <c r="G6" s="31" t="s">
        <v>28</v>
      </c>
      <c r="H6" s="32" t="s">
        <v>47</v>
      </c>
      <c r="I6" s="33">
        <v>43887</v>
      </c>
    </row>
    <row r="7" spans="2:9" ht="19.5" thickBot="1" x14ac:dyDescent="0.2">
      <c r="B7" s="136"/>
      <c r="C7" s="29">
        <v>3.04</v>
      </c>
      <c r="D7" s="139"/>
      <c r="E7" s="139"/>
      <c r="F7" s="30" t="s">
        <v>50</v>
      </c>
      <c r="G7" s="31" t="s">
        <v>28</v>
      </c>
      <c r="H7" s="32" t="s">
        <v>47</v>
      </c>
      <c r="I7" s="33">
        <v>43887</v>
      </c>
    </row>
    <row r="8" spans="2:9" ht="30.6" customHeight="1" thickBot="1" x14ac:dyDescent="0.2">
      <c r="B8" s="136"/>
      <c r="C8" s="29">
        <v>3.05</v>
      </c>
      <c r="D8" s="139"/>
      <c r="E8" s="139"/>
      <c r="F8" s="30" t="s">
        <v>51</v>
      </c>
      <c r="G8" s="31" t="s">
        <v>28</v>
      </c>
      <c r="H8" s="32" t="s">
        <v>47</v>
      </c>
      <c r="I8" s="33">
        <v>43887</v>
      </c>
    </row>
    <row r="9" spans="2:9" ht="19.5" thickBot="1" x14ac:dyDescent="0.2">
      <c r="B9" s="136"/>
      <c r="C9" s="29">
        <v>3.06</v>
      </c>
      <c r="D9" s="139"/>
      <c r="E9" s="139"/>
      <c r="F9" s="30" t="s">
        <v>52</v>
      </c>
      <c r="G9" s="31" t="s">
        <v>28</v>
      </c>
      <c r="H9" s="32" t="s">
        <v>47</v>
      </c>
      <c r="I9" s="33">
        <v>43887</v>
      </c>
    </row>
    <row r="10" spans="2:9" ht="31.9" customHeight="1" thickBot="1" x14ac:dyDescent="0.2">
      <c r="B10" s="136"/>
      <c r="C10" s="29">
        <v>3.07</v>
      </c>
      <c r="D10" s="139"/>
      <c r="E10" s="139"/>
      <c r="F10" s="30" t="s">
        <v>53</v>
      </c>
      <c r="G10" s="31" t="s">
        <v>28</v>
      </c>
      <c r="H10" s="32" t="s">
        <v>47</v>
      </c>
      <c r="I10" s="33">
        <v>43887</v>
      </c>
    </row>
    <row r="11" spans="2:9" ht="19.5" thickBot="1" x14ac:dyDescent="0.2">
      <c r="B11" s="136"/>
      <c r="C11" s="29">
        <v>3.08</v>
      </c>
      <c r="D11" s="139"/>
      <c r="E11" s="139"/>
      <c r="F11" s="30" t="s">
        <v>54</v>
      </c>
      <c r="G11" s="31" t="s">
        <v>28</v>
      </c>
      <c r="H11" s="32" t="s">
        <v>47</v>
      </c>
      <c r="I11" s="33">
        <v>43887</v>
      </c>
    </row>
    <row r="12" spans="2:9" ht="19.5" thickBot="1" x14ac:dyDescent="0.2">
      <c r="B12" s="136"/>
      <c r="C12" s="29">
        <v>3.09</v>
      </c>
      <c r="D12" s="139"/>
      <c r="E12" s="139"/>
      <c r="F12" s="30" t="s">
        <v>55</v>
      </c>
      <c r="G12" s="31" t="s">
        <v>28</v>
      </c>
      <c r="H12" s="32" t="s">
        <v>47</v>
      </c>
      <c r="I12" s="33">
        <v>43887</v>
      </c>
    </row>
    <row r="13" spans="2:9" ht="19.5" thickBot="1" x14ac:dyDescent="0.2">
      <c r="B13" s="136"/>
      <c r="C13" s="29">
        <v>3.1</v>
      </c>
      <c r="D13" s="139"/>
      <c r="E13" s="139"/>
      <c r="F13" s="30" t="s">
        <v>56</v>
      </c>
      <c r="G13" s="31" t="s">
        <v>28</v>
      </c>
      <c r="H13" s="32" t="s">
        <v>47</v>
      </c>
      <c r="I13" s="33">
        <v>43887</v>
      </c>
    </row>
    <row r="14" spans="2:9" ht="31.15" customHeight="1" thickBot="1" x14ac:dyDescent="0.2">
      <c r="B14" s="136"/>
      <c r="C14" s="29">
        <v>3.11</v>
      </c>
      <c r="D14" s="139"/>
      <c r="E14" s="139"/>
      <c r="F14" s="30" t="s">
        <v>57</v>
      </c>
      <c r="G14" s="31" t="s">
        <v>28</v>
      </c>
      <c r="H14" s="32" t="s">
        <v>47</v>
      </c>
      <c r="I14" s="33">
        <v>43887</v>
      </c>
    </row>
    <row r="15" spans="2:9" ht="19.5" thickBot="1" x14ac:dyDescent="0.2">
      <c r="B15" s="136"/>
      <c r="C15" s="29">
        <v>3.12</v>
      </c>
      <c r="D15" s="139"/>
      <c r="E15" s="139"/>
      <c r="F15" s="30" t="s">
        <v>58</v>
      </c>
      <c r="G15" s="31" t="s">
        <v>28</v>
      </c>
      <c r="H15" s="32" t="s">
        <v>47</v>
      </c>
      <c r="I15" s="33">
        <v>43887</v>
      </c>
    </row>
    <row r="16" spans="2:9" ht="19.5" thickBot="1" x14ac:dyDescent="0.2">
      <c r="B16" s="136"/>
      <c r="C16" s="29">
        <v>3.13</v>
      </c>
      <c r="D16" s="139"/>
      <c r="E16" s="139"/>
      <c r="F16" s="30" t="s">
        <v>59</v>
      </c>
      <c r="G16" s="31" t="s">
        <v>28</v>
      </c>
      <c r="H16" s="32" t="s">
        <v>47</v>
      </c>
      <c r="I16" s="33">
        <v>43887</v>
      </c>
    </row>
    <row r="17" spans="2:9" ht="19.5" thickBot="1" x14ac:dyDescent="0.2">
      <c r="B17" s="136"/>
      <c r="C17" s="29">
        <v>3.14</v>
      </c>
      <c r="D17" s="139"/>
      <c r="E17" s="139"/>
      <c r="F17" s="30" t="s">
        <v>60</v>
      </c>
      <c r="G17" s="31" t="s">
        <v>28</v>
      </c>
      <c r="H17" s="32" t="s">
        <v>47</v>
      </c>
      <c r="I17" s="33">
        <v>43887</v>
      </c>
    </row>
    <row r="18" spans="2:9" ht="19.5" thickBot="1" x14ac:dyDescent="0.2">
      <c r="B18" s="136"/>
      <c r="C18" s="29">
        <v>3.15</v>
      </c>
      <c r="D18" s="139"/>
      <c r="E18" s="139"/>
      <c r="F18" s="30" t="s">
        <v>61</v>
      </c>
      <c r="G18" s="31" t="s">
        <v>28</v>
      </c>
      <c r="H18" s="32" t="s">
        <v>47</v>
      </c>
      <c r="I18" s="33">
        <v>43887</v>
      </c>
    </row>
    <row r="19" spans="2:9" ht="19.5" thickBot="1" x14ac:dyDescent="0.2">
      <c r="B19" s="137"/>
      <c r="C19" s="29">
        <v>3.16</v>
      </c>
      <c r="D19" s="140"/>
      <c r="E19" s="141"/>
      <c r="F19" s="34" t="s">
        <v>62</v>
      </c>
      <c r="G19" s="35" t="s">
        <v>28</v>
      </c>
      <c r="H19" s="32" t="s">
        <v>47</v>
      </c>
      <c r="I19" s="36">
        <v>43887</v>
      </c>
    </row>
    <row r="21" spans="2:9" ht="19.5" thickBot="1" x14ac:dyDescent="0.2">
      <c r="G21" s="28" t="s">
        <v>63</v>
      </c>
    </row>
    <row r="22" spans="2:9" ht="19.5" thickBot="1" x14ac:dyDescent="0.2">
      <c r="G22" s="38" t="s">
        <v>64</v>
      </c>
      <c r="H22" s="39"/>
      <c r="I22" s="40">
        <f>COUNTIF($G$4:$G$19,"=○")</f>
        <v>16</v>
      </c>
    </row>
    <row r="23" spans="2:9" ht="19.5" thickBot="1" x14ac:dyDescent="0.2">
      <c r="G23" s="41" t="s">
        <v>65</v>
      </c>
      <c r="H23" s="42"/>
      <c r="I23" s="43">
        <f>COUNTIF($G$4:$G$19,"=*")</f>
        <v>16</v>
      </c>
    </row>
    <row r="24" spans="2:9" x14ac:dyDescent="0.15">
      <c r="G24" s="41" t="s">
        <v>66</v>
      </c>
      <c r="H24" s="42"/>
      <c r="I24" s="43">
        <f>COUNTBLANK($G$4:$G$19)</f>
        <v>0</v>
      </c>
    </row>
    <row r="25" spans="2:9" ht="19.5" thickBot="1" x14ac:dyDescent="0.2">
      <c r="G25" s="44" t="s">
        <v>67</v>
      </c>
      <c r="H25" s="45"/>
      <c r="I25" s="46">
        <f>I22/(I22+I23+I24)</f>
        <v>0.5</v>
      </c>
    </row>
  </sheetData>
  <mergeCells count="3">
    <mergeCell ref="B4:B19"/>
    <mergeCell ref="D4:D19"/>
    <mergeCell ref="E4:E19"/>
  </mergeCells>
  <phoneticPr fontId="2"/>
  <conditionalFormatting sqref="G4:G19">
    <cfRule type="expression" dxfId="299" priority="1">
      <formula>$G4="○"</formula>
    </cfRule>
    <cfRule type="expression" dxfId="298" priority="2">
      <formula>$G4="×"</formula>
    </cfRule>
  </conditionalFormatting>
  <dataValidations count="1">
    <dataValidation type="list" allowBlank="1" showInputMessage="1" showErrorMessage="1" sqref="G4:G19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I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" defaultRowHeight="18.75" x14ac:dyDescent="0.15"/>
  <cols>
    <col min="1" max="1" width="1.5" style="28" customWidth="1"/>
    <col min="2" max="2" width="21" style="37" customWidth="1"/>
    <col min="3" max="3" width="4.875" style="28" bestFit="1" customWidth="1"/>
    <col min="4" max="4" width="38" style="28" bestFit="1" customWidth="1"/>
    <col min="5" max="5" width="38.375" style="28" customWidth="1"/>
    <col min="6" max="6" width="50.875" style="28" customWidth="1"/>
    <col min="7" max="9" width="9.75" style="28" customWidth="1"/>
    <col min="10" max="10" width="9" style="28" customWidth="1"/>
    <col min="11" max="16384" width="9" style="28"/>
  </cols>
  <sheetData>
    <row r="1" spans="2:9" ht="7.5" customHeight="1" x14ac:dyDescent="0.15"/>
    <row r="2" spans="2:9" ht="19.5" thickBot="1" x14ac:dyDescent="0.2">
      <c r="B2" s="106" t="s">
        <v>318</v>
      </c>
    </row>
    <row r="3" spans="2:9" ht="15.75" customHeight="1" x14ac:dyDescent="0.15">
      <c r="B3" s="24" t="s">
        <v>35</v>
      </c>
      <c r="C3" s="25" t="s">
        <v>36</v>
      </c>
      <c r="D3" s="25" t="s">
        <v>37</v>
      </c>
      <c r="E3" s="25" t="s">
        <v>38</v>
      </c>
      <c r="F3" s="25" t="s">
        <v>39</v>
      </c>
      <c r="G3" s="25" t="s">
        <v>40</v>
      </c>
      <c r="H3" s="47" t="s">
        <v>41</v>
      </c>
      <c r="I3" s="27" t="s">
        <v>42</v>
      </c>
    </row>
    <row r="4" spans="2:9" ht="37.5" x14ac:dyDescent="0.15">
      <c r="B4" s="48" t="s">
        <v>68</v>
      </c>
      <c r="C4" s="49" t="s">
        <v>24</v>
      </c>
      <c r="D4" s="50" t="s">
        <v>69</v>
      </c>
      <c r="E4" s="50" t="s">
        <v>26</v>
      </c>
      <c r="F4" s="50" t="s">
        <v>70</v>
      </c>
      <c r="G4" s="31" t="s">
        <v>28</v>
      </c>
      <c r="H4" s="51" t="s">
        <v>47</v>
      </c>
      <c r="I4" s="52">
        <v>43887.166666666701</v>
      </c>
    </row>
    <row r="5" spans="2:9" ht="54" customHeight="1" x14ac:dyDescent="0.15">
      <c r="B5" s="142" t="s">
        <v>71</v>
      </c>
      <c r="C5" s="49">
        <v>2.1</v>
      </c>
      <c r="D5" s="50" t="s">
        <v>72</v>
      </c>
      <c r="E5" s="50" t="s">
        <v>73</v>
      </c>
      <c r="F5" s="50" t="s">
        <v>74</v>
      </c>
      <c r="G5" s="31" t="s">
        <v>28</v>
      </c>
      <c r="H5" s="51" t="s">
        <v>47</v>
      </c>
      <c r="I5" s="52">
        <v>43887</v>
      </c>
    </row>
    <row r="6" spans="2:9" ht="54" customHeight="1" x14ac:dyDescent="0.15">
      <c r="B6" s="143"/>
      <c r="C6" s="49">
        <v>2.2000000000000002</v>
      </c>
      <c r="D6" s="50" t="s">
        <v>72</v>
      </c>
      <c r="E6" s="50" t="s">
        <v>75</v>
      </c>
      <c r="F6" s="50" t="s">
        <v>76</v>
      </c>
      <c r="G6" s="31" t="s">
        <v>28</v>
      </c>
      <c r="H6" s="51" t="s">
        <v>47</v>
      </c>
      <c r="I6" s="52">
        <v>43887</v>
      </c>
    </row>
    <row r="7" spans="2:9" ht="54" customHeight="1" x14ac:dyDescent="0.15">
      <c r="B7" s="143"/>
      <c r="C7" s="49">
        <v>2.2999999999999998</v>
      </c>
      <c r="D7" s="50" t="s">
        <v>72</v>
      </c>
      <c r="E7" s="50" t="s">
        <v>77</v>
      </c>
      <c r="F7" s="50" t="s">
        <v>78</v>
      </c>
      <c r="G7" s="31" t="s">
        <v>28</v>
      </c>
      <c r="H7" s="51" t="s">
        <v>47</v>
      </c>
      <c r="I7" s="52">
        <v>43887.166666666701</v>
      </c>
    </row>
    <row r="8" spans="2:9" ht="36" customHeight="1" x14ac:dyDescent="0.15">
      <c r="B8" s="144"/>
      <c r="C8" s="49">
        <v>2.4</v>
      </c>
      <c r="D8" s="50" t="s">
        <v>72</v>
      </c>
      <c r="E8" s="50" t="s">
        <v>79</v>
      </c>
      <c r="F8" s="50" t="s">
        <v>80</v>
      </c>
      <c r="G8" s="31" t="s">
        <v>28</v>
      </c>
      <c r="H8" s="51" t="s">
        <v>47</v>
      </c>
      <c r="I8" s="52">
        <v>43887</v>
      </c>
    </row>
    <row r="9" spans="2:9" ht="38.25" thickBot="1" x14ac:dyDescent="0.2">
      <c r="B9" s="53" t="s">
        <v>81</v>
      </c>
      <c r="C9" s="54">
        <v>3.1</v>
      </c>
      <c r="D9" s="55" t="s">
        <v>82</v>
      </c>
      <c r="E9" s="55" t="s">
        <v>26</v>
      </c>
      <c r="F9" s="55" t="s">
        <v>83</v>
      </c>
      <c r="G9" s="35" t="s">
        <v>28</v>
      </c>
      <c r="H9" s="51" t="s">
        <v>47</v>
      </c>
      <c r="I9" s="56">
        <v>43887</v>
      </c>
    </row>
    <row r="10" spans="2:9" ht="19.5" thickBot="1" x14ac:dyDescent="0.2">
      <c r="G10" s="28" t="s">
        <v>63</v>
      </c>
    </row>
    <row r="11" spans="2:9" x14ac:dyDescent="0.15">
      <c r="G11" s="38" t="s">
        <v>64</v>
      </c>
      <c r="H11" s="42"/>
      <c r="I11" s="40">
        <f>COUNTIF($G$4:$G$9,"=○")</f>
        <v>6</v>
      </c>
    </row>
    <row r="12" spans="2:9" x14ac:dyDescent="0.15">
      <c r="G12" s="41" t="s">
        <v>65</v>
      </c>
      <c r="H12" s="45"/>
      <c r="I12" s="43">
        <f>COUNTIF($G$4:$G$9,"=×")</f>
        <v>0</v>
      </c>
    </row>
    <row r="13" spans="2:9" x14ac:dyDescent="0.15">
      <c r="G13" s="41" t="s">
        <v>66</v>
      </c>
      <c r="H13" s="45"/>
      <c r="I13" s="43">
        <f>COUNTBLANK($G$4:$G$9)</f>
        <v>0</v>
      </c>
    </row>
    <row r="14" spans="2:9" ht="19.5" thickBot="1" x14ac:dyDescent="0.2">
      <c r="G14" s="44" t="s">
        <v>67</v>
      </c>
      <c r="H14" s="57"/>
      <c r="I14" s="46">
        <f>I11/(I11+I12+I13)</f>
        <v>1</v>
      </c>
    </row>
  </sheetData>
  <mergeCells count="1">
    <mergeCell ref="B5:B8"/>
  </mergeCells>
  <phoneticPr fontId="2"/>
  <conditionalFormatting sqref="C4:I4 C5:G5 C6:C7 D6:G6 I5:I6 C9:G9 I9 H5:H9">
    <cfRule type="expression" dxfId="297" priority="7">
      <formula>$G4="×"</formula>
    </cfRule>
    <cfRule type="expression" dxfId="296" priority="8">
      <formula>$G4="○"</formula>
    </cfRule>
  </conditionalFormatting>
  <conditionalFormatting sqref="E7:G7 I7">
    <cfRule type="expression" dxfId="295" priority="5">
      <formula>$G7="×"</formula>
    </cfRule>
    <cfRule type="expression" dxfId="294" priority="6">
      <formula>$G7="○"</formula>
    </cfRule>
  </conditionalFormatting>
  <conditionalFormatting sqref="C8 E8:G8 I8">
    <cfRule type="expression" dxfId="293" priority="3">
      <formula>$G8="×"</formula>
    </cfRule>
    <cfRule type="expression" dxfId="292" priority="4">
      <formula>$G8="○"</formula>
    </cfRule>
  </conditionalFormatting>
  <conditionalFormatting sqref="D7:D8">
    <cfRule type="expression" dxfId="291" priority="1">
      <formula>$G7="○"</formula>
    </cfRule>
    <cfRule type="expression" dxfId="290" priority="2">
      <formula>$G7="×"</formula>
    </cfRule>
  </conditionalFormatting>
  <dataValidations count="1">
    <dataValidation type="list" allowBlank="1" showInputMessage="1" showErrorMessage="1" sqref="G4:G9" xr:uid="{00000000-0002-0000-0400-000000000000}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M38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.75" x14ac:dyDescent="0.15"/>
  <cols>
    <col min="1" max="1" width="1.5" style="28" customWidth="1"/>
    <col min="2" max="2" width="19.5" style="37" customWidth="1"/>
    <col min="3" max="3" width="7.25" style="58" bestFit="1" customWidth="1"/>
    <col min="4" max="4" width="38.375" style="28" customWidth="1"/>
    <col min="5" max="5" width="21.5" style="28" bestFit="1" customWidth="1"/>
    <col min="6" max="6" width="50.875" style="28" customWidth="1"/>
    <col min="7" max="7" width="9.75" style="28" customWidth="1"/>
    <col min="8" max="8" width="13.875" style="28" customWidth="1"/>
    <col min="9" max="9" width="8.375" style="28" customWidth="1"/>
    <col min="10" max="13" width="9" style="28" customWidth="1"/>
    <col min="14" max="16384" width="9" style="28"/>
  </cols>
  <sheetData>
    <row r="1" spans="2:13" ht="7.5" customHeight="1" x14ac:dyDescent="0.15"/>
    <row r="2" spans="2:13" ht="19.5" thickBot="1" x14ac:dyDescent="0.2">
      <c r="B2" s="106" t="s">
        <v>317</v>
      </c>
    </row>
    <row r="3" spans="2:13" ht="15.75" customHeight="1" x14ac:dyDescent="0.15">
      <c r="B3" s="24" t="s">
        <v>35</v>
      </c>
      <c r="C3" s="59" t="s">
        <v>36</v>
      </c>
      <c r="D3" s="25" t="s">
        <v>37</v>
      </c>
      <c r="E3" s="25" t="s">
        <v>38</v>
      </c>
      <c r="F3" s="25" t="s">
        <v>39</v>
      </c>
      <c r="G3" s="60" t="s">
        <v>84</v>
      </c>
      <c r="H3" s="60" t="s">
        <v>85</v>
      </c>
      <c r="I3" s="60" t="s">
        <v>86</v>
      </c>
      <c r="J3" s="60" t="s">
        <v>87</v>
      </c>
      <c r="K3" s="25" t="s">
        <v>40</v>
      </c>
      <c r="L3" s="47" t="s">
        <v>41</v>
      </c>
      <c r="M3" s="27" t="s">
        <v>42</v>
      </c>
    </row>
    <row r="4" spans="2:13" ht="36" customHeight="1" x14ac:dyDescent="0.15">
      <c r="B4" s="146" t="s">
        <v>88</v>
      </c>
      <c r="C4" s="61" t="s">
        <v>24</v>
      </c>
      <c r="D4" s="50" t="s">
        <v>89</v>
      </c>
      <c r="E4" s="50" t="s">
        <v>90</v>
      </c>
      <c r="F4" s="50" t="s">
        <v>91</v>
      </c>
      <c r="G4" s="62" t="s">
        <v>26</v>
      </c>
      <c r="H4" s="62" t="s">
        <v>26</v>
      </c>
      <c r="I4" s="62" t="s">
        <v>26</v>
      </c>
      <c r="J4" s="62" t="s">
        <v>26</v>
      </c>
      <c r="K4" s="31" t="s">
        <v>28</v>
      </c>
      <c r="L4" s="51" t="s">
        <v>47</v>
      </c>
      <c r="M4" s="52">
        <v>43887</v>
      </c>
    </row>
    <row r="5" spans="2:13" ht="89.25" customHeight="1" x14ac:dyDescent="0.15">
      <c r="B5" s="146"/>
      <c r="C5" s="61">
        <v>1.2</v>
      </c>
      <c r="D5" s="50" t="s">
        <v>89</v>
      </c>
      <c r="E5" s="50" t="s">
        <v>92</v>
      </c>
      <c r="F5" s="50" t="s">
        <v>93</v>
      </c>
      <c r="G5" s="62" t="s">
        <v>26</v>
      </c>
      <c r="H5" s="62" t="s">
        <v>26</v>
      </c>
      <c r="I5" s="62" t="s">
        <v>26</v>
      </c>
      <c r="J5" s="62" t="s">
        <v>26</v>
      </c>
      <c r="K5" s="31" t="s">
        <v>28</v>
      </c>
      <c r="L5" s="51" t="s">
        <v>47</v>
      </c>
      <c r="M5" s="52">
        <v>43887</v>
      </c>
    </row>
    <row r="6" spans="2:13" ht="80.45" customHeight="1" x14ac:dyDescent="0.15">
      <c r="B6" s="146" t="s">
        <v>94</v>
      </c>
      <c r="C6" s="61" t="s">
        <v>95</v>
      </c>
      <c r="D6" s="145" t="s">
        <v>96</v>
      </c>
      <c r="E6" s="145" t="s">
        <v>97</v>
      </c>
      <c r="F6" s="50" t="s">
        <v>98</v>
      </c>
      <c r="G6" s="62" t="s">
        <v>26</v>
      </c>
      <c r="H6" s="62" t="s">
        <v>26</v>
      </c>
      <c r="I6" s="62" t="s">
        <v>26</v>
      </c>
      <c r="J6" s="62" t="s">
        <v>26</v>
      </c>
      <c r="K6" s="31" t="s">
        <v>28</v>
      </c>
      <c r="L6" s="51" t="s">
        <v>47</v>
      </c>
      <c r="M6" s="52">
        <v>43887</v>
      </c>
    </row>
    <row r="7" spans="2:13" ht="54" customHeight="1" x14ac:dyDescent="0.15">
      <c r="B7" s="146"/>
      <c r="C7" s="61" t="s">
        <v>99</v>
      </c>
      <c r="D7" s="145"/>
      <c r="E7" s="145"/>
      <c r="F7" s="50" t="s">
        <v>100</v>
      </c>
      <c r="G7" s="62">
        <v>26</v>
      </c>
      <c r="H7" s="62">
        <v>26</v>
      </c>
      <c r="I7" s="62">
        <f>G7/H7</f>
        <v>1</v>
      </c>
      <c r="J7" s="29">
        <v>1</v>
      </c>
      <c r="K7" s="63" t="str">
        <f>IF(I7=J7,"○","*")</f>
        <v>○</v>
      </c>
      <c r="L7" s="51" t="s">
        <v>47</v>
      </c>
      <c r="M7" s="52">
        <v>43887</v>
      </c>
    </row>
    <row r="8" spans="2:13" ht="54" customHeight="1" x14ac:dyDescent="0.15">
      <c r="B8" s="146"/>
      <c r="C8" s="61" t="s">
        <v>101</v>
      </c>
      <c r="D8" s="145"/>
      <c r="E8" s="145"/>
      <c r="F8" s="50" t="s">
        <v>102</v>
      </c>
      <c r="G8" s="62">
        <v>19</v>
      </c>
      <c r="H8" s="62">
        <v>19</v>
      </c>
      <c r="I8" s="62">
        <f>G8/H8</f>
        <v>1</v>
      </c>
      <c r="J8" s="29">
        <v>1</v>
      </c>
      <c r="K8" s="63" t="str">
        <f>IF(I8=J8,"○","*")</f>
        <v>○</v>
      </c>
      <c r="L8" s="51" t="s">
        <v>47</v>
      </c>
      <c r="M8" s="52">
        <v>43887</v>
      </c>
    </row>
    <row r="9" spans="2:13" ht="54" customHeight="1" x14ac:dyDescent="0.15">
      <c r="B9" s="146"/>
      <c r="C9" s="61" t="s">
        <v>103</v>
      </c>
      <c r="D9" s="145"/>
      <c r="E9" s="145"/>
      <c r="F9" s="50" t="s">
        <v>104</v>
      </c>
      <c r="G9" s="62">
        <v>22</v>
      </c>
      <c r="H9" s="62">
        <v>22</v>
      </c>
      <c r="I9" s="62">
        <f>G9/H9</f>
        <v>1</v>
      </c>
      <c r="J9" s="29">
        <v>1</v>
      </c>
      <c r="K9" s="64" t="str">
        <f>IF(I9=J9,"○","*")</f>
        <v>○</v>
      </c>
      <c r="L9" s="51" t="s">
        <v>47</v>
      </c>
      <c r="M9" s="52">
        <v>43887</v>
      </c>
    </row>
    <row r="10" spans="2:13" ht="54" customHeight="1" x14ac:dyDescent="0.15">
      <c r="B10" s="146"/>
      <c r="C10" s="61" t="s">
        <v>105</v>
      </c>
      <c r="D10" s="145"/>
      <c r="E10" s="145"/>
      <c r="F10" s="50" t="s">
        <v>106</v>
      </c>
      <c r="G10" s="62">
        <v>22</v>
      </c>
      <c r="H10" s="62">
        <v>22</v>
      </c>
      <c r="I10" s="62">
        <f>G10/H10</f>
        <v>1</v>
      </c>
      <c r="J10" s="29">
        <v>1</v>
      </c>
      <c r="K10" s="64" t="str">
        <f>IF(I10=J10,"○","*")</f>
        <v>○</v>
      </c>
      <c r="L10" s="51" t="s">
        <v>47</v>
      </c>
      <c r="M10" s="52">
        <v>43887</v>
      </c>
    </row>
    <row r="11" spans="2:13" ht="54" customHeight="1" x14ac:dyDescent="0.15">
      <c r="B11" s="146"/>
      <c r="C11" s="61" t="s">
        <v>107</v>
      </c>
      <c r="D11" s="145" t="s">
        <v>108</v>
      </c>
      <c r="E11" s="145" t="s">
        <v>97</v>
      </c>
      <c r="F11" s="50" t="s">
        <v>109</v>
      </c>
      <c r="G11" s="62" t="s">
        <v>26</v>
      </c>
      <c r="H11" s="62" t="s">
        <v>26</v>
      </c>
      <c r="I11" s="62" t="s">
        <v>26</v>
      </c>
      <c r="J11" s="62" t="s">
        <v>26</v>
      </c>
      <c r="K11" s="31" t="s">
        <v>28</v>
      </c>
      <c r="L11" s="51" t="s">
        <v>47</v>
      </c>
      <c r="M11" s="52">
        <v>43887</v>
      </c>
    </row>
    <row r="12" spans="2:13" ht="54" customHeight="1" x14ac:dyDescent="0.15">
      <c r="B12" s="146"/>
      <c r="C12" s="61" t="s">
        <v>110</v>
      </c>
      <c r="D12" s="145"/>
      <c r="E12" s="145"/>
      <c r="F12" s="50" t="s">
        <v>100</v>
      </c>
      <c r="G12" s="62">
        <v>26</v>
      </c>
      <c r="H12" s="62">
        <v>19</v>
      </c>
      <c r="I12" s="62">
        <f>G12/H12</f>
        <v>1.368421052631579</v>
      </c>
      <c r="J12" s="29">
        <v>1.4</v>
      </c>
      <c r="K12" s="64" t="str">
        <f>IF(ROUND(I12,1)=ROUND(J12,1),"○","*")</f>
        <v>○</v>
      </c>
      <c r="L12" s="51" t="s">
        <v>47</v>
      </c>
      <c r="M12" s="52">
        <v>43887</v>
      </c>
    </row>
    <row r="13" spans="2:13" ht="54" customHeight="1" x14ac:dyDescent="0.15">
      <c r="B13" s="146"/>
      <c r="C13" s="61" t="s">
        <v>111</v>
      </c>
      <c r="D13" s="145"/>
      <c r="E13" s="145"/>
      <c r="F13" s="50" t="s">
        <v>102</v>
      </c>
      <c r="G13" s="62">
        <v>19</v>
      </c>
      <c r="H13" s="62">
        <v>27</v>
      </c>
      <c r="I13" s="62">
        <f>G13/H13</f>
        <v>0.70370370370370372</v>
      </c>
      <c r="J13" s="29">
        <f>1/1.4</f>
        <v>0.7142857142857143</v>
      </c>
      <c r="K13" s="64" t="str">
        <f>IF(ROUND(I13,1)=ROUND(J13,1),"○","*")</f>
        <v>○</v>
      </c>
      <c r="L13" s="51" t="s">
        <v>47</v>
      </c>
      <c r="M13" s="52">
        <v>43887</v>
      </c>
    </row>
    <row r="14" spans="2:13" ht="54" customHeight="1" x14ac:dyDescent="0.15">
      <c r="B14" s="146"/>
      <c r="C14" s="61" t="s">
        <v>112</v>
      </c>
      <c r="D14" s="145"/>
      <c r="E14" s="145"/>
      <c r="F14" s="50" t="s">
        <v>104</v>
      </c>
      <c r="G14" s="62">
        <v>22</v>
      </c>
      <c r="H14" s="62">
        <v>16</v>
      </c>
      <c r="I14" s="62">
        <f>G14/H14</f>
        <v>1.375</v>
      </c>
      <c r="J14" s="29">
        <v>1.4</v>
      </c>
      <c r="K14" s="64" t="str">
        <f>IF(ROUND(I14,1)=ROUND(J14,1),"○","*")</f>
        <v>○</v>
      </c>
      <c r="L14" s="51" t="s">
        <v>47</v>
      </c>
      <c r="M14" s="52">
        <v>43887</v>
      </c>
    </row>
    <row r="15" spans="2:13" ht="54" customHeight="1" x14ac:dyDescent="0.15">
      <c r="B15" s="146"/>
      <c r="C15" s="61" t="s">
        <v>113</v>
      </c>
      <c r="D15" s="145"/>
      <c r="E15" s="145"/>
      <c r="F15" s="50" t="s">
        <v>106</v>
      </c>
      <c r="G15" s="62">
        <v>22</v>
      </c>
      <c r="H15" s="62">
        <v>31</v>
      </c>
      <c r="I15" s="62">
        <f>G15/H15</f>
        <v>0.70967741935483875</v>
      </c>
      <c r="J15" s="29">
        <f>1/1.4</f>
        <v>0.7142857142857143</v>
      </c>
      <c r="K15" s="64" t="str">
        <f>IF(ROUND(I15,1)=ROUND(J15,1),"○","*")</f>
        <v>○</v>
      </c>
      <c r="L15" s="51" t="s">
        <v>47</v>
      </c>
      <c r="M15" s="52">
        <v>43887</v>
      </c>
    </row>
    <row r="16" spans="2:13" ht="54" customHeight="1" x14ac:dyDescent="0.15">
      <c r="B16" s="146"/>
      <c r="C16" s="61" t="s">
        <v>114</v>
      </c>
      <c r="D16" s="145" t="s">
        <v>115</v>
      </c>
      <c r="E16" s="145" t="s">
        <v>116</v>
      </c>
      <c r="F16" s="50" t="s">
        <v>117</v>
      </c>
      <c r="G16" s="62" t="s">
        <v>26</v>
      </c>
      <c r="H16" s="62" t="s">
        <v>26</v>
      </c>
      <c r="I16" s="62" t="s">
        <v>26</v>
      </c>
      <c r="J16" s="62" t="s">
        <v>26</v>
      </c>
      <c r="K16" s="31" t="s">
        <v>28</v>
      </c>
      <c r="L16" s="51" t="s">
        <v>47</v>
      </c>
      <c r="M16" s="52">
        <v>43887</v>
      </c>
    </row>
    <row r="17" spans="2:13" ht="48" customHeight="1" x14ac:dyDescent="0.15">
      <c r="B17" s="146"/>
      <c r="C17" s="61" t="s">
        <v>118</v>
      </c>
      <c r="D17" s="145"/>
      <c r="E17" s="145"/>
      <c r="F17" s="50" t="s">
        <v>100</v>
      </c>
      <c r="G17" s="62">
        <v>19</v>
      </c>
      <c r="H17" s="62">
        <v>34</v>
      </c>
      <c r="I17" s="62">
        <f>G17/H17</f>
        <v>0.55882352941176472</v>
      </c>
      <c r="J17" s="29">
        <f>1/1.8</f>
        <v>0.55555555555555558</v>
      </c>
      <c r="K17" s="64" t="str">
        <f>IF(ROUND(I17,1)=ROUND(J17,1),"○","*")</f>
        <v>○</v>
      </c>
      <c r="L17" s="51" t="s">
        <v>47</v>
      </c>
      <c r="M17" s="52">
        <v>43887</v>
      </c>
    </row>
    <row r="18" spans="2:13" ht="48" customHeight="1" x14ac:dyDescent="0.15">
      <c r="B18" s="146"/>
      <c r="C18" s="61" t="s">
        <v>119</v>
      </c>
      <c r="D18" s="145"/>
      <c r="E18" s="145"/>
      <c r="F18" s="50" t="s">
        <v>102</v>
      </c>
      <c r="G18" s="62">
        <v>27</v>
      </c>
      <c r="H18" s="62">
        <v>35</v>
      </c>
      <c r="I18" s="62">
        <f>G18/H18</f>
        <v>0.77142857142857146</v>
      </c>
      <c r="J18" s="29">
        <f>1.4/1.8</f>
        <v>0.77777777777777768</v>
      </c>
      <c r="K18" s="64" t="str">
        <f>IF(ROUND(I18,1)=ROUND(J18,1),"○","*")</f>
        <v>○</v>
      </c>
      <c r="L18" s="51" t="s">
        <v>47</v>
      </c>
      <c r="M18" s="52">
        <v>43887</v>
      </c>
    </row>
    <row r="19" spans="2:13" ht="48" customHeight="1" x14ac:dyDescent="0.15">
      <c r="B19" s="146"/>
      <c r="C19" s="61" t="s">
        <v>120</v>
      </c>
      <c r="D19" s="145"/>
      <c r="E19" s="145"/>
      <c r="F19" s="50" t="s">
        <v>104</v>
      </c>
      <c r="G19" s="62">
        <v>16</v>
      </c>
      <c r="H19" s="62">
        <v>29</v>
      </c>
      <c r="I19" s="62">
        <f>G19/H19</f>
        <v>0.55172413793103448</v>
      </c>
      <c r="J19" s="29">
        <f>1/1.8</f>
        <v>0.55555555555555558</v>
      </c>
      <c r="K19" s="64" t="str">
        <f>IF(ROUND(I19,1)=ROUND(J19,1),"○","*")</f>
        <v>○</v>
      </c>
      <c r="L19" s="51" t="s">
        <v>47</v>
      </c>
      <c r="M19" s="52">
        <v>43887</v>
      </c>
    </row>
    <row r="20" spans="2:13" ht="48" customHeight="1" x14ac:dyDescent="0.15">
      <c r="B20" s="146"/>
      <c r="C20" s="61" t="s">
        <v>121</v>
      </c>
      <c r="D20" s="145"/>
      <c r="E20" s="145"/>
      <c r="F20" s="50" t="s">
        <v>106</v>
      </c>
      <c r="G20" s="62">
        <v>31</v>
      </c>
      <c r="H20" s="62">
        <v>40</v>
      </c>
      <c r="I20" s="62">
        <f>G20/H20</f>
        <v>0.77500000000000002</v>
      </c>
      <c r="J20" s="29">
        <f>1.4/1.8</f>
        <v>0.77777777777777768</v>
      </c>
      <c r="K20" s="64" t="str">
        <f>IF(ROUND(I20,1)=ROUND(J20,1),"○","*")</f>
        <v>○</v>
      </c>
      <c r="L20" s="51" t="s">
        <v>47</v>
      </c>
      <c r="M20" s="52">
        <v>43887</v>
      </c>
    </row>
    <row r="21" spans="2:13" ht="48" customHeight="1" x14ac:dyDescent="0.15">
      <c r="B21" s="146"/>
      <c r="C21" s="61" t="s">
        <v>122</v>
      </c>
      <c r="D21" s="145" t="s">
        <v>115</v>
      </c>
      <c r="E21" s="145" t="s">
        <v>123</v>
      </c>
      <c r="F21" s="50" t="s">
        <v>117</v>
      </c>
      <c r="G21" s="62" t="s">
        <v>26</v>
      </c>
      <c r="H21" s="62" t="s">
        <v>26</v>
      </c>
      <c r="I21" s="62" t="s">
        <v>26</v>
      </c>
      <c r="J21" s="62" t="s">
        <v>26</v>
      </c>
      <c r="K21" s="31" t="s">
        <v>28</v>
      </c>
      <c r="L21" s="51" t="s">
        <v>47</v>
      </c>
      <c r="M21" s="52">
        <v>43887</v>
      </c>
    </row>
    <row r="22" spans="2:13" ht="52.5" customHeight="1" x14ac:dyDescent="0.15">
      <c r="B22" s="146"/>
      <c r="C22" s="61" t="s">
        <v>124</v>
      </c>
      <c r="D22" s="145"/>
      <c r="E22" s="145"/>
      <c r="F22" s="50" t="s">
        <v>100</v>
      </c>
      <c r="G22" s="62">
        <v>34</v>
      </c>
      <c r="H22" s="62">
        <v>34</v>
      </c>
      <c r="I22" s="62">
        <f>G22/H22</f>
        <v>1</v>
      </c>
      <c r="J22" s="29">
        <v>1</v>
      </c>
      <c r="K22" s="64" t="str">
        <f>IF(I22=J22,"○","*")</f>
        <v>○</v>
      </c>
      <c r="L22" s="51" t="s">
        <v>47</v>
      </c>
      <c r="M22" s="52">
        <v>43887</v>
      </c>
    </row>
    <row r="23" spans="2:13" ht="52.5" customHeight="1" x14ac:dyDescent="0.15">
      <c r="B23" s="146"/>
      <c r="C23" s="61" t="s">
        <v>125</v>
      </c>
      <c r="D23" s="145"/>
      <c r="E23" s="145"/>
      <c r="F23" s="50" t="s">
        <v>102</v>
      </c>
      <c r="G23" s="62">
        <v>35</v>
      </c>
      <c r="H23" s="62">
        <v>35</v>
      </c>
      <c r="I23" s="62">
        <f>G23/H23</f>
        <v>1</v>
      </c>
      <c r="J23" s="29">
        <v>1</v>
      </c>
      <c r="K23" s="64" t="str">
        <f>IF(I23=J23,"○","*")</f>
        <v>○</v>
      </c>
      <c r="L23" s="51" t="s">
        <v>47</v>
      </c>
      <c r="M23" s="52">
        <v>43887</v>
      </c>
    </row>
    <row r="24" spans="2:13" ht="52.5" customHeight="1" x14ac:dyDescent="0.15">
      <c r="B24" s="146"/>
      <c r="C24" s="61" t="s">
        <v>126</v>
      </c>
      <c r="D24" s="145"/>
      <c r="E24" s="145"/>
      <c r="F24" s="50" t="s">
        <v>104</v>
      </c>
      <c r="G24" s="62">
        <v>29</v>
      </c>
      <c r="H24" s="62">
        <v>29</v>
      </c>
      <c r="I24" s="62">
        <f>G24/H24</f>
        <v>1</v>
      </c>
      <c r="J24" s="29">
        <v>1</v>
      </c>
      <c r="K24" s="64" t="str">
        <f>IF(I24=J24,"○","*")</f>
        <v>○</v>
      </c>
      <c r="L24" s="51" t="s">
        <v>47</v>
      </c>
      <c r="M24" s="52">
        <v>43887</v>
      </c>
    </row>
    <row r="25" spans="2:13" ht="52.5" customHeight="1" x14ac:dyDescent="0.15">
      <c r="B25" s="146"/>
      <c r="C25" s="61" t="s">
        <v>127</v>
      </c>
      <c r="D25" s="145"/>
      <c r="E25" s="145"/>
      <c r="F25" s="50" t="s">
        <v>106</v>
      </c>
      <c r="G25" s="62">
        <v>40</v>
      </c>
      <c r="H25" s="62">
        <v>40</v>
      </c>
      <c r="I25" s="62">
        <f>G25/H25</f>
        <v>1</v>
      </c>
      <c r="J25" s="29">
        <v>1</v>
      </c>
      <c r="K25" s="64" t="str">
        <f>IF(I25=J25,"○","*")</f>
        <v>○</v>
      </c>
      <c r="L25" s="51" t="s">
        <v>47</v>
      </c>
      <c r="M25" s="52">
        <v>43887</v>
      </c>
    </row>
    <row r="26" spans="2:13" ht="52.5" customHeight="1" x14ac:dyDescent="0.15">
      <c r="B26" s="146"/>
      <c r="C26" s="61" t="s">
        <v>128</v>
      </c>
      <c r="D26" s="145" t="s">
        <v>108</v>
      </c>
      <c r="E26" s="145" t="s">
        <v>123</v>
      </c>
      <c r="F26" s="50" t="s">
        <v>109</v>
      </c>
      <c r="G26" s="62" t="s">
        <v>26</v>
      </c>
      <c r="H26" s="62" t="s">
        <v>26</v>
      </c>
      <c r="I26" s="62" t="s">
        <v>26</v>
      </c>
      <c r="J26" s="62" t="s">
        <v>26</v>
      </c>
      <c r="K26" s="31" t="s">
        <v>28</v>
      </c>
      <c r="L26" s="51" t="s">
        <v>47</v>
      </c>
      <c r="M26" s="52">
        <v>43887</v>
      </c>
    </row>
    <row r="27" spans="2:13" ht="46.5" customHeight="1" x14ac:dyDescent="0.15">
      <c r="B27" s="146"/>
      <c r="C27" s="61" t="s">
        <v>129</v>
      </c>
      <c r="D27" s="145"/>
      <c r="E27" s="145"/>
      <c r="F27" s="50" t="s">
        <v>100</v>
      </c>
      <c r="G27" s="62">
        <v>34</v>
      </c>
      <c r="H27" s="62">
        <v>19</v>
      </c>
      <c r="I27" s="62">
        <f>G27/H27</f>
        <v>1.7894736842105263</v>
      </c>
      <c r="J27" s="29">
        <f>1.8/1</f>
        <v>1.8</v>
      </c>
      <c r="K27" s="64" t="str">
        <f>IF(ROUND(I27,1)=ROUND(J27,1),"○","*")</f>
        <v>○</v>
      </c>
      <c r="L27" s="51" t="s">
        <v>47</v>
      </c>
      <c r="M27" s="52">
        <v>43887</v>
      </c>
    </row>
    <row r="28" spans="2:13" ht="46.5" customHeight="1" x14ac:dyDescent="0.15">
      <c r="B28" s="146"/>
      <c r="C28" s="61" t="s">
        <v>130</v>
      </c>
      <c r="D28" s="145"/>
      <c r="E28" s="145"/>
      <c r="F28" s="50" t="s">
        <v>102</v>
      </c>
      <c r="G28" s="62">
        <v>35</v>
      </c>
      <c r="H28" s="62">
        <v>27</v>
      </c>
      <c r="I28" s="62">
        <f>G28/H28</f>
        <v>1.2962962962962963</v>
      </c>
      <c r="J28" s="29">
        <f>1.8/1.4</f>
        <v>1.2857142857142858</v>
      </c>
      <c r="K28" s="64" t="str">
        <f>IF(ROUND(I28,1)=ROUND(J28,1),"○","*")</f>
        <v>○</v>
      </c>
      <c r="L28" s="51" t="s">
        <v>47</v>
      </c>
      <c r="M28" s="52">
        <v>43887</v>
      </c>
    </row>
    <row r="29" spans="2:13" ht="46.5" customHeight="1" x14ac:dyDescent="0.15">
      <c r="B29" s="146"/>
      <c r="C29" s="61" t="s">
        <v>131</v>
      </c>
      <c r="D29" s="145"/>
      <c r="E29" s="145"/>
      <c r="F29" s="50" t="s">
        <v>104</v>
      </c>
      <c r="G29" s="62">
        <v>29</v>
      </c>
      <c r="H29" s="62">
        <v>16</v>
      </c>
      <c r="I29" s="62">
        <f>G29/H29</f>
        <v>1.8125</v>
      </c>
      <c r="J29" s="29">
        <f>1.8</f>
        <v>1.8</v>
      </c>
      <c r="K29" s="64" t="str">
        <f>IF(ROUND(I29,1)=ROUND(J29,1),"○","*")</f>
        <v>○</v>
      </c>
      <c r="L29" s="51" t="s">
        <v>47</v>
      </c>
      <c r="M29" s="52">
        <v>43887</v>
      </c>
    </row>
    <row r="30" spans="2:13" ht="46.5" customHeight="1" x14ac:dyDescent="0.15">
      <c r="B30" s="146"/>
      <c r="C30" s="61" t="s">
        <v>132</v>
      </c>
      <c r="D30" s="145"/>
      <c r="E30" s="145"/>
      <c r="F30" s="50" t="s">
        <v>106</v>
      </c>
      <c r="G30" s="62">
        <v>40</v>
      </c>
      <c r="H30" s="62">
        <v>31</v>
      </c>
      <c r="I30" s="62">
        <f>G30/H30</f>
        <v>1.2903225806451613</v>
      </c>
      <c r="J30" s="29">
        <f>1.8/1.4</f>
        <v>1.2857142857142858</v>
      </c>
      <c r="K30" s="64" t="str">
        <f>IF(ROUND(I30,1)=ROUND(J30,1),"○","*")</f>
        <v>○</v>
      </c>
      <c r="L30" s="51" t="s">
        <v>47</v>
      </c>
      <c r="M30" s="52">
        <v>43887</v>
      </c>
    </row>
    <row r="31" spans="2:13" ht="35.25" customHeight="1" thickBot="1" x14ac:dyDescent="0.2">
      <c r="B31" s="53" t="s">
        <v>133</v>
      </c>
      <c r="C31" s="65">
        <v>3.1</v>
      </c>
      <c r="D31" s="66" t="s">
        <v>134</v>
      </c>
      <c r="E31" s="66" t="s">
        <v>26</v>
      </c>
      <c r="F31" s="66" t="s">
        <v>135</v>
      </c>
      <c r="G31" s="67" t="s">
        <v>26</v>
      </c>
      <c r="H31" s="67" t="s">
        <v>26</v>
      </c>
      <c r="I31" s="67" t="s">
        <v>26</v>
      </c>
      <c r="J31" s="67" t="s">
        <v>26</v>
      </c>
      <c r="K31" s="35" t="s">
        <v>28</v>
      </c>
      <c r="L31" s="51" t="s">
        <v>47</v>
      </c>
      <c r="M31" s="36">
        <v>43887</v>
      </c>
    </row>
    <row r="35" spans="11:13" x14ac:dyDescent="0.15">
      <c r="K35" s="38" t="s">
        <v>64</v>
      </c>
      <c r="L35" s="42"/>
      <c r="M35" s="40">
        <f>COUNTIF($K$4:$K$31,"=○")</f>
        <v>28</v>
      </c>
    </row>
    <row r="36" spans="11:13" x14ac:dyDescent="0.15">
      <c r="K36" s="41" t="s">
        <v>65</v>
      </c>
      <c r="L36" s="45"/>
      <c r="M36" s="43">
        <f>COUNTIF($K$4:$K$31,"=☓")</f>
        <v>0</v>
      </c>
    </row>
    <row r="37" spans="11:13" x14ac:dyDescent="0.15">
      <c r="K37" s="41" t="s">
        <v>66</v>
      </c>
      <c r="L37" s="45"/>
      <c r="M37" s="43">
        <f>COUNTBLANK($K$4:$K$31)</f>
        <v>0</v>
      </c>
    </row>
    <row r="38" spans="11:13" ht="19.5" thickBot="1" x14ac:dyDescent="0.2">
      <c r="K38" s="44" t="s">
        <v>67</v>
      </c>
      <c r="L38" s="57"/>
      <c r="M38" s="46">
        <f>M35/(M35+M36+M37)</f>
        <v>1</v>
      </c>
    </row>
  </sheetData>
  <mergeCells count="12">
    <mergeCell ref="D26:D30"/>
    <mergeCell ref="E26:E30"/>
    <mergeCell ref="B4:B5"/>
    <mergeCell ref="B6:B30"/>
    <mergeCell ref="D6:D10"/>
    <mergeCell ref="E6:E10"/>
    <mergeCell ref="D11:D15"/>
    <mergeCell ref="E11:E15"/>
    <mergeCell ref="D16:D20"/>
    <mergeCell ref="E16:E20"/>
    <mergeCell ref="D21:D25"/>
    <mergeCell ref="E21:E25"/>
  </mergeCells>
  <phoneticPr fontId="2"/>
  <conditionalFormatting sqref="K5:K6 M5:M6 C4:F5 D7:E7 C16:C20 C26:C30 M31 K32:M40 L5:L31 K3:M4">
    <cfRule type="expression" dxfId="289" priority="25">
      <formula>$G5="×"</formula>
    </cfRule>
    <cfRule type="expression" dxfId="288" priority="26">
      <formula>$G5="○"</formula>
    </cfRule>
  </conditionalFormatting>
  <conditionalFormatting sqref="F7">
    <cfRule type="expression" dxfId="287" priority="23">
      <formula>$G7="○"</formula>
    </cfRule>
    <cfRule type="expression" dxfId="286" priority="24">
      <formula>$G7="×"</formula>
    </cfRule>
  </conditionalFormatting>
  <conditionalFormatting sqref="C21:C25">
    <cfRule type="expression" dxfId="285" priority="21">
      <formula>$G21="○"</formula>
    </cfRule>
    <cfRule type="expression" dxfId="284" priority="22">
      <formula>$G21="×"</formula>
    </cfRule>
  </conditionalFormatting>
  <conditionalFormatting sqref="D12:E27">
    <cfRule type="expression" dxfId="283" priority="19">
      <formula>$G12="○"</formula>
    </cfRule>
    <cfRule type="expression" dxfId="282" priority="20">
      <formula>$G12="×"</formula>
    </cfRule>
  </conditionalFormatting>
  <conditionalFormatting sqref="F8:F10">
    <cfRule type="expression" dxfId="281" priority="17">
      <formula>$G8="×"</formula>
    </cfRule>
    <cfRule type="expression" dxfId="280" priority="18">
      <formula>$G8="○"</formula>
    </cfRule>
  </conditionalFormatting>
  <conditionalFormatting sqref="F12:F15 F17:F20 F22:F25 F27">
    <cfRule type="expression" dxfId="279" priority="15">
      <formula>$G12="×"</formula>
    </cfRule>
    <cfRule type="expression" dxfId="278" priority="16">
      <formula>$G12="○"</formula>
    </cfRule>
  </conditionalFormatting>
  <conditionalFormatting sqref="F13:F15 F17:F20 F22:F25 F27:F30">
    <cfRule type="expression" dxfId="277" priority="13">
      <formula>$G13="○"</formula>
    </cfRule>
    <cfRule type="expression" dxfId="276" priority="14">
      <formula>$G13="×"</formula>
    </cfRule>
  </conditionalFormatting>
  <conditionalFormatting sqref="K31">
    <cfRule type="expression" dxfId="275" priority="11">
      <formula>$G31="×"</formula>
    </cfRule>
    <cfRule type="expression" dxfId="274" priority="12">
      <formula>$G31="○"</formula>
    </cfRule>
  </conditionalFormatting>
  <conditionalFormatting sqref="K11">
    <cfRule type="expression" dxfId="273" priority="9">
      <formula>$G13="○"</formula>
    </cfRule>
    <cfRule type="expression" dxfId="272" priority="10">
      <formula>$G13="×"</formula>
    </cfRule>
  </conditionalFormatting>
  <conditionalFormatting sqref="K16">
    <cfRule type="expression" dxfId="271" priority="7">
      <formula>$G18="○"</formula>
    </cfRule>
    <cfRule type="expression" dxfId="270" priority="8">
      <formula>$G18="×"</formula>
    </cfRule>
  </conditionalFormatting>
  <conditionalFormatting sqref="K21">
    <cfRule type="expression" dxfId="269" priority="5">
      <formula>$G23="○"</formula>
    </cfRule>
    <cfRule type="expression" dxfId="268" priority="6">
      <formula>$G23="×"</formula>
    </cfRule>
  </conditionalFormatting>
  <conditionalFormatting sqref="K26">
    <cfRule type="expression" dxfId="267" priority="3">
      <formula>$G28="○"</formula>
    </cfRule>
    <cfRule type="expression" dxfId="266" priority="4">
      <formula>$G28="×"</formula>
    </cfRule>
  </conditionalFormatting>
  <conditionalFormatting sqref="M7:M30">
    <cfRule type="expression" dxfId="265" priority="1">
      <formula>$G9="○"</formula>
    </cfRule>
    <cfRule type="expression" dxfId="264" priority="2">
      <formula>$G9="×"</formula>
    </cfRule>
  </conditionalFormatting>
  <conditionalFormatting sqref="K1:M2">
    <cfRule type="expression" dxfId="263" priority="155">
      <formula>$G4="×"</formula>
    </cfRule>
    <cfRule type="expression" dxfId="262" priority="156">
      <formula>$G4="○"</formula>
    </cfRule>
  </conditionalFormatting>
  <dataValidations count="1">
    <dataValidation type="list" allowBlank="1" showInputMessage="1" showErrorMessage="1" sqref="K4:K6 K31 K11 K16 K21 K26" xr:uid="{00000000-0002-0000-0500-000000000000}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I32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.75" x14ac:dyDescent="0.15"/>
  <cols>
    <col min="1" max="1" width="1.5" style="28" customWidth="1"/>
    <col min="2" max="2" width="15.25" style="37" customWidth="1"/>
    <col min="3" max="3" width="4.5" style="28" customWidth="1"/>
    <col min="4" max="5" width="38.375" style="28" customWidth="1"/>
    <col min="6" max="6" width="50.875" style="28" customWidth="1"/>
    <col min="7" max="8" width="9.75" style="28" customWidth="1"/>
    <col min="9" max="9" width="9" style="28" customWidth="1"/>
    <col min="10" max="16384" width="9" style="28"/>
  </cols>
  <sheetData>
    <row r="1" spans="2:9" ht="7.5" customHeight="1" x14ac:dyDescent="0.15"/>
    <row r="2" spans="2:9" ht="19.5" thickBot="1" x14ac:dyDescent="0.2">
      <c r="B2" s="106" t="s">
        <v>316</v>
      </c>
    </row>
    <row r="3" spans="2:9" ht="15.75" customHeight="1" x14ac:dyDescent="0.15">
      <c r="B3" s="24" t="s">
        <v>35</v>
      </c>
      <c r="C3" s="25" t="s">
        <v>36</v>
      </c>
      <c r="D3" s="25" t="s">
        <v>37</v>
      </c>
      <c r="E3" s="25" t="s">
        <v>38</v>
      </c>
      <c r="F3" s="25" t="s">
        <v>39</v>
      </c>
      <c r="G3" s="25" t="s">
        <v>40</v>
      </c>
      <c r="H3" s="27" t="s">
        <v>42</v>
      </c>
    </row>
    <row r="4" spans="2:9" ht="36" customHeight="1" x14ac:dyDescent="0.15">
      <c r="B4" s="68" t="s">
        <v>136</v>
      </c>
      <c r="C4" s="49" t="s">
        <v>24</v>
      </c>
      <c r="D4" s="69" t="s">
        <v>137</v>
      </c>
      <c r="E4" s="50" t="s">
        <v>26</v>
      </c>
      <c r="F4" s="50" t="s">
        <v>138</v>
      </c>
      <c r="G4" s="31" t="s">
        <v>28</v>
      </c>
      <c r="H4" s="52">
        <v>43887</v>
      </c>
    </row>
    <row r="5" spans="2:9" ht="54" customHeight="1" x14ac:dyDescent="0.15">
      <c r="B5" s="142" t="s">
        <v>139</v>
      </c>
      <c r="C5" s="49">
        <v>2.1</v>
      </c>
      <c r="D5" s="69" t="s">
        <v>140</v>
      </c>
      <c r="E5" s="50" t="s">
        <v>26</v>
      </c>
      <c r="F5" s="50" t="s">
        <v>141</v>
      </c>
      <c r="G5" s="31" t="s">
        <v>28</v>
      </c>
      <c r="H5" s="52">
        <v>43887</v>
      </c>
    </row>
    <row r="6" spans="2:9" ht="64.5" customHeight="1" x14ac:dyDescent="0.15">
      <c r="B6" s="143"/>
      <c r="C6" s="49">
        <v>2.2000000000000002</v>
      </c>
      <c r="D6" s="69" t="s">
        <v>142</v>
      </c>
      <c r="E6" s="50" t="s">
        <v>143</v>
      </c>
      <c r="F6" s="50" t="s">
        <v>144</v>
      </c>
      <c r="G6" s="70" t="s">
        <v>28</v>
      </c>
      <c r="H6" s="52">
        <v>43887</v>
      </c>
    </row>
    <row r="7" spans="2:9" ht="64.5" customHeight="1" x14ac:dyDescent="0.15">
      <c r="B7" s="143"/>
      <c r="C7" s="49">
        <v>2.2999999999999998</v>
      </c>
      <c r="D7" s="69" t="s">
        <v>142</v>
      </c>
      <c r="E7" s="50" t="s">
        <v>145</v>
      </c>
      <c r="F7" s="50" t="s">
        <v>146</v>
      </c>
      <c r="G7" s="70" t="s">
        <v>28</v>
      </c>
      <c r="H7" s="52">
        <v>43887</v>
      </c>
    </row>
    <row r="8" spans="2:9" ht="52.5" customHeight="1" x14ac:dyDescent="0.15">
      <c r="B8" s="144"/>
      <c r="C8" s="49">
        <v>2.4</v>
      </c>
      <c r="D8" s="69" t="s">
        <v>142</v>
      </c>
      <c r="E8" s="71" t="s">
        <v>147</v>
      </c>
      <c r="F8" s="71" t="s">
        <v>148</v>
      </c>
      <c r="G8" s="70" t="s">
        <v>28</v>
      </c>
      <c r="H8" s="52">
        <v>43887</v>
      </c>
    </row>
    <row r="9" spans="2:9" ht="52.5" customHeight="1" x14ac:dyDescent="0.15">
      <c r="B9" s="142" t="s">
        <v>149</v>
      </c>
      <c r="C9" s="49">
        <v>3.01</v>
      </c>
      <c r="D9" s="147" t="s">
        <v>150</v>
      </c>
      <c r="E9" s="147" t="s">
        <v>26</v>
      </c>
      <c r="F9" s="71" t="s">
        <v>151</v>
      </c>
      <c r="G9" s="70" t="s">
        <v>28</v>
      </c>
      <c r="H9" s="52">
        <v>43887</v>
      </c>
    </row>
    <row r="10" spans="2:9" ht="52.5" customHeight="1" x14ac:dyDescent="0.15">
      <c r="B10" s="143"/>
      <c r="C10" s="49">
        <v>3.02</v>
      </c>
      <c r="D10" s="148"/>
      <c r="E10" s="148"/>
      <c r="F10" s="71" t="s">
        <v>152</v>
      </c>
      <c r="G10" s="70" t="s">
        <v>28</v>
      </c>
      <c r="H10" s="72">
        <v>43887</v>
      </c>
    </row>
    <row r="11" spans="2:9" ht="24.95" customHeight="1" x14ac:dyDescent="0.15">
      <c r="B11" s="143"/>
      <c r="C11" s="49">
        <v>3.03</v>
      </c>
      <c r="D11" s="148"/>
      <c r="E11" s="148"/>
      <c r="F11" s="71" t="s">
        <v>153</v>
      </c>
      <c r="G11" s="70" t="s">
        <v>28</v>
      </c>
      <c r="H11" s="72">
        <v>43887</v>
      </c>
    </row>
    <row r="12" spans="2:9" ht="24.95" customHeight="1" x14ac:dyDescent="0.15">
      <c r="B12" s="143"/>
      <c r="C12" s="49">
        <v>3.04</v>
      </c>
      <c r="D12" s="148"/>
      <c r="E12" s="148"/>
      <c r="F12" s="71" t="s">
        <v>154</v>
      </c>
      <c r="G12" s="70" t="s">
        <v>28</v>
      </c>
      <c r="H12" s="72">
        <v>43887</v>
      </c>
    </row>
    <row r="13" spans="2:9" ht="24.95" customHeight="1" x14ac:dyDescent="0.15">
      <c r="B13" s="143"/>
      <c r="C13" s="49">
        <v>3.05</v>
      </c>
      <c r="D13" s="148"/>
      <c r="E13" s="148"/>
      <c r="F13" s="71" t="s">
        <v>155</v>
      </c>
      <c r="G13" s="70" t="s">
        <v>28</v>
      </c>
      <c r="H13" s="72">
        <v>43887</v>
      </c>
    </row>
    <row r="14" spans="2:9" ht="24.95" customHeight="1" x14ac:dyDescent="0.15">
      <c r="B14" s="143"/>
      <c r="C14" s="49">
        <v>3.06</v>
      </c>
      <c r="D14" s="148"/>
      <c r="E14" s="148"/>
      <c r="F14" s="71" t="s">
        <v>156</v>
      </c>
      <c r="G14" s="70" t="s">
        <v>28</v>
      </c>
      <c r="H14" s="72">
        <v>43887</v>
      </c>
      <c r="I14" s="28" t="s">
        <v>157</v>
      </c>
    </row>
    <row r="15" spans="2:9" ht="24.95" customHeight="1" x14ac:dyDescent="0.15">
      <c r="B15" s="143"/>
      <c r="C15" s="49">
        <v>3.07</v>
      </c>
      <c r="D15" s="148"/>
      <c r="E15" s="148"/>
      <c r="F15" s="71" t="s">
        <v>158</v>
      </c>
      <c r="G15" s="70" t="s">
        <v>28</v>
      </c>
      <c r="H15" s="72">
        <v>43887</v>
      </c>
    </row>
    <row r="16" spans="2:9" ht="24.95" customHeight="1" x14ac:dyDescent="0.15">
      <c r="B16" s="143"/>
      <c r="C16" s="49">
        <v>3.08</v>
      </c>
      <c r="D16" s="148"/>
      <c r="E16" s="148"/>
      <c r="F16" s="71" t="s">
        <v>159</v>
      </c>
      <c r="G16" s="70" t="s">
        <v>28</v>
      </c>
      <c r="H16" s="72">
        <v>43887</v>
      </c>
      <c r="I16" s="28" t="s">
        <v>157</v>
      </c>
    </row>
    <row r="17" spans="2:8" ht="24.95" customHeight="1" x14ac:dyDescent="0.15">
      <c r="B17" s="143"/>
      <c r="C17" s="49">
        <v>3.09</v>
      </c>
      <c r="D17" s="148"/>
      <c r="E17" s="148"/>
      <c r="F17" s="71" t="s">
        <v>160</v>
      </c>
      <c r="G17" s="70" t="s">
        <v>28</v>
      </c>
      <c r="H17" s="72">
        <v>43887</v>
      </c>
    </row>
    <row r="18" spans="2:8" ht="24.95" customHeight="1" x14ac:dyDescent="0.15">
      <c r="B18" s="143"/>
      <c r="C18" s="49">
        <v>3.1</v>
      </c>
      <c r="D18" s="148"/>
      <c r="E18" s="148"/>
      <c r="F18" s="71" t="s">
        <v>161</v>
      </c>
      <c r="G18" s="70" t="s">
        <v>28</v>
      </c>
      <c r="H18" s="72">
        <v>43887</v>
      </c>
    </row>
    <row r="19" spans="2:8" ht="24.95" customHeight="1" x14ac:dyDescent="0.15">
      <c r="B19" s="143"/>
      <c r="C19" s="49">
        <v>3.11</v>
      </c>
      <c r="D19" s="148"/>
      <c r="E19" s="148"/>
      <c r="F19" s="71" t="s">
        <v>162</v>
      </c>
      <c r="G19" s="70" t="s">
        <v>28</v>
      </c>
      <c r="H19" s="72">
        <v>43887</v>
      </c>
    </row>
    <row r="20" spans="2:8" ht="24.95" customHeight="1" x14ac:dyDescent="0.15">
      <c r="B20" s="143"/>
      <c r="C20" s="49">
        <v>3.12</v>
      </c>
      <c r="D20" s="148"/>
      <c r="E20" s="148"/>
      <c r="F20" s="71" t="s">
        <v>163</v>
      </c>
      <c r="G20" s="70" t="s">
        <v>28</v>
      </c>
      <c r="H20" s="72">
        <v>43887</v>
      </c>
    </row>
    <row r="21" spans="2:8" ht="24.95" customHeight="1" x14ac:dyDescent="0.15">
      <c r="B21" s="143"/>
      <c r="C21" s="49">
        <v>3.13</v>
      </c>
      <c r="D21" s="148"/>
      <c r="E21" s="148"/>
      <c r="F21" s="71" t="s">
        <v>164</v>
      </c>
      <c r="G21" s="70" t="s">
        <v>28</v>
      </c>
      <c r="H21" s="72">
        <v>43887</v>
      </c>
    </row>
    <row r="22" spans="2:8" ht="24.95" customHeight="1" x14ac:dyDescent="0.15">
      <c r="B22" s="143"/>
      <c r="C22" s="49">
        <v>3.14</v>
      </c>
      <c r="D22" s="148"/>
      <c r="E22" s="148"/>
      <c r="F22" s="71" t="s">
        <v>165</v>
      </c>
      <c r="G22" s="70" t="s">
        <v>28</v>
      </c>
      <c r="H22" s="72">
        <v>43887</v>
      </c>
    </row>
    <row r="23" spans="2:8" ht="24.95" customHeight="1" x14ac:dyDescent="0.15">
      <c r="B23" s="143"/>
      <c r="C23" s="49">
        <v>3.15</v>
      </c>
      <c r="D23" s="148"/>
      <c r="E23" s="148"/>
      <c r="F23" s="71" t="s">
        <v>166</v>
      </c>
      <c r="G23" s="70" t="s">
        <v>28</v>
      </c>
      <c r="H23" s="72">
        <v>43887</v>
      </c>
    </row>
    <row r="24" spans="2:8" ht="24.95" customHeight="1" x14ac:dyDescent="0.15">
      <c r="B24" s="143"/>
      <c r="C24" s="49">
        <v>3.16</v>
      </c>
      <c r="D24" s="148"/>
      <c r="E24" s="148"/>
      <c r="F24" s="71" t="s">
        <v>167</v>
      </c>
      <c r="G24" s="70" t="s">
        <v>28</v>
      </c>
      <c r="H24" s="72">
        <v>43887</v>
      </c>
    </row>
    <row r="25" spans="2:8" ht="24.95" customHeight="1" x14ac:dyDescent="0.15">
      <c r="B25" s="144"/>
      <c r="C25" s="49">
        <v>3.17</v>
      </c>
      <c r="D25" s="149"/>
      <c r="E25" s="149"/>
      <c r="F25" s="71" t="s">
        <v>168</v>
      </c>
      <c r="G25" s="70" t="s">
        <v>28</v>
      </c>
      <c r="H25" s="72">
        <v>43887</v>
      </c>
    </row>
    <row r="26" spans="2:8" ht="39" customHeight="1" thickBot="1" x14ac:dyDescent="0.2">
      <c r="B26" s="53" t="s">
        <v>133</v>
      </c>
      <c r="C26" s="54">
        <v>4.0999999999999996</v>
      </c>
      <c r="D26" s="73" t="s">
        <v>134</v>
      </c>
      <c r="E26" s="55" t="s">
        <v>26</v>
      </c>
      <c r="F26" s="55" t="s">
        <v>83</v>
      </c>
      <c r="G26" s="35" t="s">
        <v>28</v>
      </c>
      <c r="H26" s="56">
        <v>43887</v>
      </c>
    </row>
    <row r="29" spans="2:8" x14ac:dyDescent="0.15">
      <c r="G29" s="38" t="s">
        <v>64</v>
      </c>
      <c r="H29" s="40">
        <f>COUNTIF($G$4:$G$26,"=○")</f>
        <v>23</v>
      </c>
    </row>
    <row r="30" spans="2:8" x14ac:dyDescent="0.15">
      <c r="G30" s="41" t="s">
        <v>65</v>
      </c>
      <c r="H30" s="43">
        <f>COUNTIF($G$4:$G$26,"=☓")</f>
        <v>0</v>
      </c>
    </row>
    <row r="31" spans="2:8" x14ac:dyDescent="0.15">
      <c r="G31" s="41" t="s">
        <v>66</v>
      </c>
      <c r="H31" s="43">
        <f>COUNTBLANK($G$4:$G$26)</f>
        <v>0</v>
      </c>
    </row>
    <row r="32" spans="2:8" ht="19.5" thickBot="1" x14ac:dyDescent="0.2">
      <c r="G32" s="44" t="s">
        <v>67</v>
      </c>
      <c r="H32" s="46">
        <f>H29/(H29+H30+H31)</f>
        <v>1</v>
      </c>
    </row>
  </sheetData>
  <mergeCells count="4">
    <mergeCell ref="B5:B8"/>
    <mergeCell ref="B9:B25"/>
    <mergeCell ref="D9:D25"/>
    <mergeCell ref="E9:E25"/>
  </mergeCells>
  <phoneticPr fontId="2"/>
  <conditionalFormatting sqref="C5:E5 G5:H5 C8">
    <cfRule type="expression" dxfId="261" priority="57">
      <formula>$G5="×"</formula>
    </cfRule>
    <cfRule type="expression" dxfId="260" priority="58">
      <formula>$G5="○"</formula>
    </cfRule>
  </conditionalFormatting>
  <conditionalFormatting sqref="F5">
    <cfRule type="expression" dxfId="259" priority="55">
      <formula>$G5="○"</formula>
    </cfRule>
    <cfRule type="expression" dxfId="258" priority="56">
      <formula>$G5="×"</formula>
    </cfRule>
  </conditionalFormatting>
  <conditionalFormatting sqref="G6">
    <cfRule type="expression" dxfId="257" priority="53">
      <formula>$G6="○"</formula>
    </cfRule>
    <cfRule type="expression" dxfId="256" priority="54">
      <formula>$G6="×"</formula>
    </cfRule>
  </conditionalFormatting>
  <conditionalFormatting sqref="C5:C8">
    <cfRule type="expression" dxfId="255" priority="51">
      <formula>$G5="○"</formula>
    </cfRule>
    <cfRule type="expression" dxfId="254" priority="52">
      <formula>$G5="×"</formula>
    </cfRule>
  </conditionalFormatting>
  <conditionalFormatting sqref="D6">
    <cfRule type="expression" dxfId="253" priority="49">
      <formula>$G6="○"</formula>
    </cfRule>
    <cfRule type="expression" dxfId="252" priority="50">
      <formula>$G6="×"</formula>
    </cfRule>
  </conditionalFormatting>
  <conditionalFormatting sqref="E6">
    <cfRule type="expression" dxfId="251" priority="47">
      <formula>$G6="×"</formula>
    </cfRule>
    <cfRule type="expression" dxfId="250" priority="48">
      <formula>$G6="○"</formula>
    </cfRule>
  </conditionalFormatting>
  <conditionalFormatting sqref="F8">
    <cfRule type="expression" dxfId="249" priority="45">
      <formula>$G8="○"</formula>
    </cfRule>
    <cfRule type="expression" dxfId="248" priority="46">
      <formula>$G8="×"</formula>
    </cfRule>
  </conditionalFormatting>
  <conditionalFormatting sqref="F6">
    <cfRule type="expression" dxfId="247" priority="43">
      <formula>$G6="○"</formula>
    </cfRule>
    <cfRule type="expression" dxfId="246" priority="44">
      <formula>$G6="×"</formula>
    </cfRule>
  </conditionalFormatting>
  <conditionalFormatting sqref="E8">
    <cfRule type="expression" dxfId="245" priority="41">
      <formula>$G8="○"</formula>
    </cfRule>
    <cfRule type="expression" dxfId="244" priority="42">
      <formula>$G8="×"</formula>
    </cfRule>
  </conditionalFormatting>
  <conditionalFormatting sqref="C26">
    <cfRule type="expression" dxfId="243" priority="39">
      <formula>$G26="×"</formula>
    </cfRule>
    <cfRule type="expression" dxfId="242" priority="40">
      <formula>$G26="○"</formula>
    </cfRule>
  </conditionalFormatting>
  <conditionalFormatting sqref="F26">
    <cfRule type="expression" dxfId="241" priority="37">
      <formula>$G26="×"</formula>
    </cfRule>
    <cfRule type="expression" dxfId="240" priority="38">
      <formula>$G26="○"</formula>
    </cfRule>
  </conditionalFormatting>
  <conditionalFormatting sqref="D26">
    <cfRule type="expression" dxfId="239" priority="35">
      <formula>$G26="○"</formula>
    </cfRule>
    <cfRule type="expression" dxfId="238" priority="36">
      <formula>$G26="×"</formula>
    </cfRule>
  </conditionalFormatting>
  <conditionalFormatting sqref="E26">
    <cfRule type="expression" dxfId="237" priority="33">
      <formula>$G26="×"</formula>
    </cfRule>
    <cfRule type="expression" dxfId="236" priority="34">
      <formula>$G26="○"</formula>
    </cfRule>
  </conditionalFormatting>
  <conditionalFormatting sqref="D8">
    <cfRule type="expression" dxfId="235" priority="31">
      <formula>$G8="×"</formula>
    </cfRule>
    <cfRule type="expression" dxfId="234" priority="32">
      <formula>$G8="○"</formula>
    </cfRule>
  </conditionalFormatting>
  <conditionalFormatting sqref="C4:E4">
    <cfRule type="expression" dxfId="233" priority="29">
      <formula>$G4="○"</formula>
    </cfRule>
    <cfRule type="expression" dxfId="232" priority="30">
      <formula>$G4="×"</formula>
    </cfRule>
  </conditionalFormatting>
  <conditionalFormatting sqref="G4:H4">
    <cfRule type="expression" dxfId="231" priority="27">
      <formula>$G4="○"</formula>
    </cfRule>
    <cfRule type="expression" dxfId="230" priority="28">
      <formula>$G4="×"</formula>
    </cfRule>
  </conditionalFormatting>
  <conditionalFormatting sqref="F4">
    <cfRule type="expression" dxfId="229" priority="25">
      <formula>$G4="×"</formula>
    </cfRule>
    <cfRule type="expression" dxfId="228" priority="26">
      <formula>$G4="○"</formula>
    </cfRule>
  </conditionalFormatting>
  <conditionalFormatting sqref="C4">
    <cfRule type="expression" dxfId="227" priority="23">
      <formula>$G4="×"</formula>
    </cfRule>
    <cfRule type="expression" dxfId="226" priority="24">
      <formula>$G4="○"</formula>
    </cfRule>
  </conditionalFormatting>
  <conditionalFormatting sqref="G7">
    <cfRule type="expression" dxfId="225" priority="21">
      <formula>$G7="×"</formula>
    </cfRule>
    <cfRule type="expression" dxfId="224" priority="22">
      <formula>$G7="○"</formula>
    </cfRule>
  </conditionalFormatting>
  <conditionalFormatting sqref="D7">
    <cfRule type="expression" dxfId="223" priority="19">
      <formula>$G7="×"</formula>
    </cfRule>
    <cfRule type="expression" dxfId="222" priority="20">
      <formula>$G7="○"</formula>
    </cfRule>
  </conditionalFormatting>
  <conditionalFormatting sqref="E7">
    <cfRule type="expression" dxfId="221" priority="17">
      <formula>$G7="○"</formula>
    </cfRule>
    <cfRule type="expression" dxfId="220" priority="18">
      <formula>$G7="×"</formula>
    </cfRule>
  </conditionalFormatting>
  <conditionalFormatting sqref="F7">
    <cfRule type="expression" dxfId="219" priority="15">
      <formula>$G7="×"</formula>
    </cfRule>
    <cfRule type="expression" dxfId="218" priority="16">
      <formula>$G7="○"</formula>
    </cfRule>
  </conditionalFormatting>
  <conditionalFormatting sqref="G8">
    <cfRule type="expression" dxfId="217" priority="13">
      <formula>$G8="○"</formula>
    </cfRule>
    <cfRule type="expression" dxfId="216" priority="14">
      <formula>$G8="×"</formula>
    </cfRule>
  </conditionalFormatting>
  <conditionalFormatting sqref="G9:G26">
    <cfRule type="expression" dxfId="215" priority="11">
      <formula>$G9="×"</formula>
    </cfRule>
    <cfRule type="expression" dxfId="214" priority="12">
      <formula>$G9="○"</formula>
    </cfRule>
  </conditionalFormatting>
  <conditionalFormatting sqref="H10:H26">
    <cfRule type="expression" dxfId="213" priority="9">
      <formula>$G10="×"</formula>
    </cfRule>
    <cfRule type="expression" dxfId="212" priority="10">
      <formula>$G10="○"</formula>
    </cfRule>
  </conditionalFormatting>
  <conditionalFormatting sqref="C9:C25">
    <cfRule type="expression" dxfId="211" priority="7">
      <formula>$G9="○"</formula>
    </cfRule>
    <cfRule type="expression" dxfId="210" priority="8">
      <formula>$G9="×"</formula>
    </cfRule>
  </conditionalFormatting>
  <conditionalFormatting sqref="C9:C25">
    <cfRule type="expression" dxfId="209" priority="5">
      <formula>$G9="×"</formula>
    </cfRule>
    <cfRule type="expression" dxfId="208" priority="6">
      <formula>$G9="○"</formula>
    </cfRule>
  </conditionalFormatting>
  <conditionalFormatting sqref="F9:F25">
    <cfRule type="expression" dxfId="207" priority="3">
      <formula>$G9="×"</formula>
    </cfRule>
    <cfRule type="expression" dxfId="206" priority="4">
      <formula>$G9="○"</formula>
    </cfRule>
  </conditionalFormatting>
  <conditionalFormatting sqref="H6:H9">
    <cfRule type="expression" dxfId="205" priority="1">
      <formula>$G6="○"</formula>
    </cfRule>
    <cfRule type="expression" dxfId="204" priority="2">
      <formula>$G6="×"</formula>
    </cfRule>
  </conditionalFormatting>
  <dataValidations count="1">
    <dataValidation type="list" allowBlank="1" showInputMessage="1" showErrorMessage="1" sqref="G4:G26" xr:uid="{00000000-0002-0000-0600-000000000000}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I49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.75" x14ac:dyDescent="0.15"/>
  <cols>
    <col min="1" max="1" width="1.5" style="28" customWidth="1"/>
    <col min="2" max="2" width="15.25" style="37" customWidth="1"/>
    <col min="3" max="3" width="6" style="28" bestFit="1" customWidth="1"/>
    <col min="4" max="4" width="38.375" style="28" customWidth="1"/>
    <col min="5" max="5" width="39.625" style="28" bestFit="1" customWidth="1"/>
    <col min="6" max="6" width="53.75" style="28" bestFit="1" customWidth="1"/>
    <col min="7" max="8" width="9.75" style="28" customWidth="1"/>
    <col min="9" max="9" width="9" style="28" customWidth="1"/>
    <col min="10" max="16384" width="9" style="28"/>
  </cols>
  <sheetData>
    <row r="1" spans="2:9" ht="7.5" customHeight="1" x14ac:dyDescent="0.15">
      <c r="B1" s="74"/>
      <c r="C1" s="75"/>
      <c r="D1" s="75"/>
      <c r="E1" s="75"/>
      <c r="F1" s="75"/>
      <c r="G1" s="75"/>
      <c r="H1" s="75"/>
    </row>
    <row r="2" spans="2:9" ht="19.5" thickBot="1" x14ac:dyDescent="0.2">
      <c r="B2" s="108" t="s">
        <v>245</v>
      </c>
      <c r="C2" s="107"/>
      <c r="D2" s="107"/>
      <c r="E2" s="107"/>
      <c r="F2" s="107"/>
      <c r="G2" s="107"/>
      <c r="H2" s="107"/>
    </row>
    <row r="3" spans="2:9" ht="15.75" customHeight="1" x14ac:dyDescent="0.15">
      <c r="B3" s="76" t="s">
        <v>35</v>
      </c>
      <c r="C3" s="77" t="s">
        <v>36</v>
      </c>
      <c r="D3" s="77" t="s">
        <v>37</v>
      </c>
      <c r="E3" s="77" t="s">
        <v>38</v>
      </c>
      <c r="F3" s="77" t="s">
        <v>39</v>
      </c>
      <c r="G3" s="77" t="s">
        <v>40</v>
      </c>
      <c r="H3" s="77" t="s">
        <v>169</v>
      </c>
      <c r="I3" s="78" t="s">
        <v>42</v>
      </c>
    </row>
    <row r="4" spans="2:9" x14ac:dyDescent="0.15">
      <c r="B4" s="150" t="s">
        <v>170</v>
      </c>
      <c r="C4" s="79" t="s">
        <v>24</v>
      </c>
      <c r="D4" s="80" t="s">
        <v>171</v>
      </c>
      <c r="E4" s="80" t="s">
        <v>26</v>
      </c>
      <c r="F4" s="80" t="s">
        <v>172</v>
      </c>
      <c r="G4" s="81" t="s">
        <v>28</v>
      </c>
      <c r="H4" s="82" t="s">
        <v>173</v>
      </c>
      <c r="I4" s="83">
        <v>43887</v>
      </c>
    </row>
    <row r="5" spans="2:9" x14ac:dyDescent="0.15">
      <c r="B5" s="150"/>
      <c r="C5" s="79" t="s">
        <v>174</v>
      </c>
      <c r="D5" s="80" t="s">
        <v>175</v>
      </c>
      <c r="E5" s="80" t="s">
        <v>176</v>
      </c>
      <c r="F5" s="80" t="s">
        <v>172</v>
      </c>
      <c r="G5" s="81" t="s">
        <v>28</v>
      </c>
      <c r="H5" s="82" t="s">
        <v>173</v>
      </c>
      <c r="I5" s="83">
        <v>43887</v>
      </c>
    </row>
    <row r="6" spans="2:9" x14ac:dyDescent="0.15">
      <c r="B6" s="150"/>
      <c r="C6" s="79" t="s">
        <v>177</v>
      </c>
      <c r="D6" s="80" t="s">
        <v>178</v>
      </c>
      <c r="E6" s="80" t="s">
        <v>176</v>
      </c>
      <c r="F6" s="80" t="s">
        <v>179</v>
      </c>
      <c r="G6" s="81" t="s">
        <v>28</v>
      </c>
      <c r="H6" s="82" t="s">
        <v>173</v>
      </c>
      <c r="I6" s="83">
        <v>43887</v>
      </c>
    </row>
    <row r="7" spans="2:9" ht="37.5" x14ac:dyDescent="0.15">
      <c r="B7" s="150"/>
      <c r="C7" s="79" t="s">
        <v>180</v>
      </c>
      <c r="D7" s="80" t="s">
        <v>181</v>
      </c>
      <c r="E7" s="80" t="s">
        <v>182</v>
      </c>
      <c r="F7" s="80" t="s">
        <v>179</v>
      </c>
      <c r="G7" s="81" t="s">
        <v>28</v>
      </c>
      <c r="H7" s="82" t="s">
        <v>173</v>
      </c>
      <c r="I7" s="83">
        <v>43887</v>
      </c>
    </row>
    <row r="8" spans="2:9" x14ac:dyDescent="0.15">
      <c r="B8" s="150"/>
      <c r="C8" s="79" t="s">
        <v>183</v>
      </c>
      <c r="D8" s="80" t="s">
        <v>184</v>
      </c>
      <c r="E8" s="80" t="s">
        <v>176</v>
      </c>
      <c r="F8" s="80" t="s">
        <v>179</v>
      </c>
      <c r="G8" s="81" t="s">
        <v>28</v>
      </c>
      <c r="H8" s="82" t="s">
        <v>173</v>
      </c>
      <c r="I8" s="83">
        <v>43887</v>
      </c>
    </row>
    <row r="9" spans="2:9" ht="37.5" x14ac:dyDescent="0.15">
      <c r="B9" s="150"/>
      <c r="C9" s="79" t="s">
        <v>185</v>
      </c>
      <c r="D9" s="80" t="s">
        <v>186</v>
      </c>
      <c r="E9" s="80" t="s">
        <v>187</v>
      </c>
      <c r="F9" s="80" t="s">
        <v>188</v>
      </c>
      <c r="G9" s="81" t="s">
        <v>28</v>
      </c>
      <c r="H9" s="82" t="s">
        <v>173</v>
      </c>
      <c r="I9" s="83">
        <v>43887</v>
      </c>
    </row>
    <row r="10" spans="2:9" x14ac:dyDescent="0.15">
      <c r="B10" s="150"/>
      <c r="C10" s="79" t="s">
        <v>189</v>
      </c>
      <c r="D10" s="80" t="s">
        <v>176</v>
      </c>
      <c r="E10" s="80" t="s">
        <v>190</v>
      </c>
      <c r="F10" s="80" t="s">
        <v>191</v>
      </c>
      <c r="G10" s="81" t="s">
        <v>28</v>
      </c>
      <c r="H10" s="82" t="s">
        <v>173</v>
      </c>
      <c r="I10" s="83">
        <v>43887</v>
      </c>
    </row>
    <row r="11" spans="2:9" ht="112.5" x14ac:dyDescent="0.15">
      <c r="B11" s="150" t="s">
        <v>192</v>
      </c>
      <c r="C11" s="79">
        <v>2.1</v>
      </c>
      <c r="D11" s="80" t="s">
        <v>193</v>
      </c>
      <c r="E11" s="80" t="s">
        <v>176</v>
      </c>
      <c r="F11" s="80" t="s">
        <v>194</v>
      </c>
      <c r="G11" s="81" t="s">
        <v>28</v>
      </c>
      <c r="H11" s="82" t="s">
        <v>173</v>
      </c>
      <c r="I11" s="83">
        <v>43887</v>
      </c>
    </row>
    <row r="12" spans="2:9" ht="75" x14ac:dyDescent="0.15">
      <c r="B12" s="150"/>
      <c r="C12" s="79">
        <v>2.2000000000000002</v>
      </c>
      <c r="D12" s="80" t="s">
        <v>171</v>
      </c>
      <c r="E12" s="80" t="s">
        <v>195</v>
      </c>
      <c r="F12" s="80" t="s">
        <v>196</v>
      </c>
      <c r="G12" s="81" t="s">
        <v>28</v>
      </c>
      <c r="H12" s="82" t="s">
        <v>173</v>
      </c>
      <c r="I12" s="83">
        <v>43887</v>
      </c>
    </row>
    <row r="13" spans="2:9" ht="54" customHeight="1" x14ac:dyDescent="0.15">
      <c r="B13" s="150"/>
      <c r="C13" s="79">
        <v>2.2999999999999998</v>
      </c>
      <c r="D13" s="80" t="s">
        <v>175</v>
      </c>
      <c r="E13" s="80" t="s">
        <v>176</v>
      </c>
      <c r="F13" s="80" t="s">
        <v>197</v>
      </c>
      <c r="G13" s="81" t="s">
        <v>28</v>
      </c>
      <c r="H13" s="82" t="s">
        <v>173</v>
      </c>
      <c r="I13" s="83">
        <v>43887</v>
      </c>
    </row>
    <row r="14" spans="2:9" ht="150" x14ac:dyDescent="0.15">
      <c r="B14" s="150"/>
      <c r="C14" s="79">
        <v>2.4</v>
      </c>
      <c r="D14" s="80" t="s">
        <v>193</v>
      </c>
      <c r="E14" s="80" t="s">
        <v>176</v>
      </c>
      <c r="F14" s="80" t="s">
        <v>198</v>
      </c>
      <c r="G14" s="81" t="s">
        <v>28</v>
      </c>
      <c r="H14" s="82" t="s">
        <v>173</v>
      </c>
      <c r="I14" s="83">
        <v>43887</v>
      </c>
    </row>
    <row r="15" spans="2:9" ht="93.75" x14ac:dyDescent="0.15">
      <c r="B15" s="150" t="s">
        <v>199</v>
      </c>
      <c r="C15" s="79" t="s">
        <v>200</v>
      </c>
      <c r="D15" s="80" t="s">
        <v>201</v>
      </c>
      <c r="E15" s="80" t="s">
        <v>202</v>
      </c>
      <c r="F15" s="80" t="s">
        <v>203</v>
      </c>
      <c r="G15" s="81" t="s">
        <v>28</v>
      </c>
      <c r="H15" s="82" t="s">
        <v>173</v>
      </c>
      <c r="I15" s="83">
        <v>43887</v>
      </c>
    </row>
    <row r="16" spans="2:9" ht="93.75" x14ac:dyDescent="0.15">
      <c r="B16" s="150"/>
      <c r="C16" s="79" t="s">
        <v>204</v>
      </c>
      <c r="D16" s="80" t="s">
        <v>201</v>
      </c>
      <c r="E16" s="80" t="s">
        <v>205</v>
      </c>
      <c r="F16" s="80" t="s">
        <v>206</v>
      </c>
      <c r="G16" s="81" t="s">
        <v>28</v>
      </c>
      <c r="H16" s="82" t="s">
        <v>173</v>
      </c>
      <c r="I16" s="83">
        <v>43887</v>
      </c>
    </row>
    <row r="17" spans="2:9" ht="75" x14ac:dyDescent="0.15">
      <c r="B17" s="150"/>
      <c r="C17" s="79" t="s">
        <v>207</v>
      </c>
      <c r="D17" s="80" t="s">
        <v>201</v>
      </c>
      <c r="E17" s="80" t="s">
        <v>208</v>
      </c>
      <c r="F17" s="80" t="s">
        <v>209</v>
      </c>
      <c r="G17" s="81" t="s">
        <v>28</v>
      </c>
      <c r="H17" s="82" t="s">
        <v>173</v>
      </c>
      <c r="I17" s="83">
        <v>43887</v>
      </c>
    </row>
    <row r="18" spans="2:9" ht="112.5" x14ac:dyDescent="0.15">
      <c r="B18" s="150"/>
      <c r="C18" s="79" t="s">
        <v>210</v>
      </c>
      <c r="D18" s="80" t="s">
        <v>201</v>
      </c>
      <c r="E18" s="80" t="s">
        <v>211</v>
      </c>
      <c r="F18" s="80" t="s">
        <v>212</v>
      </c>
      <c r="G18" s="81" t="s">
        <v>28</v>
      </c>
      <c r="H18" s="82" t="s">
        <v>173</v>
      </c>
      <c r="I18" s="83">
        <v>43887</v>
      </c>
    </row>
    <row r="19" spans="2:9" ht="93.75" x14ac:dyDescent="0.15">
      <c r="B19" s="150"/>
      <c r="C19" s="79" t="s">
        <v>213</v>
      </c>
      <c r="D19" s="80" t="s">
        <v>214</v>
      </c>
      <c r="E19" s="80" t="s">
        <v>215</v>
      </c>
      <c r="F19" s="80" t="s">
        <v>216</v>
      </c>
      <c r="G19" s="81" t="s">
        <v>28</v>
      </c>
      <c r="H19" s="82" t="s">
        <v>173</v>
      </c>
      <c r="I19" s="83">
        <v>43887</v>
      </c>
    </row>
    <row r="20" spans="2:9" ht="93.75" x14ac:dyDescent="0.15">
      <c r="B20" s="150"/>
      <c r="C20" s="79" t="s">
        <v>217</v>
      </c>
      <c r="D20" s="80" t="s">
        <v>214</v>
      </c>
      <c r="E20" s="80" t="s">
        <v>218</v>
      </c>
      <c r="F20" s="80" t="s">
        <v>219</v>
      </c>
      <c r="G20" s="81" t="s">
        <v>28</v>
      </c>
      <c r="H20" s="82" t="s">
        <v>173</v>
      </c>
      <c r="I20" s="83">
        <v>43887</v>
      </c>
    </row>
    <row r="21" spans="2:9" ht="93.75" x14ac:dyDescent="0.15">
      <c r="B21" s="150"/>
      <c r="C21" s="79" t="s">
        <v>220</v>
      </c>
      <c r="D21" s="80" t="s">
        <v>214</v>
      </c>
      <c r="E21" s="80" t="s">
        <v>221</v>
      </c>
      <c r="F21" s="80" t="s">
        <v>222</v>
      </c>
      <c r="G21" s="81" t="s">
        <v>28</v>
      </c>
      <c r="H21" s="82" t="s">
        <v>173</v>
      </c>
      <c r="I21" s="83">
        <v>43887</v>
      </c>
    </row>
    <row r="22" spans="2:9" ht="112.5" x14ac:dyDescent="0.15">
      <c r="B22" s="150"/>
      <c r="C22" s="79" t="s">
        <v>223</v>
      </c>
      <c r="D22" s="80" t="s">
        <v>214</v>
      </c>
      <c r="E22" s="80" t="s">
        <v>224</v>
      </c>
      <c r="F22" s="80" t="s">
        <v>225</v>
      </c>
      <c r="G22" s="81" t="s">
        <v>28</v>
      </c>
      <c r="H22" s="82" t="s">
        <v>173</v>
      </c>
      <c r="I22" s="83">
        <v>43887</v>
      </c>
    </row>
    <row r="23" spans="2:9" ht="93.75" x14ac:dyDescent="0.15">
      <c r="B23" s="150"/>
      <c r="C23" s="79" t="s">
        <v>226</v>
      </c>
      <c r="D23" s="80" t="s">
        <v>227</v>
      </c>
      <c r="E23" s="80" t="s">
        <v>215</v>
      </c>
      <c r="F23" s="80" t="s">
        <v>228</v>
      </c>
      <c r="G23" s="81" t="s">
        <v>28</v>
      </c>
      <c r="H23" s="82" t="s">
        <v>173</v>
      </c>
      <c r="I23" s="83">
        <v>43887</v>
      </c>
    </row>
    <row r="24" spans="2:9" ht="93.75" x14ac:dyDescent="0.15">
      <c r="B24" s="150"/>
      <c r="C24" s="79" t="s">
        <v>229</v>
      </c>
      <c r="D24" s="80" t="s">
        <v>227</v>
      </c>
      <c r="E24" s="80" t="s">
        <v>218</v>
      </c>
      <c r="F24" s="80" t="s">
        <v>230</v>
      </c>
      <c r="G24" s="81" t="s">
        <v>28</v>
      </c>
      <c r="H24" s="82" t="s">
        <v>173</v>
      </c>
      <c r="I24" s="83">
        <v>43887</v>
      </c>
    </row>
    <row r="25" spans="2:9" ht="93.75" x14ac:dyDescent="0.15">
      <c r="B25" s="150"/>
      <c r="C25" s="79" t="s">
        <v>231</v>
      </c>
      <c r="D25" s="80" t="s">
        <v>232</v>
      </c>
      <c r="E25" s="80" t="s">
        <v>233</v>
      </c>
      <c r="F25" s="80" t="s">
        <v>234</v>
      </c>
      <c r="G25" s="81" t="s">
        <v>28</v>
      </c>
      <c r="H25" s="82" t="s">
        <v>173</v>
      </c>
      <c r="I25" s="83">
        <v>43887</v>
      </c>
    </row>
    <row r="26" spans="2:9" ht="75" x14ac:dyDescent="0.15">
      <c r="B26" s="150"/>
      <c r="C26" s="79">
        <v>3.3</v>
      </c>
      <c r="D26" s="80" t="s">
        <v>235</v>
      </c>
      <c r="E26" s="80" t="s">
        <v>176</v>
      </c>
      <c r="F26" s="80" t="s">
        <v>236</v>
      </c>
      <c r="G26" s="81" t="s">
        <v>28</v>
      </c>
      <c r="H26" s="82" t="s">
        <v>173</v>
      </c>
      <c r="I26" s="83">
        <v>43887</v>
      </c>
    </row>
    <row r="27" spans="2:9" ht="37.5" x14ac:dyDescent="0.15">
      <c r="B27" s="150" t="s">
        <v>237</v>
      </c>
      <c r="C27" s="79">
        <v>4.0999999999999996</v>
      </c>
      <c r="D27" s="80" t="s">
        <v>238</v>
      </c>
      <c r="E27" s="80" t="s">
        <v>239</v>
      </c>
      <c r="F27" s="80" t="s">
        <v>240</v>
      </c>
      <c r="G27" s="81" t="s">
        <v>28</v>
      </c>
      <c r="H27" s="82" t="s">
        <v>173</v>
      </c>
      <c r="I27" s="83">
        <v>43887</v>
      </c>
    </row>
    <row r="28" spans="2:9" ht="56.25" x14ac:dyDescent="0.15">
      <c r="B28" s="150"/>
      <c r="C28" s="79">
        <v>4.2</v>
      </c>
      <c r="D28" s="80" t="s">
        <v>241</v>
      </c>
      <c r="E28" s="80" t="s">
        <v>242</v>
      </c>
      <c r="F28" s="80" t="s">
        <v>243</v>
      </c>
      <c r="G28" s="81" t="s">
        <v>28</v>
      </c>
      <c r="H28" s="82" t="s">
        <v>173</v>
      </c>
      <c r="I28" s="83">
        <v>43887</v>
      </c>
    </row>
    <row r="29" spans="2:9" ht="75" x14ac:dyDescent="0.15">
      <c r="B29" s="150"/>
      <c r="C29" s="79">
        <v>4.3</v>
      </c>
      <c r="D29" s="80" t="s">
        <v>227</v>
      </c>
      <c r="E29" s="80"/>
      <c r="F29" s="80" t="s">
        <v>244</v>
      </c>
      <c r="G29" s="81" t="s">
        <v>28</v>
      </c>
      <c r="H29" s="82" t="s">
        <v>173</v>
      </c>
      <c r="I29" s="83">
        <v>43887</v>
      </c>
    </row>
    <row r="30" spans="2:9" ht="93.75" x14ac:dyDescent="0.15">
      <c r="B30" s="150" t="s">
        <v>245</v>
      </c>
      <c r="C30" s="79" t="s">
        <v>246</v>
      </c>
      <c r="D30" s="80" t="s">
        <v>201</v>
      </c>
      <c r="E30" s="80" t="s">
        <v>176</v>
      </c>
      <c r="F30" s="80" t="s">
        <v>247</v>
      </c>
      <c r="G30" s="81" t="s">
        <v>28</v>
      </c>
      <c r="H30" s="82" t="s">
        <v>173</v>
      </c>
      <c r="I30" s="83">
        <v>43887</v>
      </c>
    </row>
    <row r="31" spans="2:9" ht="56.25" x14ac:dyDescent="0.15">
      <c r="B31" s="150"/>
      <c r="C31" s="79" t="s">
        <v>248</v>
      </c>
      <c r="D31" s="80" t="s">
        <v>201</v>
      </c>
      <c r="E31" s="80" t="s">
        <v>249</v>
      </c>
      <c r="F31" s="80" t="s">
        <v>250</v>
      </c>
      <c r="G31" s="81" t="s">
        <v>28</v>
      </c>
      <c r="H31" s="82" t="s">
        <v>173</v>
      </c>
      <c r="I31" s="83">
        <v>43887</v>
      </c>
    </row>
    <row r="32" spans="2:9" ht="112.5" x14ac:dyDescent="0.15">
      <c r="B32" s="150"/>
      <c r="C32" s="79" t="s">
        <v>251</v>
      </c>
      <c r="D32" s="80" t="s">
        <v>201</v>
      </c>
      <c r="E32" s="80" t="s">
        <v>176</v>
      </c>
      <c r="F32" s="80" t="s">
        <v>252</v>
      </c>
      <c r="G32" s="81" t="s">
        <v>28</v>
      </c>
      <c r="H32" s="82" t="s">
        <v>173</v>
      </c>
      <c r="I32" s="83">
        <v>43887</v>
      </c>
    </row>
    <row r="33" spans="2:9" ht="37.5" x14ac:dyDescent="0.15">
      <c r="B33" s="150"/>
      <c r="C33" s="79" t="s">
        <v>253</v>
      </c>
      <c r="D33" s="80" t="s">
        <v>201</v>
      </c>
      <c r="E33" s="80" t="s">
        <v>254</v>
      </c>
      <c r="F33" s="80" t="s">
        <v>250</v>
      </c>
      <c r="G33" s="81" t="s">
        <v>28</v>
      </c>
      <c r="H33" s="82" t="s">
        <v>173</v>
      </c>
      <c r="I33" s="83">
        <v>43887</v>
      </c>
    </row>
    <row r="34" spans="2:9" ht="93.75" x14ac:dyDescent="0.15">
      <c r="B34" s="150"/>
      <c r="C34" s="79" t="s">
        <v>255</v>
      </c>
      <c r="D34" s="80" t="s">
        <v>214</v>
      </c>
      <c r="E34" s="80" t="s">
        <v>176</v>
      </c>
      <c r="F34" s="80" t="s">
        <v>256</v>
      </c>
      <c r="G34" s="81" t="s">
        <v>28</v>
      </c>
      <c r="H34" s="82" t="s">
        <v>173</v>
      </c>
      <c r="I34" s="83">
        <v>43887</v>
      </c>
    </row>
    <row r="35" spans="2:9" ht="56.25" x14ac:dyDescent="0.15">
      <c r="B35" s="150"/>
      <c r="C35" s="79" t="s">
        <v>257</v>
      </c>
      <c r="D35" s="80" t="s">
        <v>214</v>
      </c>
      <c r="E35" s="80" t="s">
        <v>258</v>
      </c>
      <c r="F35" s="80" t="s">
        <v>250</v>
      </c>
      <c r="G35" s="81" t="s">
        <v>28</v>
      </c>
      <c r="H35" s="82" t="s">
        <v>173</v>
      </c>
      <c r="I35" s="83">
        <v>43887</v>
      </c>
    </row>
    <row r="36" spans="2:9" ht="37.5" x14ac:dyDescent="0.15">
      <c r="B36" s="150"/>
      <c r="C36" s="79" t="s">
        <v>259</v>
      </c>
      <c r="D36" s="80" t="s">
        <v>227</v>
      </c>
      <c r="E36" s="80" t="s">
        <v>176</v>
      </c>
      <c r="F36" s="80" t="s">
        <v>260</v>
      </c>
      <c r="G36" s="81" t="s">
        <v>28</v>
      </c>
      <c r="H36" s="82" t="s">
        <v>173</v>
      </c>
      <c r="I36" s="83">
        <v>43887</v>
      </c>
    </row>
    <row r="37" spans="2:9" ht="75" x14ac:dyDescent="0.15">
      <c r="B37" s="150"/>
      <c r="C37" s="79" t="s">
        <v>261</v>
      </c>
      <c r="D37" s="80" t="s">
        <v>227</v>
      </c>
      <c r="E37" s="80" t="s">
        <v>262</v>
      </c>
      <c r="F37" s="80" t="s">
        <v>263</v>
      </c>
      <c r="G37" s="81" t="s">
        <v>28</v>
      </c>
      <c r="H37" s="82" t="s">
        <v>173</v>
      </c>
      <c r="I37" s="83">
        <v>43887</v>
      </c>
    </row>
    <row r="38" spans="2:9" ht="93.75" x14ac:dyDescent="0.15">
      <c r="B38" s="150"/>
      <c r="C38" s="79" t="s">
        <v>264</v>
      </c>
      <c r="D38" s="80" t="s">
        <v>241</v>
      </c>
      <c r="E38" s="80" t="s">
        <v>233</v>
      </c>
      <c r="F38" s="80" t="s">
        <v>265</v>
      </c>
      <c r="G38" s="81" t="s">
        <v>28</v>
      </c>
      <c r="H38" s="82" t="s">
        <v>173</v>
      </c>
      <c r="I38" s="83">
        <v>43887</v>
      </c>
    </row>
    <row r="39" spans="2:9" ht="37.5" x14ac:dyDescent="0.15">
      <c r="B39" s="150"/>
      <c r="C39" s="79">
        <v>5.3</v>
      </c>
      <c r="D39" s="80" t="s">
        <v>235</v>
      </c>
      <c r="E39" s="80" t="s">
        <v>176</v>
      </c>
      <c r="F39" s="80" t="s">
        <v>266</v>
      </c>
      <c r="G39" s="81" t="s">
        <v>28</v>
      </c>
      <c r="H39" s="82" t="s">
        <v>173</v>
      </c>
      <c r="I39" s="83">
        <v>43887</v>
      </c>
    </row>
    <row r="40" spans="2:9" ht="75" x14ac:dyDescent="0.15">
      <c r="B40" s="150"/>
      <c r="C40" s="79" t="s">
        <v>267</v>
      </c>
      <c r="D40" s="80" t="s">
        <v>268</v>
      </c>
      <c r="E40" s="80" t="s">
        <v>269</v>
      </c>
      <c r="F40" s="80" t="s">
        <v>270</v>
      </c>
      <c r="G40" s="81" t="s">
        <v>28</v>
      </c>
      <c r="H40" s="82" t="s">
        <v>173</v>
      </c>
      <c r="I40" s="83">
        <v>43887</v>
      </c>
    </row>
    <row r="41" spans="2:9" ht="75" x14ac:dyDescent="0.15">
      <c r="B41" s="150"/>
      <c r="C41" s="79" t="s">
        <v>271</v>
      </c>
      <c r="D41" s="80" t="s">
        <v>268</v>
      </c>
      <c r="E41" s="80" t="s">
        <v>272</v>
      </c>
      <c r="F41" s="80" t="s">
        <v>273</v>
      </c>
      <c r="G41" s="81" t="s">
        <v>28</v>
      </c>
      <c r="H41" s="82" t="s">
        <v>173</v>
      </c>
      <c r="I41" s="83">
        <v>43887</v>
      </c>
    </row>
    <row r="42" spans="2:9" ht="75" x14ac:dyDescent="0.15">
      <c r="B42" s="150"/>
      <c r="C42" s="79" t="s">
        <v>274</v>
      </c>
      <c r="D42" s="80" t="s">
        <v>268</v>
      </c>
      <c r="E42" s="80" t="s">
        <v>275</v>
      </c>
      <c r="F42" s="80" t="s">
        <v>276</v>
      </c>
      <c r="G42" s="81" t="s">
        <v>28</v>
      </c>
      <c r="H42" s="82" t="s">
        <v>173</v>
      </c>
      <c r="I42" s="83">
        <v>43887</v>
      </c>
    </row>
    <row r="43" spans="2:9" ht="187.5" x14ac:dyDescent="0.15">
      <c r="B43" s="150"/>
      <c r="C43" s="79" t="s">
        <v>277</v>
      </c>
      <c r="D43" s="80" t="s">
        <v>268</v>
      </c>
      <c r="E43" s="80" t="s">
        <v>278</v>
      </c>
      <c r="F43" s="80" t="s">
        <v>279</v>
      </c>
      <c r="G43" s="81" t="s">
        <v>28</v>
      </c>
      <c r="H43" s="82" t="s">
        <v>173</v>
      </c>
      <c r="I43" s="83">
        <v>43887</v>
      </c>
    </row>
    <row r="44" spans="2:9" ht="75.75" thickBot="1" x14ac:dyDescent="0.2">
      <c r="B44" s="151"/>
      <c r="C44" s="84" t="s">
        <v>280</v>
      </c>
      <c r="D44" s="85" t="s">
        <v>238</v>
      </c>
      <c r="E44" s="85" t="s">
        <v>281</v>
      </c>
      <c r="F44" s="85" t="s">
        <v>282</v>
      </c>
      <c r="G44" s="81" t="s">
        <v>28</v>
      </c>
      <c r="H44" s="82" t="s">
        <v>173</v>
      </c>
      <c r="I44" s="83">
        <v>43887</v>
      </c>
    </row>
    <row r="45" spans="2:9" ht="19.5" thickBot="1" x14ac:dyDescent="0.2">
      <c r="G45" s="28" t="s">
        <v>63</v>
      </c>
    </row>
    <row r="46" spans="2:9" x14ac:dyDescent="0.15">
      <c r="G46" s="38" t="s">
        <v>64</v>
      </c>
      <c r="H46" s="40">
        <f>COUNTIF($G$4:$G$44,"=○")</f>
        <v>41</v>
      </c>
    </row>
    <row r="47" spans="2:9" x14ac:dyDescent="0.15">
      <c r="G47" s="41" t="s">
        <v>65</v>
      </c>
      <c r="H47" s="43">
        <f>COUNTIF($G$4:$G$44,"=×")</f>
        <v>0</v>
      </c>
    </row>
    <row r="48" spans="2:9" x14ac:dyDescent="0.15">
      <c r="G48" s="41" t="s">
        <v>66</v>
      </c>
      <c r="H48" s="43">
        <f>COUNTBLANK($G$4:$G$44)</f>
        <v>0</v>
      </c>
    </row>
    <row r="49" spans="7:8" ht="19.5" thickBot="1" x14ac:dyDescent="0.2">
      <c r="G49" s="44" t="s">
        <v>67</v>
      </c>
      <c r="H49" s="46">
        <f>H46/(H46+H47+H48)</f>
        <v>1</v>
      </c>
    </row>
  </sheetData>
  <mergeCells count="5">
    <mergeCell ref="B4:B10"/>
    <mergeCell ref="B11:B14"/>
    <mergeCell ref="B15:B26"/>
    <mergeCell ref="B27:B29"/>
    <mergeCell ref="B30:B44"/>
  </mergeCells>
  <phoneticPr fontId="2"/>
  <conditionalFormatting sqref="C13:C14 H4:I4 C4:G10 C11:F12 E13:F14 C15:F44">
    <cfRule type="expression" dxfId="203" priority="153">
      <formula>$G4="×"</formula>
    </cfRule>
    <cfRule type="expression" dxfId="202" priority="154">
      <formula>$G4="○"</formula>
    </cfRule>
  </conditionalFormatting>
  <conditionalFormatting sqref="D14">
    <cfRule type="expression" dxfId="201" priority="151">
      <formula>$G14="×"</formula>
    </cfRule>
    <cfRule type="expression" dxfId="200" priority="152">
      <formula>$G14="○"</formula>
    </cfRule>
  </conditionalFormatting>
  <conditionalFormatting sqref="D13">
    <cfRule type="expression" dxfId="199" priority="149">
      <formula>$G13="×"</formula>
    </cfRule>
    <cfRule type="expression" dxfId="198" priority="150">
      <formula>$G13="○"</formula>
    </cfRule>
  </conditionalFormatting>
  <conditionalFormatting sqref="H5:I5">
    <cfRule type="expression" dxfId="197" priority="147">
      <formula>$G5="×"</formula>
    </cfRule>
    <cfRule type="expression" dxfId="196" priority="148">
      <formula>$G5="○"</formula>
    </cfRule>
  </conditionalFormatting>
  <conditionalFormatting sqref="H6:I6">
    <cfRule type="expression" dxfId="195" priority="145">
      <formula>$G6="×"</formula>
    </cfRule>
    <cfRule type="expression" dxfId="194" priority="146">
      <formula>$G6="○"</formula>
    </cfRule>
  </conditionalFormatting>
  <conditionalFormatting sqref="H16:I16">
    <cfRule type="expression" dxfId="193" priority="113">
      <formula>$G16="×"</formula>
    </cfRule>
    <cfRule type="expression" dxfId="192" priority="114">
      <formula>$G16="○"</formula>
    </cfRule>
  </conditionalFormatting>
  <conditionalFormatting sqref="H7:I7">
    <cfRule type="expression" dxfId="191" priority="143">
      <formula>$G7="×"</formula>
    </cfRule>
    <cfRule type="expression" dxfId="190" priority="144">
      <formula>$G7="○"</formula>
    </cfRule>
  </conditionalFormatting>
  <conditionalFormatting sqref="H8:I8">
    <cfRule type="expression" dxfId="189" priority="141">
      <formula>$G8="×"</formula>
    </cfRule>
    <cfRule type="expression" dxfId="188" priority="142">
      <formula>$G8="○"</formula>
    </cfRule>
  </conditionalFormatting>
  <conditionalFormatting sqref="H9:I9">
    <cfRule type="expression" dxfId="187" priority="139">
      <formula>$G9="×"</formula>
    </cfRule>
    <cfRule type="expression" dxfId="186" priority="140">
      <formula>$G9="○"</formula>
    </cfRule>
  </conditionalFormatting>
  <conditionalFormatting sqref="H10:I10">
    <cfRule type="expression" dxfId="185" priority="137">
      <formula>$G10="×"</formula>
    </cfRule>
    <cfRule type="expression" dxfId="184" priority="138">
      <formula>$G10="○"</formula>
    </cfRule>
  </conditionalFormatting>
  <conditionalFormatting sqref="G11">
    <cfRule type="expression" dxfId="183" priority="135">
      <formula>$G11="×"</formula>
    </cfRule>
    <cfRule type="expression" dxfId="182" priority="136">
      <formula>$G11="○"</formula>
    </cfRule>
  </conditionalFormatting>
  <conditionalFormatting sqref="H11:I11">
    <cfRule type="expression" dxfId="181" priority="133">
      <formula>$G11="×"</formula>
    </cfRule>
    <cfRule type="expression" dxfId="180" priority="134">
      <formula>$G11="○"</formula>
    </cfRule>
  </conditionalFormatting>
  <conditionalFormatting sqref="G12">
    <cfRule type="expression" dxfId="179" priority="131">
      <formula>$G12="×"</formula>
    </cfRule>
    <cfRule type="expression" dxfId="178" priority="132">
      <formula>$G12="○"</formula>
    </cfRule>
  </conditionalFormatting>
  <conditionalFormatting sqref="H12:I12">
    <cfRule type="expression" dxfId="177" priority="129">
      <formula>$G12="×"</formula>
    </cfRule>
    <cfRule type="expression" dxfId="176" priority="130">
      <formula>$G12="○"</formula>
    </cfRule>
  </conditionalFormatting>
  <conditionalFormatting sqref="G13">
    <cfRule type="expression" dxfId="175" priority="127">
      <formula>$G13="×"</formula>
    </cfRule>
    <cfRule type="expression" dxfId="174" priority="128">
      <formula>$G13="○"</formula>
    </cfRule>
  </conditionalFormatting>
  <conditionalFormatting sqref="H13:I13">
    <cfRule type="expression" dxfId="173" priority="125">
      <formula>$G13="×"</formula>
    </cfRule>
    <cfRule type="expression" dxfId="172" priority="126">
      <formula>$G13="○"</formula>
    </cfRule>
  </conditionalFormatting>
  <conditionalFormatting sqref="G14">
    <cfRule type="expression" dxfId="171" priority="123">
      <formula>$G14="×"</formula>
    </cfRule>
    <cfRule type="expression" dxfId="170" priority="124">
      <formula>$G14="○"</formula>
    </cfRule>
  </conditionalFormatting>
  <conditionalFormatting sqref="H14:I14">
    <cfRule type="expression" dxfId="169" priority="121">
      <formula>$G14="×"</formula>
    </cfRule>
    <cfRule type="expression" dxfId="168" priority="122">
      <formula>$G14="○"</formula>
    </cfRule>
  </conditionalFormatting>
  <conditionalFormatting sqref="G15">
    <cfRule type="expression" dxfId="167" priority="119">
      <formula>$G15="×"</formula>
    </cfRule>
    <cfRule type="expression" dxfId="166" priority="120">
      <formula>$G15="○"</formula>
    </cfRule>
  </conditionalFormatting>
  <conditionalFormatting sqref="H15:I15">
    <cfRule type="expression" dxfId="165" priority="117">
      <formula>$G15="×"</formula>
    </cfRule>
    <cfRule type="expression" dxfId="164" priority="118">
      <formula>$G15="○"</formula>
    </cfRule>
  </conditionalFormatting>
  <conditionalFormatting sqref="G16">
    <cfRule type="expression" dxfId="163" priority="115">
      <formula>$G16="×"</formula>
    </cfRule>
    <cfRule type="expression" dxfId="162" priority="116">
      <formula>$G16="○"</formula>
    </cfRule>
  </conditionalFormatting>
  <conditionalFormatting sqref="H24:I24">
    <cfRule type="expression" dxfId="161" priority="81">
      <formula>$G24="×"</formula>
    </cfRule>
    <cfRule type="expression" dxfId="160" priority="82">
      <formula>$G24="○"</formula>
    </cfRule>
  </conditionalFormatting>
  <conditionalFormatting sqref="H17:I17">
    <cfRule type="expression" dxfId="159" priority="109">
      <formula>$G17="×"</formula>
    </cfRule>
    <cfRule type="expression" dxfId="158" priority="110">
      <formula>$G17="○"</formula>
    </cfRule>
  </conditionalFormatting>
  <conditionalFormatting sqref="G17">
    <cfRule type="expression" dxfId="157" priority="111">
      <formula>$G17="×"</formula>
    </cfRule>
    <cfRule type="expression" dxfId="156" priority="112">
      <formula>$G17="○"</formula>
    </cfRule>
  </conditionalFormatting>
  <conditionalFormatting sqref="H18:I18">
    <cfRule type="expression" dxfId="155" priority="105">
      <formula>$G18="×"</formula>
    </cfRule>
    <cfRule type="expression" dxfId="154" priority="106">
      <formula>$G18="○"</formula>
    </cfRule>
  </conditionalFormatting>
  <conditionalFormatting sqref="G18">
    <cfRule type="expression" dxfId="153" priority="107">
      <formula>$G18="×"</formula>
    </cfRule>
    <cfRule type="expression" dxfId="152" priority="108">
      <formula>$G18="○"</formula>
    </cfRule>
  </conditionalFormatting>
  <conditionalFormatting sqref="H19:I19">
    <cfRule type="expression" dxfId="151" priority="101">
      <formula>$G19="×"</formula>
    </cfRule>
    <cfRule type="expression" dxfId="150" priority="102">
      <formula>$G19="○"</formula>
    </cfRule>
  </conditionalFormatting>
  <conditionalFormatting sqref="G19">
    <cfRule type="expression" dxfId="149" priority="103">
      <formula>$G19="×"</formula>
    </cfRule>
    <cfRule type="expression" dxfId="148" priority="104">
      <formula>$G19="○"</formula>
    </cfRule>
  </conditionalFormatting>
  <conditionalFormatting sqref="H20:I20">
    <cfRule type="expression" dxfId="147" priority="97">
      <formula>$G20="×"</formula>
    </cfRule>
    <cfRule type="expression" dxfId="146" priority="98">
      <formula>$G20="○"</formula>
    </cfRule>
  </conditionalFormatting>
  <conditionalFormatting sqref="G20">
    <cfRule type="expression" dxfId="145" priority="99">
      <formula>$G20="×"</formula>
    </cfRule>
    <cfRule type="expression" dxfId="144" priority="100">
      <formula>$G20="○"</formula>
    </cfRule>
  </conditionalFormatting>
  <conditionalFormatting sqref="H21:I21">
    <cfRule type="expression" dxfId="143" priority="93">
      <formula>$G21="×"</formula>
    </cfRule>
    <cfRule type="expression" dxfId="142" priority="94">
      <formula>$G21="○"</formula>
    </cfRule>
  </conditionalFormatting>
  <conditionalFormatting sqref="G21">
    <cfRule type="expression" dxfId="141" priority="95">
      <formula>$G21="×"</formula>
    </cfRule>
    <cfRule type="expression" dxfId="140" priority="96">
      <formula>$G21="○"</formula>
    </cfRule>
  </conditionalFormatting>
  <conditionalFormatting sqref="H22:I22">
    <cfRule type="expression" dxfId="139" priority="89">
      <formula>$G22="×"</formula>
    </cfRule>
    <cfRule type="expression" dxfId="138" priority="90">
      <formula>$G22="○"</formula>
    </cfRule>
  </conditionalFormatting>
  <conditionalFormatting sqref="G22">
    <cfRule type="expression" dxfId="137" priority="91">
      <formula>$G22="×"</formula>
    </cfRule>
    <cfRule type="expression" dxfId="136" priority="92">
      <formula>$G22="○"</formula>
    </cfRule>
  </conditionalFormatting>
  <conditionalFormatting sqref="G23">
    <cfRule type="expression" dxfId="135" priority="87">
      <formula>$G23="×"</formula>
    </cfRule>
    <cfRule type="expression" dxfId="134" priority="88">
      <formula>$G23="○"</formula>
    </cfRule>
  </conditionalFormatting>
  <conditionalFormatting sqref="H23:I23">
    <cfRule type="expression" dxfId="133" priority="85">
      <formula>$G23="×"</formula>
    </cfRule>
    <cfRule type="expression" dxfId="132" priority="86">
      <formula>$G23="○"</formula>
    </cfRule>
  </conditionalFormatting>
  <conditionalFormatting sqref="G24">
    <cfRule type="expression" dxfId="131" priority="83">
      <formula>$G24="×"</formula>
    </cfRule>
    <cfRule type="expression" dxfId="130" priority="84">
      <formula>$G24="○"</formula>
    </cfRule>
  </conditionalFormatting>
  <conditionalFormatting sqref="H26:I26">
    <cfRule type="expression" dxfId="129" priority="73">
      <formula>$G26="×"</formula>
    </cfRule>
    <cfRule type="expression" dxfId="128" priority="74">
      <formula>$G26="○"</formula>
    </cfRule>
  </conditionalFormatting>
  <conditionalFormatting sqref="H25:I25">
    <cfRule type="expression" dxfId="127" priority="77">
      <formula>$G25="×"</formula>
    </cfRule>
    <cfRule type="expression" dxfId="126" priority="78">
      <formula>$G25="○"</formula>
    </cfRule>
  </conditionalFormatting>
  <conditionalFormatting sqref="G25">
    <cfRule type="expression" dxfId="125" priority="79">
      <formula>$G25="×"</formula>
    </cfRule>
    <cfRule type="expression" dxfId="124" priority="80">
      <formula>$G25="○"</formula>
    </cfRule>
  </conditionalFormatting>
  <conditionalFormatting sqref="G26">
    <cfRule type="expression" dxfId="123" priority="75">
      <formula>$G26="×"</formula>
    </cfRule>
    <cfRule type="expression" dxfId="122" priority="76">
      <formula>$G26="○"</formula>
    </cfRule>
  </conditionalFormatting>
  <conditionalFormatting sqref="H27:I27">
    <cfRule type="expression" dxfId="121" priority="69">
      <formula>$G27="×"</formula>
    </cfRule>
    <cfRule type="expression" dxfId="120" priority="70">
      <formula>$G27="○"</formula>
    </cfRule>
  </conditionalFormatting>
  <conditionalFormatting sqref="G27">
    <cfRule type="expression" dxfId="119" priority="71">
      <formula>$G27="×"</formula>
    </cfRule>
    <cfRule type="expression" dxfId="118" priority="72">
      <formula>$G27="○"</formula>
    </cfRule>
  </conditionalFormatting>
  <conditionalFormatting sqref="H28:I28">
    <cfRule type="expression" dxfId="117" priority="65">
      <formula>$G28="×"</formula>
    </cfRule>
    <cfRule type="expression" dxfId="116" priority="66">
      <formula>$G28="○"</formula>
    </cfRule>
  </conditionalFormatting>
  <conditionalFormatting sqref="G28">
    <cfRule type="expression" dxfId="115" priority="67">
      <formula>$G28="×"</formula>
    </cfRule>
    <cfRule type="expression" dxfId="114" priority="68">
      <formula>$G28="○"</formula>
    </cfRule>
  </conditionalFormatting>
  <conditionalFormatting sqref="H29:I29">
    <cfRule type="expression" dxfId="113" priority="61">
      <formula>$G29="×"</formula>
    </cfRule>
    <cfRule type="expression" dxfId="112" priority="62">
      <formula>$G29="○"</formula>
    </cfRule>
  </conditionalFormatting>
  <conditionalFormatting sqref="G29">
    <cfRule type="expression" dxfId="111" priority="63">
      <formula>$G29="×"</formula>
    </cfRule>
    <cfRule type="expression" dxfId="110" priority="64">
      <formula>$G29="○"</formula>
    </cfRule>
  </conditionalFormatting>
  <conditionalFormatting sqref="H30:I30">
    <cfRule type="expression" dxfId="109" priority="57">
      <formula>$G30="×"</formula>
    </cfRule>
    <cfRule type="expression" dxfId="108" priority="58">
      <formula>$G30="○"</formula>
    </cfRule>
  </conditionalFormatting>
  <conditionalFormatting sqref="G30">
    <cfRule type="expression" dxfId="107" priority="59">
      <formula>$G30="×"</formula>
    </cfRule>
    <cfRule type="expression" dxfId="106" priority="60">
      <formula>$G30="○"</formula>
    </cfRule>
  </conditionalFormatting>
  <conditionalFormatting sqref="H31:I31">
    <cfRule type="expression" dxfId="105" priority="53">
      <formula>$G31="×"</formula>
    </cfRule>
    <cfRule type="expression" dxfId="104" priority="54">
      <formula>$G31="○"</formula>
    </cfRule>
  </conditionalFormatting>
  <conditionalFormatting sqref="G31">
    <cfRule type="expression" dxfId="103" priority="55">
      <formula>$G31="×"</formula>
    </cfRule>
    <cfRule type="expression" dxfId="102" priority="56">
      <formula>$G31="○"</formula>
    </cfRule>
  </conditionalFormatting>
  <conditionalFormatting sqref="H32:I32">
    <cfRule type="expression" dxfId="101" priority="49">
      <formula>$G32="×"</formula>
    </cfRule>
    <cfRule type="expression" dxfId="100" priority="50">
      <formula>$G32="○"</formula>
    </cfRule>
  </conditionalFormatting>
  <conditionalFormatting sqref="G32">
    <cfRule type="expression" dxfId="99" priority="51">
      <formula>$G32="×"</formula>
    </cfRule>
    <cfRule type="expression" dxfId="98" priority="52">
      <formula>$G32="○"</formula>
    </cfRule>
  </conditionalFormatting>
  <conditionalFormatting sqref="H33:I33">
    <cfRule type="expression" dxfId="97" priority="45">
      <formula>$G33="×"</formula>
    </cfRule>
    <cfRule type="expression" dxfId="96" priority="46">
      <formula>$G33="○"</formula>
    </cfRule>
  </conditionalFormatting>
  <conditionalFormatting sqref="G33">
    <cfRule type="expression" dxfId="95" priority="47">
      <formula>$G33="×"</formula>
    </cfRule>
    <cfRule type="expression" dxfId="94" priority="48">
      <formula>$G33="○"</formula>
    </cfRule>
  </conditionalFormatting>
  <conditionalFormatting sqref="H34:I34">
    <cfRule type="expression" dxfId="93" priority="41">
      <formula>$G34="×"</formula>
    </cfRule>
    <cfRule type="expression" dxfId="92" priority="42">
      <formula>$G34="○"</formula>
    </cfRule>
  </conditionalFormatting>
  <conditionalFormatting sqref="G34">
    <cfRule type="expression" dxfId="91" priority="43">
      <formula>$G34="×"</formula>
    </cfRule>
    <cfRule type="expression" dxfId="90" priority="44">
      <formula>$G34="○"</formula>
    </cfRule>
  </conditionalFormatting>
  <conditionalFormatting sqref="H35:I35">
    <cfRule type="expression" dxfId="89" priority="37">
      <formula>$G35="×"</formula>
    </cfRule>
    <cfRule type="expression" dxfId="88" priority="38">
      <formula>$G35="○"</formula>
    </cfRule>
  </conditionalFormatting>
  <conditionalFormatting sqref="G35">
    <cfRule type="expression" dxfId="87" priority="39">
      <formula>$G35="×"</formula>
    </cfRule>
    <cfRule type="expression" dxfId="86" priority="40">
      <formula>$G35="○"</formula>
    </cfRule>
  </conditionalFormatting>
  <conditionalFormatting sqref="H36:I36">
    <cfRule type="expression" dxfId="85" priority="33">
      <formula>$G36="×"</formula>
    </cfRule>
    <cfRule type="expression" dxfId="84" priority="34">
      <formula>$G36="○"</formula>
    </cfRule>
  </conditionalFormatting>
  <conditionalFormatting sqref="G36">
    <cfRule type="expression" dxfId="83" priority="35">
      <formula>$G36="×"</formula>
    </cfRule>
    <cfRule type="expression" dxfId="82" priority="36">
      <formula>$G36="○"</formula>
    </cfRule>
  </conditionalFormatting>
  <conditionalFormatting sqref="H37:I37">
    <cfRule type="expression" dxfId="81" priority="29">
      <formula>$G37="×"</formula>
    </cfRule>
    <cfRule type="expression" dxfId="80" priority="30">
      <formula>$G37="○"</formula>
    </cfRule>
  </conditionalFormatting>
  <conditionalFormatting sqref="G37">
    <cfRule type="expression" dxfId="79" priority="31">
      <formula>$G37="×"</formula>
    </cfRule>
    <cfRule type="expression" dxfId="78" priority="32">
      <formula>$G37="○"</formula>
    </cfRule>
  </conditionalFormatting>
  <conditionalFormatting sqref="H38:I38">
    <cfRule type="expression" dxfId="77" priority="25">
      <formula>$G38="×"</formula>
    </cfRule>
    <cfRule type="expression" dxfId="76" priority="26">
      <formula>$G38="○"</formula>
    </cfRule>
  </conditionalFormatting>
  <conditionalFormatting sqref="G38">
    <cfRule type="expression" dxfId="75" priority="27">
      <formula>$G38="×"</formula>
    </cfRule>
    <cfRule type="expression" dxfId="74" priority="28">
      <formula>$G38="○"</formula>
    </cfRule>
  </conditionalFormatting>
  <conditionalFormatting sqref="H39:I39">
    <cfRule type="expression" dxfId="73" priority="21">
      <formula>$G39="×"</formula>
    </cfRule>
    <cfRule type="expression" dxfId="72" priority="22">
      <formula>$G39="○"</formula>
    </cfRule>
  </conditionalFormatting>
  <conditionalFormatting sqref="G39">
    <cfRule type="expression" dxfId="71" priority="23">
      <formula>$G39="×"</formula>
    </cfRule>
    <cfRule type="expression" dxfId="70" priority="24">
      <formula>$G39="○"</formula>
    </cfRule>
  </conditionalFormatting>
  <conditionalFormatting sqref="H40:I40">
    <cfRule type="expression" dxfId="69" priority="17">
      <formula>$G40="×"</formula>
    </cfRule>
    <cfRule type="expression" dxfId="68" priority="18">
      <formula>$G40="○"</formula>
    </cfRule>
  </conditionalFormatting>
  <conditionalFormatting sqref="G40">
    <cfRule type="expression" dxfId="67" priority="19">
      <formula>$G40="×"</formula>
    </cfRule>
    <cfRule type="expression" dxfId="66" priority="20">
      <formula>$G40="○"</formula>
    </cfRule>
  </conditionalFormatting>
  <conditionalFormatting sqref="H41:I41">
    <cfRule type="expression" dxfId="65" priority="13">
      <formula>$G41="×"</formula>
    </cfRule>
    <cfRule type="expression" dxfId="64" priority="14">
      <formula>$G41="○"</formula>
    </cfRule>
  </conditionalFormatting>
  <conditionalFormatting sqref="G41">
    <cfRule type="expression" dxfId="63" priority="15">
      <formula>$G41="×"</formula>
    </cfRule>
    <cfRule type="expression" dxfId="62" priority="16">
      <formula>$G41="○"</formula>
    </cfRule>
  </conditionalFormatting>
  <conditionalFormatting sqref="H42:I42">
    <cfRule type="expression" dxfId="61" priority="9">
      <formula>$G42="×"</formula>
    </cfRule>
    <cfRule type="expression" dxfId="60" priority="10">
      <formula>$G42="○"</formula>
    </cfRule>
  </conditionalFormatting>
  <conditionalFormatting sqref="G42">
    <cfRule type="expression" dxfId="59" priority="11">
      <formula>$G42="×"</formula>
    </cfRule>
    <cfRule type="expression" dxfId="58" priority="12">
      <formula>$G42="○"</formula>
    </cfRule>
  </conditionalFormatting>
  <conditionalFormatting sqref="H43:I43">
    <cfRule type="expression" dxfId="57" priority="5">
      <formula>$G43="×"</formula>
    </cfRule>
    <cfRule type="expression" dxfId="56" priority="6">
      <formula>$G43="○"</formula>
    </cfRule>
  </conditionalFormatting>
  <conditionalFormatting sqref="G43">
    <cfRule type="expression" dxfId="55" priority="7">
      <formula>$G43="×"</formula>
    </cfRule>
    <cfRule type="expression" dxfId="54" priority="8">
      <formula>$G43="○"</formula>
    </cfRule>
  </conditionalFormatting>
  <conditionalFormatting sqref="H44:I44">
    <cfRule type="expression" dxfId="53" priority="1">
      <formula>$G44="×"</formula>
    </cfRule>
    <cfRule type="expression" dxfId="52" priority="2">
      <formula>$G44="○"</formula>
    </cfRule>
  </conditionalFormatting>
  <conditionalFormatting sqref="G44">
    <cfRule type="expression" dxfId="51" priority="3">
      <formula>$G44="×"</formula>
    </cfRule>
    <cfRule type="expression" dxfId="50" priority="4">
      <formula>$G44="○"</formula>
    </cfRule>
  </conditionalFormatting>
  <dataValidations count="1">
    <dataValidation type="list" allowBlank="1" showInputMessage="1" showErrorMessage="1" sqref="G4:G44" xr:uid="{00000000-0002-0000-0700-000000000000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I16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.75" x14ac:dyDescent="0.15"/>
  <cols>
    <col min="1" max="1" width="1.5" style="28" customWidth="1"/>
    <col min="2" max="2" width="15.25" style="37" customWidth="1"/>
    <col min="3" max="3" width="4.5" style="28" customWidth="1"/>
    <col min="4" max="5" width="38.375" style="28" customWidth="1"/>
    <col min="6" max="6" width="50.875" style="28" customWidth="1"/>
    <col min="7" max="9" width="9.75" style="28" customWidth="1"/>
    <col min="10" max="10" width="9" style="28" customWidth="1"/>
    <col min="11" max="16384" width="9" style="28"/>
  </cols>
  <sheetData>
    <row r="1" spans="2:9" ht="7.5" customHeight="1" x14ac:dyDescent="0.15"/>
    <row r="2" spans="2:9" ht="19.5" thickBot="1" x14ac:dyDescent="0.2">
      <c r="B2" s="106" t="s">
        <v>315</v>
      </c>
    </row>
    <row r="3" spans="2:9" ht="15.75" customHeight="1" x14ac:dyDescent="0.15">
      <c r="B3" s="24" t="s">
        <v>35</v>
      </c>
      <c r="C3" s="25" t="s">
        <v>36</v>
      </c>
      <c r="D3" s="25" t="s">
        <v>37</v>
      </c>
      <c r="E3" s="25" t="s">
        <v>38</v>
      </c>
      <c r="F3" s="25" t="s">
        <v>39</v>
      </c>
      <c r="G3" s="25" t="s">
        <v>40</v>
      </c>
      <c r="H3" s="47" t="s">
        <v>41</v>
      </c>
      <c r="I3" s="27" t="s">
        <v>42</v>
      </c>
    </row>
    <row r="4" spans="2:9" ht="36" customHeight="1" x14ac:dyDescent="0.15">
      <c r="B4" s="68" t="s">
        <v>136</v>
      </c>
      <c r="C4" s="49" t="s">
        <v>24</v>
      </c>
      <c r="D4" s="50" t="s">
        <v>283</v>
      </c>
      <c r="E4" s="50" t="s">
        <v>26</v>
      </c>
      <c r="F4" s="50" t="s">
        <v>284</v>
      </c>
      <c r="G4" s="31" t="s">
        <v>28</v>
      </c>
      <c r="H4" s="51" t="s">
        <v>47</v>
      </c>
      <c r="I4" s="52">
        <v>43886</v>
      </c>
    </row>
    <row r="5" spans="2:9" ht="54" customHeight="1" x14ac:dyDescent="0.15">
      <c r="B5" s="142" t="s">
        <v>139</v>
      </c>
      <c r="C5" s="49">
        <v>2.1</v>
      </c>
      <c r="D5" s="69" t="s">
        <v>285</v>
      </c>
      <c r="E5" s="50" t="s">
        <v>26</v>
      </c>
      <c r="F5" s="50" t="s">
        <v>286</v>
      </c>
      <c r="G5" s="31" t="s">
        <v>28</v>
      </c>
      <c r="H5" s="51" t="s">
        <v>47</v>
      </c>
      <c r="I5" s="52">
        <v>43886</v>
      </c>
    </row>
    <row r="6" spans="2:9" ht="54" customHeight="1" x14ac:dyDescent="0.15">
      <c r="B6" s="143"/>
      <c r="C6" s="49">
        <v>2.2000000000000002</v>
      </c>
      <c r="D6" s="69" t="s">
        <v>287</v>
      </c>
      <c r="E6" s="50" t="s">
        <v>288</v>
      </c>
      <c r="F6" s="50" t="s">
        <v>289</v>
      </c>
      <c r="G6" s="31" t="s">
        <v>28</v>
      </c>
      <c r="H6" s="51" t="s">
        <v>47</v>
      </c>
      <c r="I6" s="52">
        <v>43886</v>
      </c>
    </row>
    <row r="7" spans="2:9" ht="46.5" customHeight="1" x14ac:dyDescent="0.15">
      <c r="B7" s="143"/>
      <c r="C7" s="49">
        <v>2.2999999999999998</v>
      </c>
      <c r="D7" s="69" t="s">
        <v>290</v>
      </c>
      <c r="E7" s="50" t="s">
        <v>291</v>
      </c>
      <c r="F7" s="50" t="s">
        <v>292</v>
      </c>
      <c r="G7" s="31" t="s">
        <v>28</v>
      </c>
      <c r="H7" s="51" t="s">
        <v>47</v>
      </c>
      <c r="I7" s="52">
        <v>43886</v>
      </c>
    </row>
    <row r="8" spans="2:9" ht="64.5" customHeight="1" x14ac:dyDescent="0.15">
      <c r="B8" s="143"/>
      <c r="C8" s="49">
        <v>2.4</v>
      </c>
      <c r="D8" s="69" t="s">
        <v>293</v>
      </c>
      <c r="E8" s="50" t="s">
        <v>143</v>
      </c>
      <c r="F8" s="50" t="s">
        <v>294</v>
      </c>
      <c r="G8" s="70" t="s">
        <v>28</v>
      </c>
      <c r="H8" s="51" t="s">
        <v>47</v>
      </c>
      <c r="I8" s="52">
        <v>43886</v>
      </c>
    </row>
    <row r="9" spans="2:9" ht="52.5" customHeight="1" x14ac:dyDescent="0.15">
      <c r="B9" s="144"/>
      <c r="C9" s="49">
        <v>2.5</v>
      </c>
      <c r="D9" s="86" t="s">
        <v>293</v>
      </c>
      <c r="E9" s="71" t="s">
        <v>147</v>
      </c>
      <c r="F9" s="71" t="s">
        <v>295</v>
      </c>
      <c r="G9" s="70" t="s">
        <v>28</v>
      </c>
      <c r="H9" s="51" t="s">
        <v>47</v>
      </c>
      <c r="I9" s="52">
        <v>43886</v>
      </c>
    </row>
    <row r="10" spans="2:9" ht="39" customHeight="1" thickBot="1" x14ac:dyDescent="0.2">
      <c r="B10" s="53" t="s">
        <v>133</v>
      </c>
      <c r="C10" s="54">
        <v>3.1</v>
      </c>
      <c r="D10" s="73" t="s">
        <v>134</v>
      </c>
      <c r="E10" s="55" t="s">
        <v>26</v>
      </c>
      <c r="F10" s="55" t="s">
        <v>135</v>
      </c>
      <c r="G10" s="35" t="s">
        <v>28</v>
      </c>
      <c r="H10" s="87" t="s">
        <v>47</v>
      </c>
      <c r="I10" s="56">
        <v>43886</v>
      </c>
    </row>
    <row r="13" spans="2:9" x14ac:dyDescent="0.15">
      <c r="G13" s="38" t="s">
        <v>64</v>
      </c>
      <c r="H13" s="42"/>
      <c r="I13" s="40">
        <f>COUNTIF($G$4:$G$10,"=○")</f>
        <v>7</v>
      </c>
    </row>
    <row r="14" spans="2:9" x14ac:dyDescent="0.15">
      <c r="G14" s="41" t="s">
        <v>65</v>
      </c>
      <c r="H14" s="45"/>
      <c r="I14" s="43">
        <f>COUNTIF($G$4:$G$10,"=☓")</f>
        <v>0</v>
      </c>
    </row>
    <row r="15" spans="2:9" x14ac:dyDescent="0.15">
      <c r="G15" s="41" t="s">
        <v>66</v>
      </c>
      <c r="H15" s="45"/>
      <c r="I15" s="43">
        <f>COUNTBLANK($G$4:$G$10)</f>
        <v>0</v>
      </c>
    </row>
    <row r="16" spans="2:9" ht="19.5" thickBot="1" x14ac:dyDescent="0.2">
      <c r="G16" s="44" t="s">
        <v>67</v>
      </c>
      <c r="H16" s="57"/>
      <c r="I16" s="46">
        <f>I13/(I13+I14+I15)</f>
        <v>1</v>
      </c>
    </row>
  </sheetData>
  <mergeCells count="1">
    <mergeCell ref="B5:B9"/>
  </mergeCells>
  <phoneticPr fontId="2"/>
  <conditionalFormatting sqref="C4:I4 C5:E5 G5:G6 C7:C9 H5:H10">
    <cfRule type="expression" dxfId="49" priority="43">
      <formula>$G4="×"</formula>
    </cfRule>
    <cfRule type="expression" dxfId="48" priority="44">
      <formula>$G4="○"</formula>
    </cfRule>
  </conditionalFormatting>
  <conditionalFormatting sqref="F5">
    <cfRule type="expression" dxfId="47" priority="41">
      <formula>$G5="○"</formula>
    </cfRule>
    <cfRule type="expression" dxfId="46" priority="42">
      <formula>$G5="×"</formula>
    </cfRule>
  </conditionalFormatting>
  <conditionalFormatting sqref="G8">
    <cfRule type="expression" dxfId="45" priority="39">
      <formula>$G8="○"</formula>
    </cfRule>
    <cfRule type="expression" dxfId="44" priority="40">
      <formula>$G8="×"</formula>
    </cfRule>
  </conditionalFormatting>
  <conditionalFormatting sqref="G7">
    <cfRule type="expression" dxfId="43" priority="37">
      <formula>$G7="○"</formula>
    </cfRule>
    <cfRule type="expression" dxfId="42" priority="38">
      <formula>$G7="×"</formula>
    </cfRule>
  </conditionalFormatting>
  <conditionalFormatting sqref="C6:E6 C7:C9">
    <cfRule type="expression" dxfId="41" priority="35">
      <formula>$G6="○"</formula>
    </cfRule>
    <cfRule type="expression" dxfId="40" priority="36">
      <formula>$G6="×"</formula>
    </cfRule>
  </conditionalFormatting>
  <conditionalFormatting sqref="F6">
    <cfRule type="expression" dxfId="39" priority="33">
      <formula>$G6="×"</formula>
    </cfRule>
    <cfRule type="expression" dxfId="38" priority="34">
      <formula>$G6="○"</formula>
    </cfRule>
  </conditionalFormatting>
  <conditionalFormatting sqref="D8">
    <cfRule type="expression" dxfId="37" priority="31">
      <formula>$G8="○"</formula>
    </cfRule>
    <cfRule type="expression" dxfId="36" priority="32">
      <formula>$G8="×"</formula>
    </cfRule>
  </conditionalFormatting>
  <conditionalFormatting sqref="E8">
    <cfRule type="expression" dxfId="35" priority="29">
      <formula>$G8="×"</formula>
    </cfRule>
    <cfRule type="expression" dxfId="34" priority="30">
      <formula>$G8="○"</formula>
    </cfRule>
  </conditionalFormatting>
  <conditionalFormatting sqref="F9">
    <cfRule type="expression" dxfId="33" priority="27">
      <formula>$G9="○"</formula>
    </cfRule>
    <cfRule type="expression" dxfId="32" priority="28">
      <formula>$G9="×"</formula>
    </cfRule>
  </conditionalFormatting>
  <conditionalFormatting sqref="F8">
    <cfRule type="expression" dxfId="31" priority="25">
      <formula>$G8="○"</formula>
    </cfRule>
    <cfRule type="expression" dxfId="30" priority="26">
      <formula>$G8="×"</formula>
    </cfRule>
  </conditionalFormatting>
  <conditionalFormatting sqref="D9">
    <cfRule type="expression" dxfId="29" priority="23">
      <formula>$G9="×"</formula>
    </cfRule>
    <cfRule type="expression" dxfId="28" priority="24">
      <formula>$G9="○"</formula>
    </cfRule>
  </conditionalFormatting>
  <conditionalFormatting sqref="E9">
    <cfRule type="expression" dxfId="27" priority="21">
      <formula>$G9="○"</formula>
    </cfRule>
    <cfRule type="expression" dxfId="26" priority="22">
      <formula>$G9="×"</formula>
    </cfRule>
  </conditionalFormatting>
  <conditionalFormatting sqref="D7">
    <cfRule type="expression" dxfId="25" priority="19">
      <formula>$G7="○"</formula>
    </cfRule>
    <cfRule type="expression" dxfId="24" priority="20">
      <formula>$G7="×"</formula>
    </cfRule>
  </conditionalFormatting>
  <conditionalFormatting sqref="E7">
    <cfRule type="expression" dxfId="23" priority="17">
      <formula>$G7="×"</formula>
    </cfRule>
    <cfRule type="expression" dxfId="22" priority="18">
      <formula>$G7="○"</formula>
    </cfRule>
  </conditionalFormatting>
  <conditionalFormatting sqref="F7">
    <cfRule type="expression" dxfId="21" priority="15">
      <formula>$G7="×"</formula>
    </cfRule>
    <cfRule type="expression" dxfId="20" priority="16">
      <formula>$G7="○"</formula>
    </cfRule>
  </conditionalFormatting>
  <conditionalFormatting sqref="C10">
    <cfRule type="expression" dxfId="19" priority="13">
      <formula>$G10="×"</formula>
    </cfRule>
    <cfRule type="expression" dxfId="18" priority="14">
      <formula>$G10="○"</formula>
    </cfRule>
  </conditionalFormatting>
  <conditionalFormatting sqref="F10">
    <cfRule type="expression" dxfId="17" priority="11">
      <formula>$G10="×"</formula>
    </cfRule>
    <cfRule type="expression" dxfId="16" priority="12">
      <formula>$G10="○"</formula>
    </cfRule>
  </conditionalFormatting>
  <conditionalFormatting sqref="D10">
    <cfRule type="expression" dxfId="15" priority="9">
      <formula>$G10="○"</formula>
    </cfRule>
    <cfRule type="expression" dxfId="14" priority="10">
      <formula>$G10="×"</formula>
    </cfRule>
  </conditionalFormatting>
  <conditionalFormatting sqref="E10">
    <cfRule type="expression" dxfId="13" priority="7">
      <formula>$G10="×"</formula>
    </cfRule>
    <cfRule type="expression" dxfId="12" priority="8">
      <formula>$G10="○"</formula>
    </cfRule>
  </conditionalFormatting>
  <conditionalFormatting sqref="G10">
    <cfRule type="expression" dxfId="11" priority="5">
      <formula>$G10="○"</formula>
    </cfRule>
    <cfRule type="expression" dxfId="10" priority="6">
      <formula>$G10="×"</formula>
    </cfRule>
  </conditionalFormatting>
  <conditionalFormatting sqref="G9">
    <cfRule type="expression" dxfId="9" priority="3">
      <formula>$G9="×"</formula>
    </cfRule>
    <cfRule type="expression" dxfId="8" priority="4">
      <formula>$G9="○"</formula>
    </cfRule>
  </conditionalFormatting>
  <conditionalFormatting sqref="I5:I10">
    <cfRule type="expression" dxfId="7" priority="1">
      <formula>$G5="○"</formula>
    </cfRule>
    <cfRule type="expression" dxfId="6" priority="2">
      <formula>$G5="×"</formula>
    </cfRule>
  </conditionalFormatting>
  <dataValidations count="1">
    <dataValidation type="list" allowBlank="1" showInputMessage="1" showErrorMessage="1" sqref="G4:G10" xr:uid="{00000000-0002-0000-0800-000000000000}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15</vt:i4>
      </vt:variant>
    </vt:vector>
  </HeadingPairs>
  <TitlesOfParts>
    <vt:vector size="25" baseType="lpstr">
      <vt:lpstr>表紙</vt:lpstr>
      <vt:lpstr>改訂履歴</vt:lpstr>
      <vt:lpstr>おわる</vt:lpstr>
      <vt:lpstr>セーブ</vt:lpstr>
      <vt:lpstr>つづきから</vt:lpstr>
      <vt:lpstr>てんしょく</vt:lpstr>
      <vt:lpstr>はじめから</vt:lpstr>
      <vt:lpstr>バトル</vt:lpstr>
      <vt:lpstr>へんしゅう</vt:lpstr>
      <vt:lpstr>やすむ</vt:lpstr>
      <vt:lpstr>おわる!Print_Area</vt:lpstr>
      <vt:lpstr>セーブ!Print_Area</vt:lpstr>
      <vt:lpstr>つづきから!Print_Area</vt:lpstr>
      <vt:lpstr>てんしょく!Print_Area</vt:lpstr>
      <vt:lpstr>はじめから!Print_Area</vt:lpstr>
      <vt:lpstr>バトル!Print_Area</vt:lpstr>
      <vt:lpstr>へんしゅう!Print_Area</vt:lpstr>
      <vt:lpstr>やすむ!Print_Area</vt:lpstr>
      <vt:lpstr>改訂履歴!Print_Area</vt:lpstr>
      <vt:lpstr>表紙!Print_Area</vt:lpstr>
      <vt:lpstr>おわる!Print_Titles</vt:lpstr>
      <vt:lpstr>はじめから!Print_Titles</vt:lpstr>
      <vt:lpstr>バトル!Print_Titles</vt:lpstr>
      <vt:lpstr>やすむ!Print_Titles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2020-06-11T06:02:09Z</dcterms:modified>
</cp:coreProperties>
</file>