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saac\University\MGEC72\A1\"/>
    </mc:Choice>
  </mc:AlternateContent>
  <bookViews>
    <workbookView xWindow="0" yWindow="0" windowWidth="3795" windowHeight="2760" firstSheet="3" activeTab="10"/>
  </bookViews>
  <sheets>
    <sheet name="JPM Hist" sheetId="14" r:id="rId1"/>
    <sheet name="JPM" sheetId="1" r:id="rId2"/>
    <sheet name="MSFT Hist" sheetId="8" r:id="rId3"/>
    <sheet name="MSFT" sheetId="2" r:id="rId4"/>
    <sheet name="PFZ Hist" sheetId="10" r:id="rId5"/>
    <sheet name="PFZ" sheetId="3" r:id="rId6"/>
    <sheet name="MSN Hist" sheetId="9" r:id="rId7"/>
    <sheet name="MSN" sheetId="4" r:id="rId8"/>
    <sheet name="Sheet3" sheetId="17" r:id="rId9"/>
    <sheet name="Portfolio Hist" sheetId="18" r:id="rId10"/>
    <sheet name="Portfolio" sheetId="12" r:id="rId11"/>
  </sheets>
  <definedNames>
    <definedName name="_xlnm._FilterDatabase" localSheetId="1" hidden="1">JPM!$C$3:$C$121</definedName>
    <definedName name="_xlnm._FilterDatabase" localSheetId="10" hidden="1">Portfolio!$I$2:$I$120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2" l="1"/>
  <c r="U5" i="12"/>
  <c r="U6" i="12"/>
  <c r="U3" i="12"/>
  <c r="U7" i="12" l="1"/>
  <c r="T8" i="12" s="1"/>
  <c r="N22" i="12" l="1"/>
  <c r="Q5" i="12" l="1"/>
  <c r="C3" i="1" l="1"/>
  <c r="C7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2" i="12"/>
  <c r="C3" i="2"/>
  <c r="C4" i="2"/>
  <c r="C5" i="2"/>
  <c r="C6" i="2"/>
  <c r="D6" i="2" s="1"/>
  <c r="C7" i="2"/>
  <c r="C8" i="2"/>
  <c r="D8" i="2" s="1"/>
  <c r="C9" i="2"/>
  <c r="D9" i="2" s="1"/>
  <c r="C10" i="2"/>
  <c r="D10" i="2" s="1"/>
  <c r="C11" i="2"/>
  <c r="C12" i="2"/>
  <c r="C13" i="2"/>
  <c r="D13" i="2" s="1"/>
  <c r="C14" i="2"/>
  <c r="D14" i="2" s="1"/>
  <c r="C15" i="2"/>
  <c r="C16" i="2"/>
  <c r="C17" i="2"/>
  <c r="D17" i="2" s="1"/>
  <c r="C18" i="2"/>
  <c r="C19" i="2"/>
  <c r="C20" i="2"/>
  <c r="C21" i="2"/>
  <c r="D21" i="2" s="1"/>
  <c r="C22" i="2"/>
  <c r="D22" i="2" s="1"/>
  <c r="C23" i="2"/>
  <c r="C24" i="2"/>
  <c r="D24" i="2" s="1"/>
  <c r="C25" i="2"/>
  <c r="D25" i="2" s="1"/>
  <c r="C26" i="2"/>
  <c r="D26" i="2" s="1"/>
  <c r="C27" i="2"/>
  <c r="C28" i="2"/>
  <c r="C29" i="2"/>
  <c r="D29" i="2" s="1"/>
  <c r="C30" i="2"/>
  <c r="D30" i="2" s="1"/>
  <c r="C31" i="2"/>
  <c r="C32" i="2"/>
  <c r="C33" i="2"/>
  <c r="D33" i="2" s="1"/>
  <c r="C34" i="2"/>
  <c r="C35" i="2"/>
  <c r="C36" i="2"/>
  <c r="C37" i="2"/>
  <c r="D37" i="2" s="1"/>
  <c r="C38" i="2"/>
  <c r="D38" i="2" s="1"/>
  <c r="C39" i="2"/>
  <c r="C40" i="2"/>
  <c r="D40" i="2" s="1"/>
  <c r="C41" i="2"/>
  <c r="D41" i="2" s="1"/>
  <c r="C42" i="2"/>
  <c r="D42" i="2" s="1"/>
  <c r="C43" i="2"/>
  <c r="C44" i="2"/>
  <c r="C45" i="2"/>
  <c r="D45" i="2" s="1"/>
  <c r="C46" i="2"/>
  <c r="D46" i="2" s="1"/>
  <c r="C47" i="2"/>
  <c r="C48" i="2"/>
  <c r="C49" i="2"/>
  <c r="D49" i="2" s="1"/>
  <c r="C50" i="2"/>
  <c r="C51" i="2"/>
  <c r="C52" i="2"/>
  <c r="C53" i="2"/>
  <c r="D53" i="2" s="1"/>
  <c r="C54" i="2"/>
  <c r="D54" i="2" s="1"/>
  <c r="C55" i="2"/>
  <c r="C56" i="2"/>
  <c r="D56" i="2" s="1"/>
  <c r="C57" i="2"/>
  <c r="D57" i="2" s="1"/>
  <c r="C58" i="2"/>
  <c r="D58" i="2" s="1"/>
  <c r="C59" i="2"/>
  <c r="C60" i="2"/>
  <c r="C61" i="2"/>
  <c r="D61" i="2" s="1"/>
  <c r="C62" i="2"/>
  <c r="D62" i="2" s="1"/>
  <c r="C63" i="2"/>
  <c r="C64" i="2"/>
  <c r="C65" i="2"/>
  <c r="D65" i="2" s="1"/>
  <c r="C66" i="2"/>
  <c r="C67" i="2"/>
  <c r="C68" i="2"/>
  <c r="C69" i="2"/>
  <c r="D69" i="2" s="1"/>
  <c r="C70" i="2"/>
  <c r="D70" i="2" s="1"/>
  <c r="C71" i="2"/>
  <c r="C72" i="2"/>
  <c r="D72" i="2" s="1"/>
  <c r="C73" i="2"/>
  <c r="D73" i="2" s="1"/>
  <c r="C74" i="2"/>
  <c r="D74" i="2" s="1"/>
  <c r="C75" i="2"/>
  <c r="C76" i="2"/>
  <c r="C77" i="2"/>
  <c r="D77" i="2" s="1"/>
  <c r="C78" i="2"/>
  <c r="D78" i="2" s="1"/>
  <c r="C79" i="2"/>
  <c r="C80" i="2"/>
  <c r="C81" i="2"/>
  <c r="D81" i="2" s="1"/>
  <c r="C82" i="2"/>
  <c r="C83" i="2"/>
  <c r="C84" i="2"/>
  <c r="C85" i="2"/>
  <c r="D85" i="2" s="1"/>
  <c r="C86" i="2"/>
  <c r="D86" i="2" s="1"/>
  <c r="C87" i="2"/>
  <c r="C88" i="2"/>
  <c r="D88" i="2" s="1"/>
  <c r="C89" i="2"/>
  <c r="D89" i="2" s="1"/>
  <c r="C90" i="2"/>
  <c r="D90" i="2" s="1"/>
  <c r="C91" i="2"/>
  <c r="C92" i="2"/>
  <c r="C93" i="2"/>
  <c r="D93" i="2" s="1"/>
  <c r="C94" i="2"/>
  <c r="D94" i="2" s="1"/>
  <c r="C95" i="2"/>
  <c r="C96" i="2"/>
  <c r="C97" i="2"/>
  <c r="D97" i="2" s="1"/>
  <c r="C98" i="2"/>
  <c r="C99" i="2"/>
  <c r="C100" i="2"/>
  <c r="C101" i="2"/>
  <c r="D101" i="2" s="1"/>
  <c r="C102" i="2"/>
  <c r="D102" i="2" s="1"/>
  <c r="C103" i="2"/>
  <c r="C104" i="2"/>
  <c r="D104" i="2" s="1"/>
  <c r="C105" i="2"/>
  <c r="D105" i="2" s="1"/>
  <c r="C106" i="2"/>
  <c r="D106" i="2" s="1"/>
  <c r="C107" i="2"/>
  <c r="C108" i="2"/>
  <c r="C109" i="2"/>
  <c r="D109" i="2" s="1"/>
  <c r="C110" i="2"/>
  <c r="D110" i="2" s="1"/>
  <c r="C111" i="2"/>
  <c r="C112" i="2"/>
  <c r="C113" i="2"/>
  <c r="D113" i="2" s="1"/>
  <c r="C114" i="2"/>
  <c r="C115" i="2"/>
  <c r="C116" i="2"/>
  <c r="C117" i="2"/>
  <c r="D117" i="2" s="1"/>
  <c r="C118" i="2"/>
  <c r="D118" i="2" s="1"/>
  <c r="C119" i="2"/>
  <c r="C120" i="2"/>
  <c r="D120" i="2" s="1"/>
  <c r="C121" i="2"/>
  <c r="D121" i="2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3" i="4"/>
  <c r="D3" i="4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3" i="3"/>
  <c r="D4" i="2"/>
  <c r="D7" i="2"/>
  <c r="D11" i="2"/>
  <c r="D12" i="2"/>
  <c r="D15" i="2"/>
  <c r="D16" i="2"/>
  <c r="D18" i="2"/>
  <c r="D19" i="2"/>
  <c r="D20" i="2"/>
  <c r="D23" i="2"/>
  <c r="D27" i="2"/>
  <c r="D28" i="2"/>
  <c r="D31" i="2"/>
  <c r="D32" i="2"/>
  <c r="D34" i="2"/>
  <c r="D35" i="2"/>
  <c r="D36" i="2"/>
  <c r="D39" i="2"/>
  <c r="D43" i="2"/>
  <c r="D44" i="2"/>
  <c r="D47" i="2"/>
  <c r="D48" i="2"/>
  <c r="D50" i="2"/>
  <c r="D51" i="2"/>
  <c r="D52" i="2"/>
  <c r="D55" i="2"/>
  <c r="D59" i="2"/>
  <c r="D60" i="2"/>
  <c r="D63" i="2"/>
  <c r="D64" i="2"/>
  <c r="D66" i="2"/>
  <c r="D67" i="2"/>
  <c r="D68" i="2"/>
  <c r="D71" i="2"/>
  <c r="D75" i="2"/>
  <c r="D76" i="2"/>
  <c r="D79" i="2"/>
  <c r="D80" i="2"/>
  <c r="D82" i="2"/>
  <c r="D83" i="2"/>
  <c r="D84" i="2"/>
  <c r="D87" i="2"/>
  <c r="D91" i="2"/>
  <c r="D92" i="2"/>
  <c r="D95" i="2"/>
  <c r="D96" i="2"/>
  <c r="D98" i="2"/>
  <c r="D99" i="2"/>
  <c r="D100" i="2"/>
  <c r="D103" i="2"/>
  <c r="D107" i="2"/>
  <c r="D108" i="2"/>
  <c r="D111" i="2"/>
  <c r="D112" i="2"/>
  <c r="D114" i="2"/>
  <c r="D115" i="2"/>
  <c r="D116" i="2"/>
  <c r="D119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L119" i="1"/>
  <c r="L120" i="1"/>
  <c r="L121" i="1"/>
  <c r="J3" i="1"/>
  <c r="K3" i="1"/>
  <c r="G12" i="1"/>
  <c r="H12" i="1" s="1"/>
  <c r="G3" i="1"/>
  <c r="D3" i="1"/>
  <c r="K13" i="1" l="1"/>
  <c r="G3" i="2"/>
  <c r="G6" i="2"/>
  <c r="H6" i="2" s="1"/>
  <c r="J3" i="2"/>
  <c r="K3" i="2"/>
  <c r="D5" i="2"/>
  <c r="H3" i="2" s="1"/>
  <c r="G3" i="3"/>
  <c r="K3" i="3"/>
  <c r="G6" i="3"/>
  <c r="H6" i="3" s="1"/>
  <c r="J3" i="3"/>
  <c r="D3" i="3"/>
  <c r="H3" i="3" s="1"/>
  <c r="H3" i="4"/>
  <c r="G3" i="4"/>
  <c r="K2" i="4"/>
  <c r="G6" i="4"/>
  <c r="H6" i="4" s="1"/>
  <c r="J2" i="4"/>
  <c r="I120" i="12"/>
  <c r="J120" i="12" s="1"/>
  <c r="I116" i="12"/>
  <c r="J116" i="12" s="1"/>
  <c r="I112" i="12"/>
  <c r="J112" i="12" s="1"/>
  <c r="I108" i="12"/>
  <c r="J108" i="12" s="1"/>
  <c r="I104" i="12"/>
  <c r="J104" i="12" s="1"/>
  <c r="I100" i="12"/>
  <c r="J100" i="12" s="1"/>
  <c r="I96" i="12"/>
  <c r="J96" i="12" s="1"/>
  <c r="I92" i="12"/>
  <c r="J92" i="12" s="1"/>
  <c r="I88" i="12"/>
  <c r="J88" i="12" s="1"/>
  <c r="I84" i="12"/>
  <c r="J84" i="12" s="1"/>
  <c r="I80" i="12"/>
  <c r="J80" i="12" s="1"/>
  <c r="I76" i="12"/>
  <c r="J76" i="12" s="1"/>
  <c r="I72" i="12"/>
  <c r="J72" i="12" s="1"/>
  <c r="I68" i="12"/>
  <c r="J68" i="12" s="1"/>
  <c r="I119" i="12"/>
  <c r="J119" i="12" s="1"/>
  <c r="I115" i="12"/>
  <c r="J115" i="12" s="1"/>
  <c r="I111" i="12"/>
  <c r="J111" i="12" s="1"/>
  <c r="I107" i="12"/>
  <c r="J107" i="12" s="1"/>
  <c r="I103" i="12"/>
  <c r="J103" i="12" s="1"/>
  <c r="I99" i="12"/>
  <c r="J99" i="12" s="1"/>
  <c r="I95" i="12"/>
  <c r="J95" i="12" s="1"/>
  <c r="I91" i="12"/>
  <c r="J91" i="12" s="1"/>
  <c r="I87" i="12"/>
  <c r="J87" i="12" s="1"/>
  <c r="I83" i="12"/>
  <c r="J83" i="12" s="1"/>
  <c r="I79" i="12"/>
  <c r="J79" i="12" s="1"/>
  <c r="I75" i="12"/>
  <c r="J75" i="12" s="1"/>
  <c r="I71" i="12"/>
  <c r="J71" i="12" s="1"/>
  <c r="I67" i="12"/>
  <c r="J67" i="12" s="1"/>
  <c r="I63" i="12"/>
  <c r="J63" i="12" s="1"/>
  <c r="I59" i="12"/>
  <c r="J59" i="12" s="1"/>
  <c r="I55" i="12"/>
  <c r="J55" i="12" s="1"/>
  <c r="I51" i="12"/>
  <c r="J51" i="12" s="1"/>
  <c r="I47" i="12"/>
  <c r="J47" i="12" s="1"/>
  <c r="I43" i="12"/>
  <c r="J43" i="12" s="1"/>
  <c r="I39" i="12"/>
  <c r="J39" i="12" s="1"/>
  <c r="I35" i="12"/>
  <c r="J35" i="12" s="1"/>
  <c r="I31" i="12"/>
  <c r="J31" i="12" s="1"/>
  <c r="I27" i="12"/>
  <c r="J27" i="12" s="1"/>
  <c r="I23" i="12"/>
  <c r="J23" i="12" s="1"/>
  <c r="I19" i="12"/>
  <c r="J19" i="12" s="1"/>
  <c r="I15" i="12"/>
  <c r="J15" i="12" s="1"/>
  <c r="I11" i="12"/>
  <c r="J11" i="12" s="1"/>
  <c r="I7" i="12"/>
  <c r="J7" i="12" s="1"/>
  <c r="I3" i="12"/>
  <c r="J3" i="12" s="1"/>
  <c r="I118" i="12"/>
  <c r="J118" i="12" s="1"/>
  <c r="I114" i="12"/>
  <c r="J114" i="12" s="1"/>
  <c r="I110" i="12"/>
  <c r="J110" i="12" s="1"/>
  <c r="I106" i="12"/>
  <c r="J106" i="12" s="1"/>
  <c r="I102" i="12"/>
  <c r="J102" i="12" s="1"/>
  <c r="I98" i="12"/>
  <c r="J98" i="12" s="1"/>
  <c r="I94" i="12"/>
  <c r="J94" i="12" s="1"/>
  <c r="I90" i="12"/>
  <c r="J90" i="12" s="1"/>
  <c r="I86" i="12"/>
  <c r="J86" i="12" s="1"/>
  <c r="I82" i="12"/>
  <c r="J82" i="12" s="1"/>
  <c r="I78" i="12"/>
  <c r="J78" i="12" s="1"/>
  <c r="I74" i="12"/>
  <c r="J74" i="12" s="1"/>
  <c r="I70" i="12"/>
  <c r="J70" i="12" s="1"/>
  <c r="I117" i="12"/>
  <c r="J117" i="12" s="1"/>
  <c r="I113" i="12"/>
  <c r="J113" i="12" s="1"/>
  <c r="I109" i="12"/>
  <c r="J109" i="12" s="1"/>
  <c r="I105" i="12"/>
  <c r="J105" i="12" s="1"/>
  <c r="I101" i="12"/>
  <c r="J101" i="12" s="1"/>
  <c r="I97" i="12"/>
  <c r="J97" i="12" s="1"/>
  <c r="I93" i="12"/>
  <c r="J93" i="12" s="1"/>
  <c r="I89" i="12"/>
  <c r="J89" i="12" s="1"/>
  <c r="I85" i="12"/>
  <c r="J85" i="12" s="1"/>
  <c r="I81" i="12"/>
  <c r="J81" i="12" s="1"/>
  <c r="I77" i="12"/>
  <c r="J77" i="12" s="1"/>
  <c r="I73" i="12"/>
  <c r="J73" i="12" s="1"/>
  <c r="I69" i="12"/>
  <c r="J69" i="12" s="1"/>
  <c r="I66" i="12"/>
  <c r="J66" i="12" s="1"/>
  <c r="I62" i="12"/>
  <c r="J62" i="12" s="1"/>
  <c r="I58" i="12"/>
  <c r="J58" i="12" s="1"/>
  <c r="I54" i="12"/>
  <c r="J54" i="12" s="1"/>
  <c r="I50" i="12"/>
  <c r="J50" i="12" s="1"/>
  <c r="I46" i="12"/>
  <c r="J46" i="12" s="1"/>
  <c r="I42" i="12"/>
  <c r="J42" i="12" s="1"/>
  <c r="I38" i="12"/>
  <c r="J38" i="12" s="1"/>
  <c r="I34" i="12"/>
  <c r="J34" i="12" s="1"/>
  <c r="I30" i="12"/>
  <c r="J30" i="12" s="1"/>
  <c r="I26" i="12"/>
  <c r="J26" i="12" s="1"/>
  <c r="I22" i="12"/>
  <c r="J22" i="12" s="1"/>
  <c r="I18" i="12"/>
  <c r="J18" i="12" s="1"/>
  <c r="I14" i="12"/>
  <c r="J14" i="12" s="1"/>
  <c r="I10" i="12"/>
  <c r="J10" i="12" s="1"/>
  <c r="I6" i="12"/>
  <c r="J6" i="12" s="1"/>
  <c r="I2" i="12"/>
  <c r="J2" i="12" s="1"/>
  <c r="I65" i="12"/>
  <c r="J65" i="12" s="1"/>
  <c r="I61" i="12"/>
  <c r="J61" i="12" s="1"/>
  <c r="I57" i="12"/>
  <c r="J57" i="12" s="1"/>
  <c r="I53" i="12"/>
  <c r="J53" i="12" s="1"/>
  <c r="I49" i="12"/>
  <c r="J49" i="12" s="1"/>
  <c r="I45" i="12"/>
  <c r="J45" i="12" s="1"/>
  <c r="I41" i="12"/>
  <c r="J41" i="12" s="1"/>
  <c r="I37" i="12"/>
  <c r="J37" i="12" s="1"/>
  <c r="I33" i="12"/>
  <c r="J33" i="12" s="1"/>
  <c r="I29" i="12"/>
  <c r="J29" i="12" s="1"/>
  <c r="I25" i="12"/>
  <c r="J25" i="12" s="1"/>
  <c r="I21" i="12"/>
  <c r="J21" i="12" s="1"/>
  <c r="I17" i="12"/>
  <c r="J17" i="12" s="1"/>
  <c r="I13" i="12"/>
  <c r="J13" i="12" s="1"/>
  <c r="I9" i="12"/>
  <c r="J9" i="12" s="1"/>
  <c r="I5" i="12"/>
  <c r="J5" i="12" s="1"/>
  <c r="I64" i="12"/>
  <c r="J64" i="12" s="1"/>
  <c r="I60" i="12"/>
  <c r="J60" i="12" s="1"/>
  <c r="I56" i="12"/>
  <c r="J56" i="12" s="1"/>
  <c r="I52" i="12"/>
  <c r="J52" i="12" s="1"/>
  <c r="I48" i="12"/>
  <c r="J48" i="12" s="1"/>
  <c r="I44" i="12"/>
  <c r="J44" i="12" s="1"/>
  <c r="I40" i="12"/>
  <c r="J40" i="12" s="1"/>
  <c r="I36" i="12"/>
  <c r="J36" i="12" s="1"/>
  <c r="I32" i="12"/>
  <c r="J32" i="12" s="1"/>
  <c r="I28" i="12"/>
  <c r="J28" i="12" s="1"/>
  <c r="I24" i="12"/>
  <c r="J24" i="12" s="1"/>
  <c r="I20" i="12"/>
  <c r="J20" i="12" s="1"/>
  <c r="I16" i="12"/>
  <c r="J16" i="12" s="1"/>
  <c r="I12" i="12"/>
  <c r="J12" i="12" s="1"/>
  <c r="I8" i="12"/>
  <c r="J8" i="12" s="1"/>
  <c r="I4" i="12"/>
  <c r="J4" i="12" s="1"/>
  <c r="H3" i="1"/>
  <c r="J13" i="1" s="1"/>
  <c r="J7" i="2" l="1"/>
  <c r="K7" i="2"/>
  <c r="J7" i="3"/>
  <c r="K7" i="3"/>
  <c r="J7" i="4"/>
  <c r="K7" i="4"/>
  <c r="N9" i="12"/>
  <c r="M12" i="12"/>
  <c r="N12" i="12" s="1"/>
  <c r="O22" i="12" s="1"/>
  <c r="P2" i="12"/>
  <c r="Q2" i="12"/>
  <c r="M9" i="12"/>
  <c r="P10" i="12" l="1"/>
  <c r="Q10" i="12"/>
</calcChain>
</file>

<file path=xl/sharedStrings.xml><?xml version="1.0" encoding="utf-8"?>
<sst xmlns="http://schemas.openxmlformats.org/spreadsheetml/2006/main" count="136" uniqueCount="63">
  <si>
    <t>JPMorgan Chase</t>
  </si>
  <si>
    <t>Date</t>
  </si>
  <si>
    <t>Adj Close</t>
  </si>
  <si>
    <t>Microsoft</t>
  </si>
  <si>
    <t>Pfizer</t>
  </si>
  <si>
    <t>Monsanto</t>
  </si>
  <si>
    <t>r</t>
  </si>
  <si>
    <t>Monthly Returns</t>
  </si>
  <si>
    <t>Bin</t>
  </si>
  <si>
    <t>Bin Size</t>
  </si>
  <si>
    <t>min</t>
  </si>
  <si>
    <t>max</t>
  </si>
  <si>
    <t>More</t>
  </si>
  <si>
    <t>Frequency</t>
  </si>
  <si>
    <t>Average Returns</t>
  </si>
  <si>
    <t>Arithmetic</t>
  </si>
  <si>
    <t>Geometric</t>
  </si>
  <si>
    <t>St.Dev.</t>
  </si>
  <si>
    <t>r + 1</t>
  </si>
  <si>
    <t>Stocks</t>
  </si>
  <si>
    <t>Weights</t>
  </si>
  <si>
    <t>JPM</t>
  </si>
  <si>
    <t>MSFT</t>
  </si>
  <si>
    <t>PFZ</t>
  </si>
  <si>
    <t>MSN</t>
  </si>
  <si>
    <t>JPM*Weight</t>
  </si>
  <si>
    <t>MSFT*Weight</t>
  </si>
  <si>
    <t>PFZ*Weight</t>
  </si>
  <si>
    <t>MSN*Weight</t>
  </si>
  <si>
    <t>Monthly Portfolio</t>
  </si>
  <si>
    <t>Average</t>
  </si>
  <si>
    <t>GeoMean</t>
  </si>
  <si>
    <t>St.Dev</t>
  </si>
  <si>
    <t>MP+1</t>
  </si>
  <si>
    <t>Relative Frequency</t>
  </si>
  <si>
    <t>#r of Negatives</t>
  </si>
  <si>
    <t>Probability of Loss</t>
  </si>
  <si>
    <t>Probability of loss</t>
  </si>
  <si>
    <t>Geom. Mean.</t>
  </si>
  <si>
    <t>Arith. Mean.</t>
  </si>
  <si>
    <t>Arith. Mean</t>
  </si>
  <si>
    <t>Geom. Mean</t>
  </si>
  <si>
    <t>Variance</t>
  </si>
  <si>
    <t>Portfolio Variance</t>
  </si>
  <si>
    <t>Diversifiable Portfolio</t>
  </si>
  <si>
    <t>JPM Variance</t>
  </si>
  <si>
    <t>MSFT Variance</t>
  </si>
  <si>
    <t>PFZ Variance</t>
  </si>
  <si>
    <t>MSN Variance</t>
  </si>
  <si>
    <t>Non-Diversifiable Portfolio</t>
  </si>
  <si>
    <t>Min return</t>
  </si>
  <si>
    <t>Max Return</t>
  </si>
  <si>
    <t>Size</t>
  </si>
  <si>
    <t xml:space="preserve">Bin </t>
  </si>
  <si>
    <t>Min Return</t>
  </si>
  <si>
    <t xml:space="preserve">portfolio standard deivation </t>
  </si>
  <si>
    <t xml:space="preserve">JPM standard Deviation </t>
  </si>
  <si>
    <t xml:space="preserve">MSFT Standard Deviation </t>
  </si>
  <si>
    <t xml:space="preserve">PFZ Standard Deviation </t>
  </si>
  <si>
    <t>MON  Standard Deviation /</t>
  </si>
  <si>
    <t xml:space="preserve">Sum of the standard deviation </t>
  </si>
  <si>
    <t xml:space="preserve">Diversification Achieved </t>
  </si>
  <si>
    <t>Question  ii)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</si>
</sst>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1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1" fillId="0" borderId="1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3" fillId="0" borderId="14" xfId="0" applyFont="1" applyFill="1" applyBorder="1" applyAlignment="1">
      <alignment horizontal="center"/>
    </xf>
    <xf numFmtId="0" fontId="0" fillId="0" borderId="16" xfId="0" applyFont="1" applyBorder="1"/>
    <xf numFmtId="0" fontId="0" fillId="0" borderId="17" xfId="0" applyBorder="1" applyAlignment="1">
      <alignment horizontal="center"/>
    </xf>
    <xf numFmtId="0" fontId="0" fillId="0" borderId="19" xfId="0" applyBorder="1"/>
    <xf numFmtId="0" fontId="0" fillId="2" borderId="5" xfId="0" applyFill="1" applyBorder="1"/>
    <xf numFmtId="0" fontId="0" fillId="3" borderId="4" xfId="0" applyFill="1" applyBorder="1"/>
    <xf numFmtId="0" fontId="1" fillId="0" borderId="21" xfId="0" applyFont="1" applyBorder="1"/>
    <xf numFmtId="0" fontId="1" fillId="0" borderId="10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6" xfId="0" applyFont="1" applyBorder="1"/>
    <xf numFmtId="0" fontId="3" fillId="0" borderId="29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4" fontId="0" fillId="0" borderId="3" xfId="0" applyNumberFormat="1" applyBorder="1"/>
    <xf numFmtId="14" fontId="0" fillId="0" borderId="5" xfId="0" applyNumberFormat="1" applyBorder="1"/>
    <xf numFmtId="0" fontId="0" fillId="2" borderId="20" xfId="0" applyFill="1" applyBorder="1"/>
    <xf numFmtId="0" fontId="0" fillId="2" borderId="18" xfId="0" applyFill="1" applyBorder="1"/>
    <xf numFmtId="0" fontId="0" fillId="3" borderId="20" xfId="0" applyFill="1" applyBorder="1"/>
    <xf numFmtId="0" fontId="0" fillId="3" borderId="18" xfId="0" applyFill="1" applyBorder="1"/>
    <xf numFmtId="0" fontId="0" fillId="0" borderId="20" xfId="0" applyBorder="1"/>
    <xf numFmtId="0" fontId="0" fillId="0" borderId="30" xfId="0" applyBorder="1"/>
    <xf numFmtId="0" fontId="0" fillId="3" borderId="19" xfId="0" applyFill="1" applyBorder="1"/>
    <xf numFmtId="0" fontId="0" fillId="2" borderId="19" xfId="0" applyFill="1" applyBorder="1"/>
    <xf numFmtId="14" fontId="0" fillId="0" borderId="7" xfId="0" applyNumberFormat="1" applyBorder="1"/>
    <xf numFmtId="0" fontId="3" fillId="0" borderId="29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9" xfId="0" applyFont="1" applyBorder="1" applyAlignment="1">
      <alignment horizontal="center"/>
    </xf>
    <xf numFmtId="0" fontId="3" fillId="0" borderId="9" xfId="0" applyFont="1" applyBorder="1"/>
    <xf numFmtId="0" fontId="1" fillId="0" borderId="28" xfId="0" applyFont="1" applyBorder="1" applyAlignment="1">
      <alignment horizontal="right"/>
    </xf>
    <xf numFmtId="0" fontId="0" fillId="4" borderId="29" xfId="0" applyFill="1" applyBorder="1"/>
    <xf numFmtId="0" fontId="0" fillId="4" borderId="18" xfId="0" applyFill="1" applyBorder="1"/>
    <xf numFmtId="0" fontId="0" fillId="4" borderId="19" xfId="0" applyFill="1" applyBorder="1"/>
    <xf numFmtId="0" fontId="2" fillId="0" borderId="29" xfId="0" applyFont="1" applyBorder="1"/>
    <xf numFmtId="0" fontId="2" fillId="0" borderId="18" xfId="0" applyFont="1" applyBorder="1"/>
    <xf numFmtId="0" fontId="2" fillId="0" borderId="19" xfId="0" applyFont="1" applyBorder="1"/>
    <xf numFmtId="0" fontId="0" fillId="0" borderId="16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1" xfId="0" applyFont="1" applyBorder="1"/>
    <xf numFmtId="0" fontId="1" fillId="0" borderId="11" xfId="0" applyFont="1" applyBorder="1"/>
    <xf numFmtId="0" fontId="1" fillId="0" borderId="22" xfId="0" applyFont="1" applyBorder="1"/>
    <xf numFmtId="0" fontId="1" fillId="0" borderId="3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2" borderId="3" xfId="0" applyFill="1" applyBorder="1"/>
    <xf numFmtId="0" fontId="0" fillId="2" borderId="7" xfId="0" applyFill="1" applyBorder="1"/>
    <xf numFmtId="14" fontId="0" fillId="0" borderId="20" xfId="0" applyNumberFormat="1" applyBorder="1"/>
    <xf numFmtId="14" fontId="0" fillId="0" borderId="18" xfId="0" applyNumberFormat="1" applyBorder="1"/>
    <xf numFmtId="14" fontId="0" fillId="0" borderId="19" xfId="0" applyNumberFormat="1" applyBorder="1"/>
    <xf numFmtId="0" fontId="0" fillId="0" borderId="23" xfId="0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/>
    <xf numFmtId="0" fontId="0" fillId="3" borderId="6" xfId="0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0" fillId="0" borderId="19" xfId="0" applyFont="1" applyBorder="1" applyAlignment="1"/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3" borderId="5" xfId="0" applyFill="1" applyBorder="1"/>
    <xf numFmtId="0" fontId="0" fillId="3" borderId="7" xfId="0" applyFill="1" applyBorder="1"/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Fill="1" applyBorder="1"/>
    <xf numFmtId="0" fontId="1" fillId="0" borderId="9" xfId="0" applyFont="1" applyBorder="1"/>
    <xf numFmtId="0" fontId="0" fillId="0" borderId="36" xfId="0" applyBorder="1"/>
    <xf numFmtId="0" fontId="0" fillId="0" borderId="10" xfId="0" applyBorder="1"/>
    <xf numFmtId="0" fontId="1" fillId="0" borderId="37" xfId="0" applyFont="1" applyBorder="1"/>
    <xf numFmtId="0" fontId="0" fillId="0" borderId="34" xfId="0" applyBorder="1"/>
    <xf numFmtId="0" fontId="0" fillId="0" borderId="1" xfId="0" applyBorder="1"/>
    <xf numFmtId="0" fontId="0" fillId="0" borderId="11" xfId="0" applyBorder="1"/>
    <xf numFmtId="0" fontId="0" fillId="0" borderId="38" xfId="0" applyBorder="1"/>
    <xf numFmtId="0" fontId="0" fillId="0" borderId="13" xfId="0" applyBorder="1"/>
    <xf numFmtId="0" fontId="3" fillId="0" borderId="1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'JPM Hist'!$A$2:$A$53</c:f>
              <c:strCache>
                <c:ptCount val="52"/>
                <c:pt idx="0">
                  <c:v>-0.25</c:v>
                </c:pt>
                <c:pt idx="1">
                  <c:v>-0.24</c:v>
                </c:pt>
                <c:pt idx="2">
                  <c:v>-0.23</c:v>
                </c:pt>
                <c:pt idx="3">
                  <c:v>-0.22</c:v>
                </c:pt>
                <c:pt idx="4">
                  <c:v>-0.21</c:v>
                </c:pt>
                <c:pt idx="5">
                  <c:v>-0.2</c:v>
                </c:pt>
                <c:pt idx="6">
                  <c:v>-0.19</c:v>
                </c:pt>
                <c:pt idx="7">
                  <c:v>-0.18</c:v>
                </c:pt>
                <c:pt idx="8">
                  <c:v>-0.17</c:v>
                </c:pt>
                <c:pt idx="9">
                  <c:v>-0.16</c:v>
                </c:pt>
                <c:pt idx="10">
                  <c:v>-0.15</c:v>
                </c:pt>
                <c:pt idx="11">
                  <c:v>-0.14</c:v>
                </c:pt>
                <c:pt idx="12">
                  <c:v>-0.13</c:v>
                </c:pt>
                <c:pt idx="13">
                  <c:v>-0.12</c:v>
                </c:pt>
                <c:pt idx="14">
                  <c:v>-0.11</c:v>
                </c:pt>
                <c:pt idx="15">
                  <c:v>-0.1</c:v>
                </c:pt>
                <c:pt idx="16">
                  <c:v>-0.09</c:v>
                </c:pt>
                <c:pt idx="17">
                  <c:v>-0.08</c:v>
                </c:pt>
                <c:pt idx="18">
                  <c:v>-0.07</c:v>
                </c:pt>
                <c:pt idx="19">
                  <c:v>-0.06</c:v>
                </c:pt>
                <c:pt idx="20">
                  <c:v>-0.05</c:v>
                </c:pt>
                <c:pt idx="21">
                  <c:v>-0.04</c:v>
                </c:pt>
                <c:pt idx="22">
                  <c:v>-0.03</c:v>
                </c:pt>
                <c:pt idx="23">
                  <c:v>-0.02</c:v>
                </c:pt>
                <c:pt idx="24">
                  <c:v>-0.01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0.03</c:v>
                </c:pt>
                <c:pt idx="29">
                  <c:v>0.04</c:v>
                </c:pt>
                <c:pt idx="30">
                  <c:v>0.05</c:v>
                </c:pt>
                <c:pt idx="31">
                  <c:v>0.06</c:v>
                </c:pt>
                <c:pt idx="32">
                  <c:v>0.07</c:v>
                </c:pt>
                <c:pt idx="33">
                  <c:v>0.08</c:v>
                </c:pt>
                <c:pt idx="34">
                  <c:v>0.09</c:v>
                </c:pt>
                <c:pt idx="35">
                  <c:v>0.1</c:v>
                </c:pt>
                <c:pt idx="36">
                  <c:v>0.11</c:v>
                </c:pt>
                <c:pt idx="37">
                  <c:v>0.12</c:v>
                </c:pt>
                <c:pt idx="38">
                  <c:v>0.13</c:v>
                </c:pt>
                <c:pt idx="39">
                  <c:v>0.14</c:v>
                </c:pt>
                <c:pt idx="40">
                  <c:v>0.15</c:v>
                </c:pt>
                <c:pt idx="41">
                  <c:v>0.16</c:v>
                </c:pt>
                <c:pt idx="42">
                  <c:v>0.17</c:v>
                </c:pt>
                <c:pt idx="43">
                  <c:v>0.18</c:v>
                </c:pt>
                <c:pt idx="44">
                  <c:v>0.19</c:v>
                </c:pt>
                <c:pt idx="45">
                  <c:v>0.2</c:v>
                </c:pt>
                <c:pt idx="46">
                  <c:v>0.21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0.25</c:v>
                </c:pt>
                <c:pt idx="51">
                  <c:v>More</c:v>
                </c:pt>
              </c:strCache>
            </c:strRef>
          </c:cat>
          <c:val>
            <c:numRef>
              <c:f>'JPM Hist'!$B$2:$B$53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5</c:v>
                </c:pt>
                <c:pt idx="29">
                  <c:v>12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02672"/>
        <c:axId val="202003064"/>
      </c:barChart>
      <c:catAx>
        <c:axId val="20200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03064"/>
        <c:crosses val="autoZero"/>
        <c:auto val="1"/>
        <c:lblAlgn val="ctr"/>
        <c:lblOffset val="100"/>
        <c:noMultiLvlLbl val="0"/>
      </c:catAx>
      <c:valAx>
        <c:axId val="202003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0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'Portfolio Hist'!$A$2:$A$52</c:f>
              <c:strCache>
                <c:ptCount val="51"/>
                <c:pt idx="0">
                  <c:v>-0.09</c:v>
                </c:pt>
                <c:pt idx="1">
                  <c:v>-0.08</c:v>
                </c:pt>
                <c:pt idx="2">
                  <c:v>-0.07</c:v>
                </c:pt>
                <c:pt idx="3">
                  <c:v>-0.06</c:v>
                </c:pt>
                <c:pt idx="4">
                  <c:v>-0.05</c:v>
                </c:pt>
                <c:pt idx="5">
                  <c:v>-0.04</c:v>
                </c:pt>
                <c:pt idx="6">
                  <c:v>-0.03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0.07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</c:v>
                </c:pt>
                <c:pt idx="38">
                  <c:v>0.29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More</c:v>
                </c:pt>
              </c:strCache>
            </c:strRef>
          </c:cat>
          <c:val>
            <c:numRef>
              <c:f>'Portfolio Hist'!$B$2:$B$52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9</c:v>
                </c:pt>
                <c:pt idx="35">
                  <c:v>9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863408"/>
        <c:axId val="380863800"/>
      </c:barChart>
      <c:catAx>
        <c:axId val="38086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863800"/>
        <c:crosses val="autoZero"/>
        <c:auto val="1"/>
        <c:lblAlgn val="ctr"/>
        <c:lblOffset val="100"/>
        <c:noMultiLvlLbl val="0"/>
      </c:catAx>
      <c:valAx>
        <c:axId val="380863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86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Monthly Return for Portfolio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9673101480385"/>
          <c:y val="0.2066069978662739"/>
          <c:w val="0.77383508131442413"/>
          <c:h val="0.527988821541192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'Portfolio Hist'!$A$2:$A$52</c:f>
              <c:strCache>
                <c:ptCount val="51"/>
                <c:pt idx="0">
                  <c:v>-0.09</c:v>
                </c:pt>
                <c:pt idx="1">
                  <c:v>-0.08</c:v>
                </c:pt>
                <c:pt idx="2">
                  <c:v>-0.07</c:v>
                </c:pt>
                <c:pt idx="3">
                  <c:v>-0.06</c:v>
                </c:pt>
                <c:pt idx="4">
                  <c:v>-0.05</c:v>
                </c:pt>
                <c:pt idx="5">
                  <c:v>-0.04</c:v>
                </c:pt>
                <c:pt idx="6">
                  <c:v>-0.03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0.07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</c:v>
                </c:pt>
                <c:pt idx="38">
                  <c:v>0.29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More</c:v>
                </c:pt>
              </c:strCache>
            </c:strRef>
          </c:cat>
          <c:val>
            <c:numRef>
              <c:f>'Portfolio Hist'!$B$2:$B$52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9</c:v>
                </c:pt>
                <c:pt idx="35">
                  <c:v>9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864584"/>
        <c:axId val="380864976"/>
      </c:barChart>
      <c:catAx>
        <c:axId val="38086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64976"/>
        <c:crosses val="autoZero"/>
        <c:auto val="1"/>
        <c:lblAlgn val="ctr"/>
        <c:lblOffset val="100"/>
        <c:noMultiLvlLbl val="0"/>
      </c:catAx>
      <c:valAx>
        <c:axId val="3808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6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JP Morgan Monthly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'JPM Hist'!$A$2:$A$53</c:f>
              <c:strCache>
                <c:ptCount val="52"/>
                <c:pt idx="0">
                  <c:v>-0.25</c:v>
                </c:pt>
                <c:pt idx="1">
                  <c:v>-0.24</c:v>
                </c:pt>
                <c:pt idx="2">
                  <c:v>-0.23</c:v>
                </c:pt>
                <c:pt idx="3">
                  <c:v>-0.22</c:v>
                </c:pt>
                <c:pt idx="4">
                  <c:v>-0.21</c:v>
                </c:pt>
                <c:pt idx="5">
                  <c:v>-0.2</c:v>
                </c:pt>
                <c:pt idx="6">
                  <c:v>-0.19</c:v>
                </c:pt>
                <c:pt idx="7">
                  <c:v>-0.18</c:v>
                </c:pt>
                <c:pt idx="8">
                  <c:v>-0.17</c:v>
                </c:pt>
                <c:pt idx="9">
                  <c:v>-0.16</c:v>
                </c:pt>
                <c:pt idx="10">
                  <c:v>-0.15</c:v>
                </c:pt>
                <c:pt idx="11">
                  <c:v>-0.14</c:v>
                </c:pt>
                <c:pt idx="12">
                  <c:v>-0.13</c:v>
                </c:pt>
                <c:pt idx="13">
                  <c:v>-0.12</c:v>
                </c:pt>
                <c:pt idx="14">
                  <c:v>-0.11</c:v>
                </c:pt>
                <c:pt idx="15">
                  <c:v>-0.1</c:v>
                </c:pt>
                <c:pt idx="16">
                  <c:v>-0.09</c:v>
                </c:pt>
                <c:pt idx="17">
                  <c:v>-0.08</c:v>
                </c:pt>
                <c:pt idx="18">
                  <c:v>-0.07</c:v>
                </c:pt>
                <c:pt idx="19">
                  <c:v>-0.06</c:v>
                </c:pt>
                <c:pt idx="20">
                  <c:v>-0.05</c:v>
                </c:pt>
                <c:pt idx="21">
                  <c:v>-0.04</c:v>
                </c:pt>
                <c:pt idx="22">
                  <c:v>-0.03</c:v>
                </c:pt>
                <c:pt idx="23">
                  <c:v>-0.02</c:v>
                </c:pt>
                <c:pt idx="24">
                  <c:v>-0.01</c:v>
                </c:pt>
                <c:pt idx="25">
                  <c:v>0</c:v>
                </c:pt>
                <c:pt idx="26">
                  <c:v>0.01</c:v>
                </c:pt>
                <c:pt idx="27">
                  <c:v>0.02</c:v>
                </c:pt>
                <c:pt idx="28">
                  <c:v>0.03</c:v>
                </c:pt>
                <c:pt idx="29">
                  <c:v>0.04</c:v>
                </c:pt>
                <c:pt idx="30">
                  <c:v>0.05</c:v>
                </c:pt>
                <c:pt idx="31">
                  <c:v>0.06</c:v>
                </c:pt>
                <c:pt idx="32">
                  <c:v>0.07</c:v>
                </c:pt>
                <c:pt idx="33">
                  <c:v>0.08</c:v>
                </c:pt>
                <c:pt idx="34">
                  <c:v>0.09</c:v>
                </c:pt>
                <c:pt idx="35">
                  <c:v>0.1</c:v>
                </c:pt>
                <c:pt idx="36">
                  <c:v>0.11</c:v>
                </c:pt>
                <c:pt idx="37">
                  <c:v>0.12</c:v>
                </c:pt>
                <c:pt idx="38">
                  <c:v>0.13</c:v>
                </c:pt>
                <c:pt idx="39">
                  <c:v>0.14</c:v>
                </c:pt>
                <c:pt idx="40">
                  <c:v>0.15</c:v>
                </c:pt>
                <c:pt idx="41">
                  <c:v>0.16</c:v>
                </c:pt>
                <c:pt idx="42">
                  <c:v>0.17</c:v>
                </c:pt>
                <c:pt idx="43">
                  <c:v>0.18</c:v>
                </c:pt>
                <c:pt idx="44">
                  <c:v>0.19</c:v>
                </c:pt>
                <c:pt idx="45">
                  <c:v>0.2</c:v>
                </c:pt>
                <c:pt idx="46">
                  <c:v>0.21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0.25</c:v>
                </c:pt>
                <c:pt idx="51">
                  <c:v>More</c:v>
                </c:pt>
              </c:strCache>
            </c:strRef>
          </c:cat>
          <c:val>
            <c:numRef>
              <c:f>'JPM Hist'!$B$2:$B$53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5</c:v>
                </c:pt>
                <c:pt idx="29">
                  <c:v>12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003848"/>
        <c:axId val="202004240"/>
      </c:barChart>
      <c:catAx>
        <c:axId val="20200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4240"/>
        <c:crosses val="autoZero"/>
        <c:auto val="1"/>
        <c:lblAlgn val="ctr"/>
        <c:lblOffset val="100"/>
        <c:noMultiLvlLbl val="0"/>
      </c:catAx>
      <c:valAx>
        <c:axId val="2020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'MSFT Hist'!$A$2:$A$45</c:f>
              <c:strCache>
                <c:ptCount val="44"/>
                <c:pt idx="0">
                  <c:v>-0.17</c:v>
                </c:pt>
                <c:pt idx="1">
                  <c:v>-0.16</c:v>
                </c:pt>
                <c:pt idx="2">
                  <c:v>-0.15</c:v>
                </c:pt>
                <c:pt idx="3">
                  <c:v>-0.14</c:v>
                </c:pt>
                <c:pt idx="4">
                  <c:v>-0.13</c:v>
                </c:pt>
                <c:pt idx="5">
                  <c:v>-0.12</c:v>
                </c:pt>
                <c:pt idx="6">
                  <c:v>-0.11</c:v>
                </c:pt>
                <c:pt idx="7">
                  <c:v>-0.1</c:v>
                </c:pt>
                <c:pt idx="8">
                  <c:v>-0.09</c:v>
                </c:pt>
                <c:pt idx="9">
                  <c:v>-0.08</c:v>
                </c:pt>
                <c:pt idx="10">
                  <c:v>-0.07</c:v>
                </c:pt>
                <c:pt idx="11">
                  <c:v>-0.06</c:v>
                </c:pt>
                <c:pt idx="12">
                  <c:v>-0.05</c:v>
                </c:pt>
                <c:pt idx="13">
                  <c:v>-0.04</c:v>
                </c:pt>
                <c:pt idx="14">
                  <c:v>-0.03</c:v>
                </c:pt>
                <c:pt idx="15">
                  <c:v>-0.02</c:v>
                </c:pt>
                <c:pt idx="16">
                  <c:v>-0.01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0.06</c:v>
                </c:pt>
                <c:pt idx="24">
                  <c:v>0.07</c:v>
                </c:pt>
                <c:pt idx="25">
                  <c:v>0.08</c:v>
                </c:pt>
                <c:pt idx="26">
                  <c:v>0.09</c:v>
                </c:pt>
                <c:pt idx="27">
                  <c:v>0.1</c:v>
                </c:pt>
                <c:pt idx="28">
                  <c:v>0.11</c:v>
                </c:pt>
                <c:pt idx="29">
                  <c:v>0.12</c:v>
                </c:pt>
                <c:pt idx="30">
                  <c:v>0.13</c:v>
                </c:pt>
                <c:pt idx="31">
                  <c:v>0.14</c:v>
                </c:pt>
                <c:pt idx="32">
                  <c:v>0.15</c:v>
                </c:pt>
                <c:pt idx="33">
                  <c:v>0.16</c:v>
                </c:pt>
                <c:pt idx="34">
                  <c:v>0.17</c:v>
                </c:pt>
                <c:pt idx="35">
                  <c:v>0.18</c:v>
                </c:pt>
                <c:pt idx="36">
                  <c:v>0.19</c:v>
                </c:pt>
                <c:pt idx="37">
                  <c:v>0.2</c:v>
                </c:pt>
                <c:pt idx="38">
                  <c:v>0.21</c:v>
                </c:pt>
                <c:pt idx="39">
                  <c:v>0.22</c:v>
                </c:pt>
                <c:pt idx="40">
                  <c:v>0.23</c:v>
                </c:pt>
                <c:pt idx="41">
                  <c:v>0.24</c:v>
                </c:pt>
                <c:pt idx="42">
                  <c:v>0.25</c:v>
                </c:pt>
                <c:pt idx="43">
                  <c:v>More</c:v>
                </c:pt>
              </c:strCache>
            </c:strRef>
          </c:cat>
          <c:val>
            <c:numRef>
              <c:f>'MSFT Hist'!$B$2:$B$45</c:f>
              <c:numCache>
                <c:formatCode>General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15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21960"/>
        <c:axId val="379822352"/>
      </c:barChart>
      <c:catAx>
        <c:axId val="37982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2352"/>
        <c:crosses val="autoZero"/>
        <c:auto val="1"/>
        <c:lblAlgn val="ctr"/>
        <c:lblOffset val="100"/>
        <c:noMultiLvlLbl val="0"/>
      </c:catAx>
      <c:valAx>
        <c:axId val="37982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Microsoft Monthly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'MSFT Hist'!$A$2:$A$45</c:f>
              <c:strCache>
                <c:ptCount val="44"/>
                <c:pt idx="0">
                  <c:v>-0.17</c:v>
                </c:pt>
                <c:pt idx="1">
                  <c:v>-0.16</c:v>
                </c:pt>
                <c:pt idx="2">
                  <c:v>-0.15</c:v>
                </c:pt>
                <c:pt idx="3">
                  <c:v>-0.14</c:v>
                </c:pt>
                <c:pt idx="4">
                  <c:v>-0.13</c:v>
                </c:pt>
                <c:pt idx="5">
                  <c:v>-0.12</c:v>
                </c:pt>
                <c:pt idx="6">
                  <c:v>-0.11</c:v>
                </c:pt>
                <c:pt idx="7">
                  <c:v>-0.1</c:v>
                </c:pt>
                <c:pt idx="8">
                  <c:v>-0.09</c:v>
                </c:pt>
                <c:pt idx="9">
                  <c:v>-0.08</c:v>
                </c:pt>
                <c:pt idx="10">
                  <c:v>-0.07</c:v>
                </c:pt>
                <c:pt idx="11">
                  <c:v>-0.06</c:v>
                </c:pt>
                <c:pt idx="12">
                  <c:v>-0.05</c:v>
                </c:pt>
                <c:pt idx="13">
                  <c:v>-0.04</c:v>
                </c:pt>
                <c:pt idx="14">
                  <c:v>-0.03</c:v>
                </c:pt>
                <c:pt idx="15">
                  <c:v>-0.02</c:v>
                </c:pt>
                <c:pt idx="16">
                  <c:v>-0.01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0.06</c:v>
                </c:pt>
                <c:pt idx="24">
                  <c:v>0.07</c:v>
                </c:pt>
                <c:pt idx="25">
                  <c:v>0.08</c:v>
                </c:pt>
                <c:pt idx="26">
                  <c:v>0.09</c:v>
                </c:pt>
                <c:pt idx="27">
                  <c:v>0.1</c:v>
                </c:pt>
                <c:pt idx="28">
                  <c:v>0.11</c:v>
                </c:pt>
                <c:pt idx="29">
                  <c:v>0.12</c:v>
                </c:pt>
                <c:pt idx="30">
                  <c:v>0.13</c:v>
                </c:pt>
                <c:pt idx="31">
                  <c:v>0.14</c:v>
                </c:pt>
                <c:pt idx="32">
                  <c:v>0.15</c:v>
                </c:pt>
                <c:pt idx="33">
                  <c:v>0.16</c:v>
                </c:pt>
                <c:pt idx="34">
                  <c:v>0.17</c:v>
                </c:pt>
                <c:pt idx="35">
                  <c:v>0.18</c:v>
                </c:pt>
                <c:pt idx="36">
                  <c:v>0.19</c:v>
                </c:pt>
                <c:pt idx="37">
                  <c:v>0.2</c:v>
                </c:pt>
                <c:pt idx="38">
                  <c:v>0.21</c:v>
                </c:pt>
                <c:pt idx="39">
                  <c:v>0.22</c:v>
                </c:pt>
                <c:pt idx="40">
                  <c:v>0.23</c:v>
                </c:pt>
                <c:pt idx="41">
                  <c:v>0.24</c:v>
                </c:pt>
                <c:pt idx="42">
                  <c:v>0.25</c:v>
                </c:pt>
                <c:pt idx="43">
                  <c:v>More</c:v>
                </c:pt>
              </c:strCache>
            </c:strRef>
          </c:cat>
          <c:val>
            <c:numRef>
              <c:f>'MSFT Hist'!$B$2:$B$45</c:f>
              <c:numCache>
                <c:formatCode>General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15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823136"/>
        <c:axId val="379823528"/>
      </c:barChart>
      <c:catAx>
        <c:axId val="37982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23528"/>
        <c:crosses val="autoZero"/>
        <c:auto val="1"/>
        <c:lblAlgn val="ctr"/>
        <c:lblOffset val="100"/>
        <c:noMultiLvlLbl val="0"/>
      </c:catAx>
      <c:valAx>
        <c:axId val="3798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'PFZ Hist'!$A$2:$A$36</c:f>
              <c:strCache>
                <c:ptCount val="35"/>
                <c:pt idx="0">
                  <c:v>-0.18</c:v>
                </c:pt>
                <c:pt idx="1">
                  <c:v>-0.17</c:v>
                </c:pt>
                <c:pt idx="2">
                  <c:v>-0.16</c:v>
                </c:pt>
                <c:pt idx="3">
                  <c:v>-0.15</c:v>
                </c:pt>
                <c:pt idx="4">
                  <c:v>-0.14</c:v>
                </c:pt>
                <c:pt idx="5">
                  <c:v>-0.13</c:v>
                </c:pt>
                <c:pt idx="6">
                  <c:v>-0.12</c:v>
                </c:pt>
                <c:pt idx="7">
                  <c:v>-0.11</c:v>
                </c:pt>
                <c:pt idx="8">
                  <c:v>-0.1</c:v>
                </c:pt>
                <c:pt idx="9">
                  <c:v>-0.09</c:v>
                </c:pt>
                <c:pt idx="10">
                  <c:v>-0.08</c:v>
                </c:pt>
                <c:pt idx="11">
                  <c:v>-0.07</c:v>
                </c:pt>
                <c:pt idx="12">
                  <c:v>-0.06</c:v>
                </c:pt>
                <c:pt idx="13">
                  <c:v>-0.05</c:v>
                </c:pt>
                <c:pt idx="14">
                  <c:v>-0.04</c:v>
                </c:pt>
                <c:pt idx="15">
                  <c:v>-0.03</c:v>
                </c:pt>
                <c:pt idx="16">
                  <c:v>-0.02</c:v>
                </c:pt>
                <c:pt idx="17">
                  <c:v>-0.01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0.04</c:v>
                </c:pt>
                <c:pt idx="23">
                  <c:v>0.05</c:v>
                </c:pt>
                <c:pt idx="24">
                  <c:v>0.06</c:v>
                </c:pt>
                <c:pt idx="25">
                  <c:v>0.07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>
                  <c:v>0.12</c:v>
                </c:pt>
                <c:pt idx="31">
                  <c:v>0.13</c:v>
                </c:pt>
                <c:pt idx="32">
                  <c:v>0.14</c:v>
                </c:pt>
                <c:pt idx="33">
                  <c:v>0.15</c:v>
                </c:pt>
                <c:pt idx="34">
                  <c:v>More</c:v>
                </c:pt>
              </c:strCache>
            </c:strRef>
          </c:cat>
          <c:val>
            <c:numRef>
              <c:f>'PFZ Hist'!$B$2:$B$36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10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824312"/>
        <c:axId val="379824704"/>
      </c:barChart>
      <c:catAx>
        <c:axId val="37982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4704"/>
        <c:crosses val="autoZero"/>
        <c:auto val="1"/>
        <c:lblAlgn val="ctr"/>
        <c:lblOffset val="100"/>
        <c:noMultiLvlLbl val="0"/>
      </c:catAx>
      <c:valAx>
        <c:axId val="37982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Pfizer Monthly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'PFZ Hist'!$A$2:$A$36</c:f>
              <c:strCache>
                <c:ptCount val="35"/>
                <c:pt idx="0">
                  <c:v>-0.18</c:v>
                </c:pt>
                <c:pt idx="1">
                  <c:v>-0.17</c:v>
                </c:pt>
                <c:pt idx="2">
                  <c:v>-0.16</c:v>
                </c:pt>
                <c:pt idx="3">
                  <c:v>-0.15</c:v>
                </c:pt>
                <c:pt idx="4">
                  <c:v>-0.14</c:v>
                </c:pt>
                <c:pt idx="5">
                  <c:v>-0.13</c:v>
                </c:pt>
                <c:pt idx="6">
                  <c:v>-0.12</c:v>
                </c:pt>
                <c:pt idx="7">
                  <c:v>-0.11</c:v>
                </c:pt>
                <c:pt idx="8">
                  <c:v>-0.1</c:v>
                </c:pt>
                <c:pt idx="9">
                  <c:v>-0.09</c:v>
                </c:pt>
                <c:pt idx="10">
                  <c:v>-0.08</c:v>
                </c:pt>
                <c:pt idx="11">
                  <c:v>-0.07</c:v>
                </c:pt>
                <c:pt idx="12">
                  <c:v>-0.06</c:v>
                </c:pt>
                <c:pt idx="13">
                  <c:v>-0.05</c:v>
                </c:pt>
                <c:pt idx="14">
                  <c:v>-0.04</c:v>
                </c:pt>
                <c:pt idx="15">
                  <c:v>-0.03</c:v>
                </c:pt>
                <c:pt idx="16">
                  <c:v>-0.02</c:v>
                </c:pt>
                <c:pt idx="17">
                  <c:v>-0.01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0.03</c:v>
                </c:pt>
                <c:pt idx="22">
                  <c:v>0.04</c:v>
                </c:pt>
                <c:pt idx="23">
                  <c:v>0.05</c:v>
                </c:pt>
                <c:pt idx="24">
                  <c:v>0.06</c:v>
                </c:pt>
                <c:pt idx="25">
                  <c:v>0.07</c:v>
                </c:pt>
                <c:pt idx="26">
                  <c:v>0.08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>
                  <c:v>0.12</c:v>
                </c:pt>
                <c:pt idx="31">
                  <c:v>0.13</c:v>
                </c:pt>
                <c:pt idx="32">
                  <c:v>0.14</c:v>
                </c:pt>
                <c:pt idx="33">
                  <c:v>0.15</c:v>
                </c:pt>
                <c:pt idx="34">
                  <c:v>More</c:v>
                </c:pt>
              </c:strCache>
            </c:strRef>
          </c:cat>
          <c:val>
            <c:numRef>
              <c:f>'PFZ Hist'!$B$2:$B$36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10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10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9825488"/>
        <c:axId val="380118664"/>
      </c:barChart>
      <c:catAx>
        <c:axId val="37982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8664"/>
        <c:crosses val="autoZero"/>
        <c:auto val="1"/>
        <c:lblAlgn val="ctr"/>
        <c:lblOffset val="100"/>
        <c:noMultiLvlLbl val="0"/>
      </c:catAx>
      <c:valAx>
        <c:axId val="3801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2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'MSN Hist'!$A$2:$A$49</c:f>
              <c:strCache>
                <c:ptCount val="48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-0.07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0.07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More</c:v>
                </c:pt>
              </c:strCache>
            </c:strRef>
          </c:cat>
          <c:val>
            <c:numRef>
              <c:f>'MSN Hist'!$B$2:$B$49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119840"/>
        <c:axId val="380120232"/>
      </c:barChart>
      <c:catAx>
        <c:axId val="3801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120232"/>
        <c:crosses val="autoZero"/>
        <c:auto val="1"/>
        <c:lblAlgn val="ctr"/>
        <c:lblOffset val="100"/>
        <c:noMultiLvlLbl val="0"/>
      </c:catAx>
      <c:valAx>
        <c:axId val="38012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1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Monsanto Monthly Returns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'MSN Hist'!$A$2:$A$49</c:f>
              <c:strCache>
                <c:ptCount val="48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-0.07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0.07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  <c:pt idx="41">
                  <c:v>0.21</c:v>
                </c:pt>
                <c:pt idx="42">
                  <c:v>0.22</c:v>
                </c:pt>
                <c:pt idx="43">
                  <c:v>0.23</c:v>
                </c:pt>
                <c:pt idx="44">
                  <c:v>0.24</c:v>
                </c:pt>
                <c:pt idx="45">
                  <c:v>0.25</c:v>
                </c:pt>
                <c:pt idx="46">
                  <c:v>0.26</c:v>
                </c:pt>
                <c:pt idx="47">
                  <c:v>More</c:v>
                </c:pt>
              </c:strCache>
            </c:strRef>
          </c:cat>
          <c:val>
            <c:numRef>
              <c:f>'MSN Hist'!$B$2:$B$49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0121408"/>
        <c:axId val="380121800"/>
      </c:barChart>
      <c:catAx>
        <c:axId val="3801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Monsanto Monthly Returns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21800"/>
        <c:crosses val="autoZero"/>
        <c:auto val="1"/>
        <c:lblAlgn val="ctr"/>
        <c:lblOffset val="100"/>
        <c:noMultiLvlLbl val="0"/>
      </c:catAx>
      <c:valAx>
        <c:axId val="3801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Sheet3!$A$2:$A$13</c:f>
              <c:strCache>
                <c:ptCount val="12"/>
                <c:pt idx="0">
                  <c:v>-0.1</c:v>
                </c:pt>
                <c:pt idx="1">
                  <c:v>-0.05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0.25</c:v>
                </c:pt>
                <c:pt idx="8">
                  <c:v>0.3</c:v>
                </c:pt>
                <c:pt idx="9">
                  <c:v>0.35</c:v>
                </c:pt>
                <c:pt idx="10">
                  <c:v>0.4</c:v>
                </c:pt>
                <c:pt idx="11">
                  <c:v>More</c:v>
                </c:pt>
              </c:strCache>
            </c:str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27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21</c:v>
                </c:pt>
                <c:pt idx="8">
                  <c:v>22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862232"/>
        <c:axId val="380862624"/>
      </c:barChart>
      <c:catAx>
        <c:axId val="38086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62624"/>
        <c:crosses val="autoZero"/>
        <c:auto val="1"/>
        <c:lblAlgn val="ctr"/>
        <c:lblOffset val="100"/>
        <c:noMultiLvlLbl val="0"/>
      </c:catAx>
      <c:valAx>
        <c:axId val="38086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6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180975</xdr:rowOff>
    </xdr:from>
    <xdr:to>
      <xdr:col>16</xdr:col>
      <xdr:colOff>1219200</xdr:colOff>
      <xdr:row>120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13</xdr:row>
      <xdr:rowOff>180975</xdr:rowOff>
    </xdr:from>
    <xdr:to>
      <xdr:col>14</xdr:col>
      <xdr:colOff>19050</xdr:colOff>
      <xdr:row>57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8</xdr:row>
      <xdr:rowOff>9525</xdr:rowOff>
    </xdr:from>
    <xdr:to>
      <xdr:col>15</xdr:col>
      <xdr:colOff>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180975</xdr:rowOff>
    </xdr:from>
    <xdr:to>
      <xdr:col>14</xdr:col>
      <xdr:colOff>0</xdr:colOff>
      <xdr:row>21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8</xdr:row>
      <xdr:rowOff>9525</xdr:rowOff>
    </xdr:from>
    <xdr:to>
      <xdr:col>13</xdr:col>
      <xdr:colOff>361950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D22" sqref="D22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-0.25</v>
      </c>
      <c r="B2" s="3">
        <v>0</v>
      </c>
    </row>
    <row r="3" spans="1:2" x14ac:dyDescent="0.25">
      <c r="A3" s="2">
        <v>-0.24</v>
      </c>
      <c r="B3" s="3">
        <v>0</v>
      </c>
    </row>
    <row r="4" spans="1:2" x14ac:dyDescent="0.25">
      <c r="A4" s="2">
        <v>-0.23</v>
      </c>
      <c r="B4" s="3">
        <v>1</v>
      </c>
    </row>
    <row r="5" spans="1:2" x14ac:dyDescent="0.25">
      <c r="A5" s="2">
        <v>-0.22</v>
      </c>
      <c r="B5" s="3">
        <v>1</v>
      </c>
    </row>
    <row r="6" spans="1:2" x14ac:dyDescent="0.25">
      <c r="A6" s="2">
        <v>-0.21</v>
      </c>
      <c r="B6" s="3">
        <v>0</v>
      </c>
    </row>
    <row r="7" spans="1:2" x14ac:dyDescent="0.25">
      <c r="A7" s="2">
        <v>-0.2</v>
      </c>
      <c r="B7" s="3">
        <v>1</v>
      </c>
    </row>
    <row r="8" spans="1:2" x14ac:dyDescent="0.25">
      <c r="A8" s="2">
        <v>-0.19</v>
      </c>
      <c r="B8" s="3">
        <v>1</v>
      </c>
    </row>
    <row r="9" spans="1:2" x14ac:dyDescent="0.25">
      <c r="A9" s="2">
        <v>-0.18</v>
      </c>
      <c r="B9" s="3">
        <v>1</v>
      </c>
    </row>
    <row r="10" spans="1:2" x14ac:dyDescent="0.25">
      <c r="A10" s="2">
        <v>-0.17</v>
      </c>
      <c r="B10" s="3">
        <v>0</v>
      </c>
    </row>
    <row r="11" spans="1:2" x14ac:dyDescent="0.25">
      <c r="A11" s="2">
        <v>-0.16</v>
      </c>
      <c r="B11" s="3">
        <v>0</v>
      </c>
    </row>
    <row r="12" spans="1:2" x14ac:dyDescent="0.25">
      <c r="A12" s="2">
        <v>-0.15</v>
      </c>
      <c r="B12" s="3">
        <v>0</v>
      </c>
    </row>
    <row r="13" spans="1:2" x14ac:dyDescent="0.25">
      <c r="A13" s="2">
        <v>-0.14000000000000001</v>
      </c>
      <c r="B13" s="3">
        <v>1</v>
      </c>
    </row>
    <row r="14" spans="1:2" x14ac:dyDescent="0.25">
      <c r="A14" s="2">
        <v>-0.13</v>
      </c>
      <c r="B14" s="3">
        <v>0</v>
      </c>
    </row>
    <row r="15" spans="1:2" x14ac:dyDescent="0.25">
      <c r="A15" s="2">
        <v>-0.12</v>
      </c>
      <c r="B15" s="3">
        <v>1</v>
      </c>
    </row>
    <row r="16" spans="1:2" x14ac:dyDescent="0.25">
      <c r="A16" s="2">
        <v>-0.11</v>
      </c>
      <c r="B16" s="3">
        <v>0</v>
      </c>
    </row>
    <row r="17" spans="1:2" x14ac:dyDescent="0.25">
      <c r="A17" s="2">
        <v>-0.1</v>
      </c>
      <c r="B17" s="3">
        <v>3</v>
      </c>
    </row>
    <row r="18" spans="1:2" x14ac:dyDescent="0.25">
      <c r="A18" s="2">
        <v>-0.09</v>
      </c>
      <c r="B18" s="3">
        <v>3</v>
      </c>
    </row>
    <row r="19" spans="1:2" x14ac:dyDescent="0.25">
      <c r="A19" s="2">
        <v>-0.08</v>
      </c>
      <c r="B19" s="3">
        <v>1</v>
      </c>
    </row>
    <row r="20" spans="1:2" x14ac:dyDescent="0.25">
      <c r="A20" s="2">
        <v>-7.0000000000000007E-2</v>
      </c>
      <c r="B20" s="3">
        <v>5</v>
      </c>
    </row>
    <row r="21" spans="1:2" x14ac:dyDescent="0.25">
      <c r="A21" s="2">
        <v>-0.06</v>
      </c>
      <c r="B21" s="3">
        <v>4</v>
      </c>
    </row>
    <row r="22" spans="1:2" x14ac:dyDescent="0.25">
      <c r="A22" s="2">
        <v>-0.05</v>
      </c>
      <c r="B22" s="3">
        <v>4</v>
      </c>
    </row>
    <row r="23" spans="1:2" x14ac:dyDescent="0.25">
      <c r="A23" s="2">
        <v>-0.04</v>
      </c>
      <c r="B23" s="3">
        <v>5</v>
      </c>
    </row>
    <row r="24" spans="1:2" x14ac:dyDescent="0.25">
      <c r="A24" s="2">
        <v>-0.03</v>
      </c>
      <c r="B24" s="3">
        <v>2</v>
      </c>
    </row>
    <row r="25" spans="1:2" x14ac:dyDescent="0.25">
      <c r="A25" s="2">
        <v>-0.02</v>
      </c>
      <c r="B25" s="3">
        <v>4</v>
      </c>
    </row>
    <row r="26" spans="1:2" x14ac:dyDescent="0.25">
      <c r="A26" s="2">
        <v>-0.01</v>
      </c>
      <c r="B26" s="3">
        <v>6</v>
      </c>
    </row>
    <row r="27" spans="1:2" x14ac:dyDescent="0.25">
      <c r="A27" s="2">
        <v>0</v>
      </c>
      <c r="B27" s="3">
        <v>8</v>
      </c>
    </row>
    <row r="28" spans="1:2" x14ac:dyDescent="0.25">
      <c r="A28" s="2">
        <v>0.01</v>
      </c>
      <c r="B28" s="3">
        <v>4</v>
      </c>
    </row>
    <row r="29" spans="1:2" x14ac:dyDescent="0.25">
      <c r="A29" s="2">
        <v>0.02</v>
      </c>
      <c r="B29" s="3">
        <v>8</v>
      </c>
    </row>
    <row r="30" spans="1:2" x14ac:dyDescent="0.25">
      <c r="A30" s="2">
        <v>0.03</v>
      </c>
      <c r="B30" s="3">
        <v>5</v>
      </c>
    </row>
    <row r="31" spans="1:2" x14ac:dyDescent="0.25">
      <c r="A31" s="2">
        <v>0.04</v>
      </c>
      <c r="B31" s="3">
        <v>12</v>
      </c>
    </row>
    <row r="32" spans="1:2" x14ac:dyDescent="0.25">
      <c r="A32" s="2">
        <v>0.05</v>
      </c>
      <c r="B32" s="3">
        <v>3</v>
      </c>
    </row>
    <row r="33" spans="1:2" x14ac:dyDescent="0.25">
      <c r="A33" s="2">
        <v>0.06</v>
      </c>
      <c r="B33" s="3">
        <v>3</v>
      </c>
    </row>
    <row r="34" spans="1:2" x14ac:dyDescent="0.25">
      <c r="A34" s="2">
        <v>7.0000000000000007E-2</v>
      </c>
      <c r="B34" s="3">
        <v>6</v>
      </c>
    </row>
    <row r="35" spans="1:2" x14ac:dyDescent="0.25">
      <c r="A35" s="2">
        <v>0.08</v>
      </c>
      <c r="B35" s="3">
        <v>5</v>
      </c>
    </row>
    <row r="36" spans="1:2" x14ac:dyDescent="0.25">
      <c r="A36" s="2">
        <v>0.09</v>
      </c>
      <c r="B36" s="3">
        <v>2</v>
      </c>
    </row>
    <row r="37" spans="1:2" x14ac:dyDescent="0.25">
      <c r="A37" s="2">
        <v>0.1</v>
      </c>
      <c r="B37" s="3">
        <v>3</v>
      </c>
    </row>
    <row r="38" spans="1:2" x14ac:dyDescent="0.25">
      <c r="A38" s="2">
        <v>0.11</v>
      </c>
      <c r="B38" s="3">
        <v>1</v>
      </c>
    </row>
    <row r="39" spans="1:2" x14ac:dyDescent="0.25">
      <c r="A39" s="2">
        <v>0.12</v>
      </c>
      <c r="B39" s="3">
        <v>4</v>
      </c>
    </row>
    <row r="40" spans="1:2" x14ac:dyDescent="0.25">
      <c r="A40" s="2">
        <v>0.13</v>
      </c>
      <c r="B40" s="3">
        <v>3</v>
      </c>
    </row>
    <row r="41" spans="1:2" x14ac:dyDescent="0.25">
      <c r="A41" s="2">
        <v>0.14000000000000001</v>
      </c>
      <c r="B41" s="3">
        <v>2</v>
      </c>
    </row>
    <row r="42" spans="1:2" x14ac:dyDescent="0.25">
      <c r="A42" s="2">
        <v>0.15</v>
      </c>
      <c r="B42" s="3">
        <v>0</v>
      </c>
    </row>
    <row r="43" spans="1:2" x14ac:dyDescent="0.25">
      <c r="A43" s="2">
        <v>0.16</v>
      </c>
      <c r="B43" s="3">
        <v>0</v>
      </c>
    </row>
    <row r="44" spans="1:2" x14ac:dyDescent="0.25">
      <c r="A44" s="2">
        <v>0.17</v>
      </c>
      <c r="B44" s="3">
        <v>2</v>
      </c>
    </row>
    <row r="45" spans="1:2" x14ac:dyDescent="0.25">
      <c r="A45" s="2">
        <v>0.18</v>
      </c>
      <c r="B45" s="3">
        <v>1</v>
      </c>
    </row>
    <row r="46" spans="1:2" x14ac:dyDescent="0.25">
      <c r="A46" s="2">
        <v>0.19</v>
      </c>
      <c r="B46" s="3">
        <v>0</v>
      </c>
    </row>
    <row r="47" spans="1:2" x14ac:dyDescent="0.25">
      <c r="A47" s="2">
        <v>0.2</v>
      </c>
      <c r="B47" s="3">
        <v>1</v>
      </c>
    </row>
    <row r="48" spans="1:2" x14ac:dyDescent="0.25">
      <c r="A48" s="2">
        <v>0.21</v>
      </c>
      <c r="B48" s="3">
        <v>0</v>
      </c>
    </row>
    <row r="49" spans="1:2" x14ac:dyDescent="0.25">
      <c r="A49" s="2">
        <v>0.22</v>
      </c>
      <c r="B49" s="3">
        <v>1</v>
      </c>
    </row>
    <row r="50" spans="1:2" x14ac:dyDescent="0.25">
      <c r="A50" s="2">
        <v>0.23</v>
      </c>
      <c r="B50" s="3">
        <v>0</v>
      </c>
    </row>
    <row r="51" spans="1:2" x14ac:dyDescent="0.25">
      <c r="A51" s="2">
        <v>0.24</v>
      </c>
      <c r="B51" s="3">
        <v>0</v>
      </c>
    </row>
    <row r="52" spans="1:2" x14ac:dyDescent="0.25">
      <c r="A52" s="2">
        <v>0.25</v>
      </c>
      <c r="B52" s="3">
        <v>1</v>
      </c>
    </row>
    <row r="53" spans="1:2" ht="15.75" thickBot="1" x14ac:dyDescent="0.3">
      <c r="A53" s="4" t="s">
        <v>12</v>
      </c>
      <c r="B53" s="4">
        <v>0</v>
      </c>
    </row>
  </sheetData>
  <sortState ref="A2:A52">
    <sortCondition ref="A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J5" sqref="J5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-0.09</v>
      </c>
      <c r="B2" s="3">
        <v>0</v>
      </c>
    </row>
    <row r="3" spans="1:2" x14ac:dyDescent="0.25">
      <c r="A3" s="2">
        <v>-0.08</v>
      </c>
      <c r="B3" s="3">
        <v>2</v>
      </c>
    </row>
    <row r="4" spans="1:2" x14ac:dyDescent="0.25">
      <c r="A4" s="2">
        <v>-7.0000000000000007E-2</v>
      </c>
      <c r="B4" s="3">
        <v>0</v>
      </c>
    </row>
    <row r="5" spans="1:2" x14ac:dyDescent="0.25">
      <c r="A5" s="2">
        <v>-0.06</v>
      </c>
      <c r="B5" s="3">
        <v>0</v>
      </c>
    </row>
    <row r="6" spans="1:2" x14ac:dyDescent="0.25">
      <c r="A6" s="2">
        <v>-0.05</v>
      </c>
      <c r="B6" s="3">
        <v>1</v>
      </c>
    </row>
    <row r="7" spans="1:2" x14ac:dyDescent="0.25">
      <c r="A7" s="2">
        <v>-0.04</v>
      </c>
      <c r="B7" s="3">
        <v>3</v>
      </c>
    </row>
    <row r="8" spans="1:2" x14ac:dyDescent="0.25">
      <c r="A8" s="2">
        <v>-0.03</v>
      </c>
      <c r="B8" s="3">
        <v>7</v>
      </c>
    </row>
    <row r="9" spans="1:2" x14ac:dyDescent="0.25">
      <c r="A9" s="2">
        <v>-0.02</v>
      </c>
      <c r="B9" s="3">
        <v>9</v>
      </c>
    </row>
    <row r="10" spans="1:2" x14ac:dyDescent="0.25">
      <c r="A10" s="2">
        <v>-0.01</v>
      </c>
      <c r="B10" s="3">
        <v>2</v>
      </c>
    </row>
    <row r="11" spans="1:2" x14ac:dyDescent="0.25">
      <c r="A11" s="2">
        <v>0</v>
      </c>
      <c r="B11" s="3">
        <v>6</v>
      </c>
    </row>
    <row r="12" spans="1:2" x14ac:dyDescent="0.25">
      <c r="A12" s="2">
        <v>0.01</v>
      </c>
      <c r="B12" s="3">
        <v>8</v>
      </c>
    </row>
    <row r="13" spans="1:2" x14ac:dyDescent="0.25">
      <c r="A13" s="2">
        <v>0.02</v>
      </c>
      <c r="B13" s="3">
        <v>2</v>
      </c>
    </row>
    <row r="14" spans="1:2" x14ac:dyDescent="0.25">
      <c r="A14" s="2">
        <v>0.03</v>
      </c>
      <c r="B14" s="3">
        <v>5</v>
      </c>
    </row>
    <row r="15" spans="1:2" x14ac:dyDescent="0.25">
      <c r="A15" s="2">
        <v>0.04</v>
      </c>
      <c r="B15" s="3">
        <v>2</v>
      </c>
    </row>
    <row r="16" spans="1:2" x14ac:dyDescent="0.25">
      <c r="A16" s="2">
        <v>0.05</v>
      </c>
      <c r="B16" s="3">
        <v>2</v>
      </c>
    </row>
    <row r="17" spans="1:2" x14ac:dyDescent="0.25">
      <c r="A17" s="2">
        <v>0.06</v>
      </c>
      <c r="B17" s="3">
        <v>0</v>
      </c>
    </row>
    <row r="18" spans="1:2" x14ac:dyDescent="0.25">
      <c r="A18" s="2">
        <v>7.0000000000000007E-2</v>
      </c>
      <c r="B18" s="3">
        <v>0</v>
      </c>
    </row>
    <row r="19" spans="1:2" x14ac:dyDescent="0.25">
      <c r="A19" s="2">
        <v>0.08</v>
      </c>
      <c r="B19" s="3">
        <v>2</v>
      </c>
    </row>
    <row r="20" spans="1:2" x14ac:dyDescent="0.25">
      <c r="A20" s="2">
        <v>0.09</v>
      </c>
      <c r="B20" s="3">
        <v>0</v>
      </c>
    </row>
    <row r="21" spans="1:2" x14ac:dyDescent="0.25">
      <c r="A21" s="2">
        <v>0.1</v>
      </c>
      <c r="B21" s="3">
        <v>1</v>
      </c>
    </row>
    <row r="22" spans="1:2" x14ac:dyDescent="0.25">
      <c r="A22" s="2">
        <v>0.11</v>
      </c>
      <c r="B22" s="3">
        <v>0</v>
      </c>
    </row>
    <row r="23" spans="1:2" x14ac:dyDescent="0.25">
      <c r="A23" s="2">
        <v>0.12</v>
      </c>
      <c r="B23" s="3">
        <v>0</v>
      </c>
    </row>
    <row r="24" spans="1:2" x14ac:dyDescent="0.25">
      <c r="A24" s="2">
        <v>0.13</v>
      </c>
      <c r="B24" s="3">
        <v>2</v>
      </c>
    </row>
    <row r="25" spans="1:2" x14ac:dyDescent="0.25">
      <c r="A25" s="2">
        <v>0.14000000000000001</v>
      </c>
      <c r="B25" s="3">
        <v>0</v>
      </c>
    </row>
    <row r="26" spans="1:2" x14ac:dyDescent="0.25">
      <c r="A26" s="2">
        <v>0.15</v>
      </c>
      <c r="B26" s="3">
        <v>1</v>
      </c>
    </row>
    <row r="27" spans="1:2" x14ac:dyDescent="0.25">
      <c r="A27" s="2">
        <v>0.16</v>
      </c>
      <c r="B27" s="3">
        <v>1</v>
      </c>
    </row>
    <row r="28" spans="1:2" x14ac:dyDescent="0.25">
      <c r="A28" s="2">
        <v>0.17</v>
      </c>
      <c r="B28" s="3">
        <v>2</v>
      </c>
    </row>
    <row r="29" spans="1:2" x14ac:dyDescent="0.25">
      <c r="A29" s="2">
        <v>0.18</v>
      </c>
      <c r="B29" s="3">
        <v>2</v>
      </c>
    </row>
    <row r="30" spans="1:2" x14ac:dyDescent="0.25">
      <c r="A30" s="2">
        <v>0.19</v>
      </c>
      <c r="B30" s="3">
        <v>0</v>
      </c>
    </row>
    <row r="31" spans="1:2" x14ac:dyDescent="0.25">
      <c r="A31" s="2">
        <v>0.2</v>
      </c>
      <c r="B31" s="3">
        <v>2</v>
      </c>
    </row>
    <row r="32" spans="1:2" x14ac:dyDescent="0.25">
      <c r="A32" s="2">
        <v>0.21</v>
      </c>
      <c r="B32" s="3">
        <v>3</v>
      </c>
    </row>
    <row r="33" spans="1:2" x14ac:dyDescent="0.25">
      <c r="A33" s="2">
        <v>0.22</v>
      </c>
      <c r="B33" s="3">
        <v>2</v>
      </c>
    </row>
    <row r="34" spans="1:2" x14ac:dyDescent="0.25">
      <c r="A34" s="2">
        <v>0.23</v>
      </c>
      <c r="B34" s="3">
        <v>2</v>
      </c>
    </row>
    <row r="35" spans="1:2" x14ac:dyDescent="0.25">
      <c r="A35" s="2">
        <v>0.24</v>
      </c>
      <c r="B35" s="3">
        <v>5</v>
      </c>
    </row>
    <row r="36" spans="1:2" x14ac:dyDescent="0.25">
      <c r="A36" s="2">
        <v>0.25</v>
      </c>
      <c r="B36" s="3">
        <v>9</v>
      </c>
    </row>
    <row r="37" spans="1:2" x14ac:dyDescent="0.25">
      <c r="A37" s="2">
        <v>0.26</v>
      </c>
      <c r="B37" s="3">
        <v>9</v>
      </c>
    </row>
    <row r="38" spans="1:2" x14ac:dyDescent="0.25">
      <c r="A38" s="2">
        <v>0.27</v>
      </c>
      <c r="B38" s="3">
        <v>3</v>
      </c>
    </row>
    <row r="39" spans="1:2" x14ac:dyDescent="0.25">
      <c r="A39" s="2">
        <v>0.28000000000000003</v>
      </c>
      <c r="B39" s="3">
        <v>5</v>
      </c>
    </row>
    <row r="40" spans="1:2" x14ac:dyDescent="0.25">
      <c r="A40" s="2">
        <v>0.28999999999999998</v>
      </c>
      <c r="B40" s="3">
        <v>5</v>
      </c>
    </row>
    <row r="41" spans="1:2" x14ac:dyDescent="0.25">
      <c r="A41" s="2">
        <v>0.3</v>
      </c>
      <c r="B41" s="3">
        <v>0</v>
      </c>
    </row>
    <row r="42" spans="1:2" x14ac:dyDescent="0.25">
      <c r="A42" s="2">
        <v>0.31</v>
      </c>
      <c r="B42" s="3">
        <v>1</v>
      </c>
    </row>
    <row r="43" spans="1:2" x14ac:dyDescent="0.25">
      <c r="A43" s="2">
        <v>0.32</v>
      </c>
      <c r="B43" s="3">
        <v>4</v>
      </c>
    </row>
    <row r="44" spans="1:2" x14ac:dyDescent="0.25">
      <c r="A44" s="2">
        <v>0.33</v>
      </c>
      <c r="B44" s="3">
        <v>2</v>
      </c>
    </row>
    <row r="45" spans="1:2" x14ac:dyDescent="0.25">
      <c r="A45" s="2">
        <v>0.34</v>
      </c>
      <c r="B45" s="3">
        <v>2</v>
      </c>
    </row>
    <row r="46" spans="1:2" x14ac:dyDescent="0.25">
      <c r="A46" s="2">
        <v>0.35</v>
      </c>
      <c r="B46" s="3">
        <v>1</v>
      </c>
    </row>
    <row r="47" spans="1:2" x14ac:dyDescent="0.25">
      <c r="A47" s="2">
        <v>0.36</v>
      </c>
      <c r="B47" s="3">
        <v>1</v>
      </c>
    </row>
    <row r="48" spans="1:2" x14ac:dyDescent="0.25">
      <c r="A48" s="2">
        <v>0.37</v>
      </c>
      <c r="B48" s="3">
        <v>1</v>
      </c>
    </row>
    <row r="49" spans="1:2" x14ac:dyDescent="0.25">
      <c r="A49" s="2">
        <v>0.38</v>
      </c>
      <c r="B49" s="3">
        <v>1</v>
      </c>
    </row>
    <row r="50" spans="1:2" x14ac:dyDescent="0.25">
      <c r="A50" s="2">
        <v>0.39</v>
      </c>
      <c r="B50" s="3">
        <v>1</v>
      </c>
    </row>
    <row r="51" spans="1:2" x14ac:dyDescent="0.25">
      <c r="A51" s="2">
        <v>0.4</v>
      </c>
      <c r="B51" s="3">
        <v>0</v>
      </c>
    </row>
    <row r="52" spans="1:2" ht="15.75" thickBot="1" x14ac:dyDescent="0.3">
      <c r="A52" s="4" t="s">
        <v>12</v>
      </c>
      <c r="B52" s="4">
        <v>0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32"/>
  <sheetViews>
    <sheetView tabSelected="1" topLeftCell="G16" workbookViewId="0">
      <selection activeCell="L32" sqref="L32"/>
    </sheetView>
  </sheetViews>
  <sheetFormatPr defaultRowHeight="15" x14ac:dyDescent="0.25"/>
  <cols>
    <col min="2" max="2" width="12" bestFit="1" customWidth="1"/>
    <col min="3" max="3" width="12.85546875" bestFit="1" customWidth="1"/>
    <col min="4" max="4" width="13.5703125" bestFit="1" customWidth="1"/>
    <col min="6" max="6" width="11.7109375" bestFit="1" customWidth="1"/>
    <col min="8" max="8" width="12.85546875" bestFit="1" customWidth="1"/>
    <col min="9" max="9" width="17" bestFit="1" customWidth="1"/>
    <col min="13" max="13" width="17.28515625" bestFit="1" customWidth="1"/>
    <col min="14" max="14" width="20.85546875" bestFit="1" customWidth="1"/>
    <col min="15" max="15" width="25.5703125" bestFit="1" customWidth="1"/>
    <col min="16" max="16" width="15" bestFit="1" customWidth="1"/>
    <col min="17" max="17" width="18.42578125" bestFit="1" customWidth="1"/>
    <col min="18" max="18" width="17.28515625" bestFit="1" customWidth="1"/>
    <col min="19" max="19" width="28.5703125" style="6" bestFit="1" customWidth="1"/>
    <col min="20" max="20" width="25.5703125" bestFit="1" customWidth="1"/>
    <col min="21" max="21" width="12.5703125" bestFit="1" customWidth="1"/>
    <col min="22" max="22" width="13.5703125" bestFit="1" customWidth="1"/>
  </cols>
  <sheetData>
    <row r="1" spans="1:21" ht="15.75" thickBot="1" x14ac:dyDescent="0.3">
      <c r="A1" s="13" t="s">
        <v>21</v>
      </c>
      <c r="B1" s="14" t="s">
        <v>25</v>
      </c>
      <c r="C1" s="13" t="s">
        <v>22</v>
      </c>
      <c r="D1" s="14" t="s">
        <v>26</v>
      </c>
      <c r="E1" s="13" t="s">
        <v>23</v>
      </c>
      <c r="F1" s="14" t="s">
        <v>27</v>
      </c>
      <c r="G1" s="13" t="s">
        <v>24</v>
      </c>
      <c r="H1" s="14" t="s">
        <v>28</v>
      </c>
      <c r="I1" s="15" t="s">
        <v>29</v>
      </c>
      <c r="J1" s="17" t="s">
        <v>33</v>
      </c>
      <c r="K1" s="16" t="s">
        <v>9</v>
      </c>
      <c r="L1" s="60"/>
      <c r="M1" s="12" t="s">
        <v>19</v>
      </c>
      <c r="N1" s="61" t="s">
        <v>20</v>
      </c>
      <c r="P1" s="21" t="s">
        <v>54</v>
      </c>
      <c r="Q1" s="21" t="s">
        <v>51</v>
      </c>
      <c r="S1" s="125" t="s">
        <v>62</v>
      </c>
      <c r="T1" s="126"/>
      <c r="U1" s="127"/>
    </row>
    <row r="2" spans="1:21" ht="15.75" thickBot="1" x14ac:dyDescent="0.3">
      <c r="A2" s="7">
        <v>-9.7481610815391834E-3</v>
      </c>
      <c r="B2" s="25">
        <f t="shared" ref="B2:B33" si="0">A2*$N$2</f>
        <v>-2.4370402703847958E-3</v>
      </c>
      <c r="C2" s="7">
        <v>2.0791233535271587E-2</v>
      </c>
      <c r="D2" s="25">
        <f t="shared" ref="D2:D33" si="1">C2*$N$2</f>
        <v>5.1978083838178967E-3</v>
      </c>
      <c r="E2" s="7">
        <v>-1.4952708560437488E-2</v>
      </c>
      <c r="F2" s="25">
        <f t="shared" ref="F2:F33" si="2">E2*$N$4</f>
        <v>-3.7381771401093721E-3</v>
      </c>
      <c r="G2" s="7">
        <v>3.5308848428553627E-2</v>
      </c>
      <c r="H2" s="25">
        <f t="shared" ref="H2:H33" si="3">G2*$N$5</f>
        <v>8.8272121071384067E-3</v>
      </c>
      <c r="I2" s="26">
        <f>B2+D2+F2+H2</f>
        <v>7.8498030804621359E-3</v>
      </c>
      <c r="J2" s="8">
        <f>1+I2</f>
        <v>1.0078498030804621</v>
      </c>
      <c r="K2" s="20">
        <v>-0.09</v>
      </c>
      <c r="L2" s="7"/>
      <c r="M2" s="65" t="s">
        <v>21</v>
      </c>
      <c r="N2" s="62">
        <v>0.25</v>
      </c>
      <c r="P2" s="19">
        <f>MIN(I2:I120)</f>
        <v>-8.2127832202049569E-2</v>
      </c>
      <c r="Q2" s="19">
        <f>MAX(I2:I120)</f>
        <v>0.38353238248248178</v>
      </c>
      <c r="S2" s="12" t="s">
        <v>55</v>
      </c>
      <c r="T2" s="123">
        <v>0.13897000000000001</v>
      </c>
      <c r="U2" s="124"/>
    </row>
    <row r="3" spans="1:21" ht="15.75" thickBot="1" x14ac:dyDescent="0.3">
      <c r="A3" s="7">
        <v>-4.8829944849559659E-2</v>
      </c>
      <c r="B3" s="25">
        <f t="shared" si="0"/>
        <v>-1.2207486212389915E-2</v>
      </c>
      <c r="C3" s="7">
        <v>3.9444014659243111E-2</v>
      </c>
      <c r="D3" s="25">
        <f t="shared" si="1"/>
        <v>9.8610036648107777E-3</v>
      </c>
      <c r="E3" s="7">
        <v>-2.3225880261415827E-2</v>
      </c>
      <c r="F3" s="25">
        <f t="shared" si="2"/>
        <v>-5.8064700653539568E-3</v>
      </c>
      <c r="G3" s="7">
        <v>2.0811048344760535E-2</v>
      </c>
      <c r="H3" s="25">
        <f t="shared" si="3"/>
        <v>5.2027620861901337E-3</v>
      </c>
      <c r="I3" s="26">
        <f>B3+D3+F3+H3</f>
        <v>-2.950190526742961E-3</v>
      </c>
      <c r="J3" s="8">
        <f>1+I3</f>
        <v>0.99704980947325705</v>
      </c>
      <c r="K3" s="20">
        <v>-0.08</v>
      </c>
      <c r="L3" s="52"/>
      <c r="M3" s="66" t="s">
        <v>22</v>
      </c>
      <c r="N3" s="63">
        <v>0.25</v>
      </c>
      <c r="S3" s="116" t="s">
        <v>56</v>
      </c>
      <c r="T3" s="117">
        <v>8.6516999999999997E-2</v>
      </c>
      <c r="U3" s="118">
        <f>N2*T3</f>
        <v>2.1629249999999999E-2</v>
      </c>
    </row>
    <row r="4" spans="1:21" x14ac:dyDescent="0.25">
      <c r="A4" s="7">
        <v>-6.4643236988759678E-2</v>
      </c>
      <c r="B4" s="25">
        <f t="shared" si="0"/>
        <v>-1.616080924718992E-2</v>
      </c>
      <c r="C4" s="7">
        <v>0.18933578066479101</v>
      </c>
      <c r="D4" s="25">
        <f t="shared" si="1"/>
        <v>4.7333945166197752E-2</v>
      </c>
      <c r="E4" s="7">
        <v>7.6727208176925799E-2</v>
      </c>
      <c r="F4" s="25">
        <f t="shared" si="2"/>
        <v>1.918180204423145E-2</v>
      </c>
      <c r="G4" s="7">
        <v>9.9074789315976644E-2</v>
      </c>
      <c r="H4" s="25">
        <f t="shared" si="3"/>
        <v>2.4768697328994161E-2</v>
      </c>
      <c r="I4" s="26">
        <f t="shared" ref="I4:I67" si="4">B4+D4+F4+H4</f>
        <v>7.512363529223344E-2</v>
      </c>
      <c r="J4" s="8">
        <f t="shared" ref="J4:J67" si="5">1+I4</f>
        <v>1.0751236352922335</v>
      </c>
      <c r="K4" s="20">
        <v>-7.0000000000000007E-2</v>
      </c>
      <c r="L4" s="52"/>
      <c r="M4" s="66" t="s">
        <v>23</v>
      </c>
      <c r="N4" s="63">
        <v>0.25</v>
      </c>
      <c r="P4" s="21" t="s">
        <v>35</v>
      </c>
      <c r="Q4" s="21" t="s">
        <v>34</v>
      </c>
      <c r="S4" s="119" t="s">
        <v>57</v>
      </c>
      <c r="T4" s="52">
        <v>7.2039000000000006E-2</v>
      </c>
      <c r="U4" s="120">
        <f t="shared" ref="U4:U6" si="6">N3*T4</f>
        <v>1.8009750000000001E-2</v>
      </c>
    </row>
    <row r="5" spans="1:21" x14ac:dyDescent="0.25">
      <c r="A5" s="7">
        <v>-1.1422931167995948E-2</v>
      </c>
      <c r="B5" s="25">
        <f t="shared" si="0"/>
        <v>-2.8557327919989869E-3</v>
      </c>
      <c r="C5" s="7">
        <v>1.7003662122912919E-2</v>
      </c>
      <c r="D5" s="25">
        <f t="shared" si="1"/>
        <v>4.2509155307282297E-3</v>
      </c>
      <c r="E5" s="7">
        <v>-2.5139738688849434E-2</v>
      </c>
      <c r="F5" s="25">
        <f t="shared" si="2"/>
        <v>-6.2849346722123585E-3</v>
      </c>
      <c r="G5" s="7">
        <v>-0.12606248825800934</v>
      </c>
      <c r="H5" s="25">
        <f t="shared" si="3"/>
        <v>-3.1515622064502334E-2</v>
      </c>
      <c r="I5" s="26">
        <f t="shared" si="4"/>
        <v>-3.6405373997985449E-2</v>
      </c>
      <c r="J5" s="8">
        <f t="shared" si="5"/>
        <v>0.96359462600201451</v>
      </c>
      <c r="K5" s="20">
        <v>-0.06</v>
      </c>
      <c r="L5" s="52"/>
      <c r="M5" s="67" t="s">
        <v>24</v>
      </c>
      <c r="N5" s="64">
        <v>0.25</v>
      </c>
      <c r="P5" s="22">
        <v>30</v>
      </c>
      <c r="Q5" s="23">
        <f>(30/118)</f>
        <v>0.25423728813559321</v>
      </c>
      <c r="S5" s="119" t="s">
        <v>58</v>
      </c>
      <c r="T5" s="52">
        <v>5.4690913000000001E-2</v>
      </c>
      <c r="U5" s="120">
        <f t="shared" si="6"/>
        <v>1.367272825E-2</v>
      </c>
    </row>
    <row r="6" spans="1:21" x14ac:dyDescent="0.25">
      <c r="A6" s="7">
        <v>-0.12544222872288729</v>
      </c>
      <c r="B6" s="25">
        <f t="shared" si="0"/>
        <v>-3.1360557180721824E-2</v>
      </c>
      <c r="C6" s="7">
        <v>-6.1948932321586575E-2</v>
      </c>
      <c r="D6" s="25">
        <f t="shared" si="1"/>
        <v>-1.5487233080396644E-2</v>
      </c>
      <c r="E6" s="7">
        <v>-9.9506667641796803E-2</v>
      </c>
      <c r="F6" s="25">
        <f t="shared" si="2"/>
        <v>-2.4876666910449201E-2</v>
      </c>
      <c r="G6" s="7">
        <v>-4.1613500121927584E-2</v>
      </c>
      <c r="H6" s="25">
        <f t="shared" si="3"/>
        <v>-1.0403375030481896E-2</v>
      </c>
      <c r="I6" s="26">
        <f t="shared" si="4"/>
        <v>-8.2127832202049569E-2</v>
      </c>
      <c r="J6" s="8">
        <f t="shared" si="5"/>
        <v>0.91787216779795044</v>
      </c>
      <c r="K6" s="20">
        <v>-0.05</v>
      </c>
      <c r="L6" s="52"/>
      <c r="S6" s="119" t="s">
        <v>59</v>
      </c>
      <c r="T6" s="52">
        <v>8.1641000000000005E-2</v>
      </c>
      <c r="U6" s="120">
        <f t="shared" si="6"/>
        <v>2.0410250000000001E-2</v>
      </c>
    </row>
    <row r="7" spans="1:21" ht="15.75" thickBot="1" x14ac:dyDescent="0.3">
      <c r="A7">
        <v>-5.2909869281701095E-3</v>
      </c>
      <c r="B7" s="25">
        <f t="shared" si="0"/>
        <v>-1.3227467320425274E-3</v>
      </c>
      <c r="C7" s="7">
        <v>5.77576081856764E-2</v>
      </c>
      <c r="D7" s="25">
        <f t="shared" si="1"/>
        <v>1.44394020464191E-2</v>
      </c>
      <c r="E7" s="7">
        <v>7.5454855337306601E-2</v>
      </c>
      <c r="F7" s="25">
        <f t="shared" si="2"/>
        <v>1.886371383432665E-2</v>
      </c>
      <c r="G7" s="7">
        <v>-4.4094197290867061E-2</v>
      </c>
      <c r="H7" s="25">
        <f t="shared" si="3"/>
        <v>-1.1023549322716765E-2</v>
      </c>
      <c r="I7" s="128">
        <f t="shared" si="4"/>
        <v>2.0956819825986461E-2</v>
      </c>
      <c r="J7" s="8">
        <f t="shared" si="5"/>
        <v>1.0209568198259864</v>
      </c>
      <c r="K7" s="20">
        <v>-0.04</v>
      </c>
      <c r="S7" s="71" t="s">
        <v>60</v>
      </c>
      <c r="T7" s="121"/>
      <c r="U7" s="122">
        <f>SUM(U3:U6)</f>
        <v>7.372197825E-2</v>
      </c>
    </row>
    <row r="8" spans="1:21" ht="15.75" thickBot="1" x14ac:dyDescent="0.3">
      <c r="A8" s="7">
        <v>-7.3240914590152828E-3</v>
      </c>
      <c r="B8" s="25">
        <f t="shared" si="0"/>
        <v>-1.8310228647538207E-3</v>
      </c>
      <c r="C8" s="7">
        <v>-5.7831785325262487E-2</v>
      </c>
      <c r="D8" s="25">
        <f t="shared" si="1"/>
        <v>-1.4457946331315622E-2</v>
      </c>
      <c r="E8" s="7">
        <v>-3.5107950889454606E-2</v>
      </c>
      <c r="F8" s="25">
        <f t="shared" si="2"/>
        <v>-8.7769877223636515E-3</v>
      </c>
      <c r="G8" s="7">
        <v>-8.447503755054056E-2</v>
      </c>
      <c r="H8" s="25">
        <f t="shared" si="3"/>
        <v>-2.111875938763514E-2</v>
      </c>
      <c r="I8" s="26">
        <f t="shared" si="4"/>
        <v>-4.6184716306068234E-2</v>
      </c>
      <c r="J8" s="8">
        <f t="shared" si="5"/>
        <v>0.95381528369393176</v>
      </c>
      <c r="K8" s="20">
        <v>-0.03</v>
      </c>
      <c r="L8" s="52"/>
      <c r="M8" s="29" t="s">
        <v>30</v>
      </c>
      <c r="N8" s="29" t="s">
        <v>31</v>
      </c>
      <c r="P8" s="101" t="s">
        <v>36</v>
      </c>
      <c r="Q8" s="102"/>
      <c r="S8" s="71" t="s">
        <v>61</v>
      </c>
      <c r="T8" s="121">
        <f>T2-U7</f>
        <v>6.524802175000001E-2</v>
      </c>
      <c r="U8" s="122"/>
    </row>
    <row r="9" spans="1:21" x14ac:dyDescent="0.25">
      <c r="A9" s="7">
        <v>-7.2099532090240906E-2</v>
      </c>
      <c r="B9" s="25">
        <f t="shared" si="0"/>
        <v>-1.8024883022560226E-2</v>
      </c>
      <c r="C9" s="7">
        <v>-3.0334235772891079E-2</v>
      </c>
      <c r="D9" s="25">
        <f t="shared" si="1"/>
        <v>-7.5835589432227696E-3</v>
      </c>
      <c r="E9" s="7">
        <v>3.2641733344624176E-2</v>
      </c>
      <c r="F9" s="25">
        <f t="shared" si="2"/>
        <v>8.1604333361560439E-3</v>
      </c>
      <c r="G9" s="7">
        <v>2.6500547274372697E-2</v>
      </c>
      <c r="H9" s="25">
        <f t="shared" si="3"/>
        <v>6.6251368185931744E-3</v>
      </c>
      <c r="I9" s="26">
        <f t="shared" si="4"/>
        <v>-1.0822871811033781E-2</v>
      </c>
      <c r="J9" s="8">
        <f t="shared" si="5"/>
        <v>0.98917712818896619</v>
      </c>
      <c r="K9" s="20">
        <v>-0.02</v>
      </c>
      <c r="L9" s="52"/>
      <c r="M9" s="19">
        <f>AVERAGE(I2:I120)</f>
        <v>0.14157168146931315</v>
      </c>
      <c r="N9" s="19">
        <f>-1+GEOMEAN(J2:J120)</f>
        <v>0.13308329750751358</v>
      </c>
      <c r="P9" s="93" t="s">
        <v>41</v>
      </c>
      <c r="Q9" s="111" t="s">
        <v>40</v>
      </c>
      <c r="S9" s="110"/>
      <c r="T9" s="52"/>
      <c r="U9" s="52"/>
    </row>
    <row r="10" spans="1:21" ht="15.75" thickBot="1" x14ac:dyDescent="0.3">
      <c r="A10" s="7">
        <v>-4.7160027316970159E-2</v>
      </c>
      <c r="B10" s="25">
        <f t="shared" si="0"/>
        <v>-1.179000682924254E-2</v>
      </c>
      <c r="C10" s="7">
        <v>0.19626160054389191</v>
      </c>
      <c r="D10" s="25">
        <f t="shared" si="1"/>
        <v>4.9065400135972978E-2</v>
      </c>
      <c r="E10" s="7">
        <v>-2.4719870954660259E-2</v>
      </c>
      <c r="F10" s="25">
        <f t="shared" si="2"/>
        <v>-6.1799677386650646E-3</v>
      </c>
      <c r="G10" s="7">
        <v>1.2617693350260842E-2</v>
      </c>
      <c r="H10" s="25">
        <f t="shared" si="3"/>
        <v>3.1544233375652105E-3</v>
      </c>
      <c r="I10" s="26">
        <f t="shared" si="4"/>
        <v>3.4249848905630584E-2</v>
      </c>
      <c r="J10" s="8">
        <f t="shared" si="5"/>
        <v>1.0342498489056307</v>
      </c>
      <c r="K10" s="20">
        <v>-0.01</v>
      </c>
      <c r="L10" s="52"/>
      <c r="P10" s="24">
        <f>NORMDIST(0,N9,M12,TRUE)</f>
        <v>0.16912152689916449</v>
      </c>
      <c r="Q10" s="10">
        <f>NORMDIST(0,M9,M12,TRUE)</f>
        <v>0.15416716519532667</v>
      </c>
      <c r="S10" s="110"/>
      <c r="T10" s="52"/>
      <c r="U10" s="52"/>
    </row>
    <row r="11" spans="1:21" x14ac:dyDescent="0.25">
      <c r="A11" s="7">
        <v>-9.3307038150891322E-2</v>
      </c>
      <c r="B11" s="25">
        <f t="shared" si="0"/>
        <v>-2.3326759537722831E-2</v>
      </c>
      <c r="C11" s="7">
        <v>-7.2747921574301544E-2</v>
      </c>
      <c r="D11" s="25">
        <f t="shared" si="1"/>
        <v>-1.8186980393575386E-2</v>
      </c>
      <c r="E11" s="7">
        <v>1.3694755181477617E-2</v>
      </c>
      <c r="F11" s="25">
        <f t="shared" si="2"/>
        <v>3.4236887953694043E-3</v>
      </c>
      <c r="G11" s="7">
        <v>-6.145904288189033E-2</v>
      </c>
      <c r="H11" s="25">
        <f t="shared" si="3"/>
        <v>-1.5364760720472583E-2</v>
      </c>
      <c r="I11" s="26">
        <f t="shared" si="4"/>
        <v>-5.3454811856401392E-2</v>
      </c>
      <c r="J11" s="8">
        <f t="shared" si="5"/>
        <v>0.94654518814359856</v>
      </c>
      <c r="K11" s="20">
        <v>0</v>
      </c>
      <c r="L11" s="52"/>
      <c r="M11" s="29" t="s">
        <v>32</v>
      </c>
      <c r="N11" s="30" t="s">
        <v>43</v>
      </c>
    </row>
    <row r="12" spans="1:21" x14ac:dyDescent="0.25">
      <c r="A12">
        <v>-3.2973076813924224E-2</v>
      </c>
      <c r="B12" s="25">
        <f t="shared" si="0"/>
        <v>-8.2432692034810559E-3</v>
      </c>
      <c r="C12" s="7">
        <v>9.3120292654272338E-2</v>
      </c>
      <c r="D12" s="25">
        <f t="shared" si="1"/>
        <v>2.3280073163568085E-2</v>
      </c>
      <c r="E12" s="7">
        <v>0.10792829606115337</v>
      </c>
      <c r="F12" s="25">
        <f t="shared" si="2"/>
        <v>2.6982074015288342E-2</v>
      </c>
      <c r="G12" s="7">
        <v>2.076622859901079E-2</v>
      </c>
      <c r="H12" s="25">
        <f t="shared" si="3"/>
        <v>5.1915571497526975E-3</v>
      </c>
      <c r="I12" s="128">
        <f t="shared" si="4"/>
        <v>4.721043512512807E-2</v>
      </c>
      <c r="J12" s="8">
        <f t="shared" si="5"/>
        <v>1.0472104351251281</v>
      </c>
      <c r="K12" s="20">
        <v>0.01</v>
      </c>
      <c r="M12" s="19">
        <f>_xlfn.STDEV.S(I2:I120)</f>
        <v>0.13896970492046687</v>
      </c>
      <c r="N12" s="68">
        <f>(M12)^2</f>
        <v>1.9312578885681633E-2</v>
      </c>
      <c r="S12"/>
    </row>
    <row r="13" spans="1:21" x14ac:dyDescent="0.25">
      <c r="A13" s="7">
        <v>-2.9844670609255105E-2</v>
      </c>
      <c r="B13" s="25">
        <f t="shared" si="0"/>
        <v>-7.4611676523137762E-3</v>
      </c>
      <c r="C13" s="7">
        <v>-0.13024756118601175</v>
      </c>
      <c r="D13" s="25">
        <f t="shared" si="1"/>
        <v>-3.2561890296502936E-2</v>
      </c>
      <c r="E13" s="7">
        <v>3.2102223150324866E-3</v>
      </c>
      <c r="F13" s="25">
        <f t="shared" si="2"/>
        <v>8.0255557875812166E-4</v>
      </c>
      <c r="G13" s="7">
        <v>-8.2916382527505727E-3</v>
      </c>
      <c r="H13" s="25">
        <f t="shared" si="3"/>
        <v>-2.0729095631876432E-3</v>
      </c>
      <c r="I13" s="26">
        <f t="shared" si="4"/>
        <v>-4.1293411933246232E-2</v>
      </c>
      <c r="J13" s="8">
        <f t="shared" si="5"/>
        <v>0.9587065880667538</v>
      </c>
      <c r="K13" s="20">
        <v>0.02</v>
      </c>
      <c r="L13" s="52"/>
    </row>
    <row r="14" spans="1:21" x14ac:dyDescent="0.25">
      <c r="A14" s="7">
        <v>-1.4395377414003296E-2</v>
      </c>
      <c r="B14" s="25">
        <f t="shared" si="0"/>
        <v>-3.598844353500824E-3</v>
      </c>
      <c r="C14" s="7">
        <v>-2.8445998086175837E-2</v>
      </c>
      <c r="D14" s="25">
        <f t="shared" si="1"/>
        <v>-7.1114995215439594E-3</v>
      </c>
      <c r="E14" s="7">
        <v>0</v>
      </c>
      <c r="F14" s="25">
        <f t="shared" si="2"/>
        <v>0</v>
      </c>
      <c r="G14" s="7">
        <v>-3.6694031770111409E-3</v>
      </c>
      <c r="H14" s="25">
        <f t="shared" si="3"/>
        <v>-9.1735079425278522E-4</v>
      </c>
      <c r="I14" s="26">
        <f t="shared" si="4"/>
        <v>-1.162769466929757E-2</v>
      </c>
      <c r="J14" s="8">
        <f t="shared" si="5"/>
        <v>0.98837230533070242</v>
      </c>
      <c r="K14" s="20">
        <v>0.03</v>
      </c>
      <c r="L14" s="52"/>
    </row>
    <row r="15" spans="1:21" ht="15.75" thickBot="1" x14ac:dyDescent="0.3">
      <c r="A15" s="7">
        <v>-0.22871096216887341</v>
      </c>
      <c r="B15" s="25">
        <f t="shared" si="0"/>
        <v>-5.7177740542218351E-2</v>
      </c>
      <c r="C15" s="7">
        <v>2.4740179002458597E-2</v>
      </c>
      <c r="D15" s="25">
        <f t="shared" si="1"/>
        <v>6.1850447506146492E-3</v>
      </c>
      <c r="E15" s="7">
        <v>4.9074621022989394E-2</v>
      </c>
      <c r="F15" s="25">
        <f t="shared" si="2"/>
        <v>1.2268655255747348E-2</v>
      </c>
      <c r="G15" s="7">
        <v>4.2333124580780646E-2</v>
      </c>
      <c r="H15" s="25">
        <f t="shared" si="3"/>
        <v>1.0583281145195161E-2</v>
      </c>
      <c r="I15" s="26">
        <f t="shared" si="4"/>
        <v>-2.8140759390661192E-2</v>
      </c>
      <c r="J15" s="8">
        <f t="shared" si="5"/>
        <v>0.97185924060933881</v>
      </c>
      <c r="K15" s="20">
        <v>0.04</v>
      </c>
      <c r="L15" s="52"/>
    </row>
    <row r="16" spans="1:21" x14ac:dyDescent="0.25">
      <c r="A16" s="7">
        <v>-5.9126971711568478E-2</v>
      </c>
      <c r="B16" s="25">
        <f t="shared" si="0"/>
        <v>-1.478174292789212E-2</v>
      </c>
      <c r="C16" s="7">
        <v>1.2726512524238828E-2</v>
      </c>
      <c r="D16" s="25">
        <f t="shared" si="1"/>
        <v>3.1816281310597071E-3</v>
      </c>
      <c r="E16" s="7">
        <v>1.2850936760040918E-2</v>
      </c>
      <c r="F16" s="25">
        <f t="shared" si="2"/>
        <v>3.2127341900102294E-3</v>
      </c>
      <c r="G16" s="7">
        <v>2.7137080520004013E-2</v>
      </c>
      <c r="H16" s="25">
        <f t="shared" si="3"/>
        <v>6.7842701300010032E-3</v>
      </c>
      <c r="I16" s="26">
        <f t="shared" si="4"/>
        <v>-1.6031104768211794E-3</v>
      </c>
      <c r="J16" s="8">
        <f t="shared" si="5"/>
        <v>0.99839688952317884</v>
      </c>
      <c r="K16" s="20">
        <v>0.05</v>
      </c>
      <c r="L16" s="52"/>
      <c r="M16" s="30" t="s">
        <v>43</v>
      </c>
      <c r="N16" s="31" t="s">
        <v>45</v>
      </c>
      <c r="O16" s="31" t="s">
        <v>46</v>
      </c>
      <c r="P16" s="31" t="s">
        <v>47</v>
      </c>
      <c r="Q16" s="32" t="s">
        <v>48</v>
      </c>
      <c r="T16" s="6"/>
    </row>
    <row r="17" spans="1:20" x14ac:dyDescent="0.25">
      <c r="A17" s="7">
        <v>-0.1090333480428106</v>
      </c>
      <c r="B17" s="25">
        <f t="shared" si="0"/>
        <v>-2.7258337010702651E-2</v>
      </c>
      <c r="C17" s="7">
        <v>2.047105718418455E-2</v>
      </c>
      <c r="D17" s="25">
        <f t="shared" si="1"/>
        <v>5.1177642960461376E-3</v>
      </c>
      <c r="E17" s="7">
        <v>6.1245260960359049E-3</v>
      </c>
      <c r="F17" s="25">
        <f t="shared" si="2"/>
        <v>1.5311315240089762E-3</v>
      </c>
      <c r="G17" s="7">
        <v>-2.7150918988778444E-2</v>
      </c>
      <c r="H17" s="25">
        <f t="shared" si="3"/>
        <v>-6.787729747194611E-3</v>
      </c>
      <c r="I17" s="26">
        <f t="shared" si="4"/>
        <v>-2.7397170937842146E-2</v>
      </c>
      <c r="J17" s="8">
        <f t="shared" si="5"/>
        <v>0.97260282906215789</v>
      </c>
      <c r="K17" s="20">
        <v>0.06</v>
      </c>
      <c r="L17" s="52"/>
      <c r="M17" s="68">
        <v>1.9312578885681633E-2</v>
      </c>
      <c r="N17" s="68">
        <v>7.4852065206631744E-3</v>
      </c>
      <c r="O17" s="69">
        <v>5.1895553843277634E-3</v>
      </c>
      <c r="P17" s="69">
        <v>2.9910959289522871E-3</v>
      </c>
      <c r="Q17" s="68">
        <v>6.6651844917636188E-3</v>
      </c>
    </row>
    <row r="18" spans="1:20" ht="15.75" thickBot="1" x14ac:dyDescent="0.3">
      <c r="A18" s="7">
        <v>-0.19808308831296861</v>
      </c>
      <c r="B18" s="25">
        <f t="shared" si="0"/>
        <v>-4.9520772078242153E-2</v>
      </c>
      <c r="C18" s="7">
        <v>5.9169285512177337E-2</v>
      </c>
      <c r="D18" s="25">
        <f t="shared" si="1"/>
        <v>1.4792321378044334E-2</v>
      </c>
      <c r="E18" s="7">
        <v>2.4041743668746951E-2</v>
      </c>
      <c r="F18" s="25">
        <f t="shared" si="2"/>
        <v>6.0104359171867378E-3</v>
      </c>
      <c r="G18" s="7">
        <v>2.2636886911726033E-2</v>
      </c>
      <c r="H18" s="25">
        <f t="shared" si="3"/>
        <v>5.6592217279315083E-3</v>
      </c>
      <c r="I18" s="26">
        <f t="shared" si="4"/>
        <v>-2.305879305507957E-2</v>
      </c>
      <c r="J18" s="8">
        <f t="shared" si="5"/>
        <v>0.97694120694492048</v>
      </c>
      <c r="K18" s="20">
        <v>7.0000000000000007E-2</v>
      </c>
      <c r="L18" s="52"/>
      <c r="T18" s="6"/>
    </row>
    <row r="19" spans="1:20" x14ac:dyDescent="0.25">
      <c r="A19" s="7">
        <v>-7.1446158578244517E-2</v>
      </c>
      <c r="B19" s="25">
        <f t="shared" si="0"/>
        <v>-1.7861539644561129E-2</v>
      </c>
      <c r="C19" s="7">
        <v>3.5011951114651503E-2</v>
      </c>
      <c r="D19" s="25">
        <f t="shared" si="1"/>
        <v>8.7529877786628758E-3</v>
      </c>
      <c r="E19" s="7">
        <v>-2.4487574888056089E-2</v>
      </c>
      <c r="F19" s="25">
        <f t="shared" si="2"/>
        <v>-6.1218937220140221E-3</v>
      </c>
      <c r="G19" s="7">
        <v>-9.0258237998544238E-2</v>
      </c>
      <c r="H19" s="25">
        <f t="shared" si="3"/>
        <v>-2.256455949963606E-2</v>
      </c>
      <c r="I19" s="26">
        <f t="shared" si="4"/>
        <v>-3.7795005087548336E-2</v>
      </c>
      <c r="J19" s="8">
        <f t="shared" si="5"/>
        <v>0.96220499491245171</v>
      </c>
      <c r="K19" s="20">
        <v>0.08</v>
      </c>
      <c r="L19" s="52"/>
      <c r="N19" s="27" t="s">
        <v>44</v>
      </c>
      <c r="O19" s="28" t="s">
        <v>49</v>
      </c>
    </row>
    <row r="20" spans="1:20" hidden="1" x14ac:dyDescent="0.25">
      <c r="A20">
        <v>-5.8981444684918097E-3</v>
      </c>
      <c r="B20" s="8">
        <f t="shared" si="0"/>
        <v>-1.4745361171229524E-3</v>
      </c>
      <c r="C20" s="7">
        <v>1.8563832012689161E-2</v>
      </c>
      <c r="D20" s="8">
        <f t="shared" si="1"/>
        <v>4.6409580031722903E-3</v>
      </c>
      <c r="E20" s="7">
        <v>1.6875110382549234E-3</v>
      </c>
      <c r="F20" s="8">
        <f t="shared" si="2"/>
        <v>4.2187775956373084E-4</v>
      </c>
      <c r="G20" s="7">
        <v>2.3717667725309186E-2</v>
      </c>
      <c r="H20" s="8">
        <f t="shared" si="3"/>
        <v>5.9294169313272964E-3</v>
      </c>
      <c r="I20">
        <f t="shared" si="4"/>
        <v>9.517716576940366E-3</v>
      </c>
      <c r="J20">
        <f t="shared" si="5"/>
        <v>1.0095177165769404</v>
      </c>
      <c r="K20">
        <v>0.09</v>
      </c>
      <c r="S20"/>
    </row>
    <row r="21" spans="1:20" hidden="1" x14ac:dyDescent="0.25">
      <c r="A21">
        <v>-5.3191645432092378E-2</v>
      </c>
      <c r="B21" s="8">
        <f t="shared" si="0"/>
        <v>-1.3297911358023095E-2</v>
      </c>
      <c r="C21" s="7">
        <v>2.0515266552616814E-2</v>
      </c>
      <c r="D21" s="8">
        <f t="shared" si="1"/>
        <v>5.1288166381542035E-3</v>
      </c>
      <c r="E21" s="7">
        <v>-4.4306375025136437E-2</v>
      </c>
      <c r="F21" s="8">
        <f t="shared" si="2"/>
        <v>-1.1076593756284109E-2</v>
      </c>
      <c r="G21" s="7">
        <v>0.1007226671713445</v>
      </c>
      <c r="H21" s="8">
        <f t="shared" si="3"/>
        <v>2.5180666792836124E-2</v>
      </c>
      <c r="I21">
        <f t="shared" si="4"/>
        <v>5.9349783166831212E-3</v>
      </c>
      <c r="J21">
        <f t="shared" si="5"/>
        <v>1.0059349783166831</v>
      </c>
      <c r="K21">
        <v>0.1</v>
      </c>
      <c r="S21"/>
    </row>
    <row r="22" spans="1:20" x14ac:dyDescent="0.25">
      <c r="A22" s="7">
        <v>-5.237779664298825E-2</v>
      </c>
      <c r="B22" s="25">
        <f t="shared" si="0"/>
        <v>-1.3094449160747063E-2</v>
      </c>
      <c r="C22" s="7">
        <v>-1.4393824838475178E-2</v>
      </c>
      <c r="D22" s="25">
        <f t="shared" si="1"/>
        <v>-3.5984562096187944E-3</v>
      </c>
      <c r="E22" s="7">
        <v>-2.615187832866046E-2</v>
      </c>
      <c r="F22" s="25">
        <f t="shared" si="2"/>
        <v>-6.537969582165115E-3</v>
      </c>
      <c r="G22" s="7">
        <v>-2.3299839376701471E-2</v>
      </c>
      <c r="H22" s="25">
        <f t="shared" si="3"/>
        <v>-5.8249598441753678E-3</v>
      </c>
      <c r="I22" s="26">
        <f t="shared" si="4"/>
        <v>-2.9055834796706342E-2</v>
      </c>
      <c r="J22" s="8">
        <f t="shared" si="5"/>
        <v>0.97094416520329363</v>
      </c>
      <c r="K22" s="20">
        <v>0.11</v>
      </c>
      <c r="L22" s="52"/>
      <c r="N22" s="22">
        <f>(N2^2)*SUM(N17,O17,P17,Q17)</f>
        <v>1.3956901453566779E-3</v>
      </c>
      <c r="O22" s="19">
        <f>(N12-N22)/2</f>
        <v>8.9584443701624765E-3</v>
      </c>
    </row>
    <row r="23" spans="1:20" hidden="1" x14ac:dyDescent="0.25">
      <c r="A23">
        <v>-4.8274510479184712E-3</v>
      </c>
      <c r="B23" s="8">
        <f t="shared" si="0"/>
        <v>-1.2068627619796178E-3</v>
      </c>
      <c r="C23" s="7">
        <v>6.9955639956980814E-2</v>
      </c>
      <c r="D23" s="8">
        <f t="shared" si="1"/>
        <v>1.7488909989245204E-2</v>
      </c>
      <c r="E23" s="7">
        <v>3.1139466532313658E-4</v>
      </c>
      <c r="F23" s="8">
        <f t="shared" si="2"/>
        <v>7.7848666330784146E-5</v>
      </c>
      <c r="G23" s="7">
        <v>3.4084693686084723E-2</v>
      </c>
      <c r="H23" s="8">
        <f t="shared" si="3"/>
        <v>8.5211734215211807E-3</v>
      </c>
      <c r="I23">
        <f t="shared" si="4"/>
        <v>2.4881069315117549E-2</v>
      </c>
      <c r="J23">
        <f t="shared" si="5"/>
        <v>1.0248810693151176</v>
      </c>
      <c r="K23">
        <v>0.12</v>
      </c>
      <c r="S23"/>
    </row>
    <row r="24" spans="1:20" hidden="1" x14ac:dyDescent="0.25">
      <c r="A24">
        <v>-1.2636528917497815E-2</v>
      </c>
      <c r="B24" s="8">
        <f t="shared" si="0"/>
        <v>-3.1591322293744537E-3</v>
      </c>
      <c r="C24" s="7">
        <v>2.0012504022852103E-2</v>
      </c>
      <c r="D24" s="8">
        <f t="shared" si="1"/>
        <v>5.0031260057130256E-3</v>
      </c>
      <c r="E24" s="7">
        <v>6.5057828738786141E-2</v>
      </c>
      <c r="F24" s="8">
        <f t="shared" si="2"/>
        <v>1.6264457184696535E-2</v>
      </c>
      <c r="G24" s="7">
        <v>3.2566871538375945E-2</v>
      </c>
      <c r="H24" s="8">
        <f t="shared" si="3"/>
        <v>8.1417178845939863E-3</v>
      </c>
      <c r="I24">
        <f t="shared" si="4"/>
        <v>2.6250168845629092E-2</v>
      </c>
      <c r="J24">
        <f t="shared" si="5"/>
        <v>1.0262501688456291</v>
      </c>
      <c r="K24">
        <v>0.13</v>
      </c>
      <c r="S24"/>
    </row>
    <row r="25" spans="1:20" x14ac:dyDescent="0.25">
      <c r="A25" s="7">
        <v>-6.1121312645743666E-3</v>
      </c>
      <c r="B25" s="25">
        <f t="shared" si="0"/>
        <v>-1.5280328161435916E-3</v>
      </c>
      <c r="C25" s="7">
        <v>1.149432374268782E-2</v>
      </c>
      <c r="D25" s="25">
        <f t="shared" si="1"/>
        <v>2.873580935671955E-3</v>
      </c>
      <c r="E25" s="7">
        <v>-7.5089790473726273E-3</v>
      </c>
      <c r="F25" s="25">
        <f t="shared" si="2"/>
        <v>-1.8772447618431568E-3</v>
      </c>
      <c r="G25" s="7">
        <v>-8.2315457854219426E-2</v>
      </c>
      <c r="H25" s="25">
        <f t="shared" si="3"/>
        <v>-2.0578864463554856E-2</v>
      </c>
      <c r="I25" s="26">
        <f t="shared" si="4"/>
        <v>-2.111056110586965E-2</v>
      </c>
      <c r="J25" s="8">
        <f t="shared" si="5"/>
        <v>0.97888943889413038</v>
      </c>
      <c r="K25" s="20">
        <v>0.14000000000000001</v>
      </c>
      <c r="L25" s="52"/>
    </row>
    <row r="26" spans="1:20" x14ac:dyDescent="0.25">
      <c r="A26" s="7">
        <v>-1.0022527619310948E-2</v>
      </c>
      <c r="B26" s="25">
        <f t="shared" si="0"/>
        <v>-2.505631904827737E-3</v>
      </c>
      <c r="C26" s="7">
        <v>-1.8882837902850304E-2</v>
      </c>
      <c r="D26" s="25">
        <f t="shared" si="1"/>
        <v>-4.7207094757125761E-3</v>
      </c>
      <c r="E26" s="7">
        <v>-3.466752263133669E-2</v>
      </c>
      <c r="F26" s="25">
        <f t="shared" si="2"/>
        <v>-8.6668806578341726E-3</v>
      </c>
      <c r="G26" s="7">
        <v>2.8412593905651845E-2</v>
      </c>
      <c r="H26" s="25">
        <f t="shared" si="3"/>
        <v>7.1031484764129613E-3</v>
      </c>
      <c r="I26" s="26">
        <f t="shared" si="4"/>
        <v>-8.7900735619615249E-3</v>
      </c>
      <c r="J26" s="8">
        <f t="shared" si="5"/>
        <v>0.99120992643803851</v>
      </c>
      <c r="K26" s="20">
        <v>0.15</v>
      </c>
      <c r="L26" s="52"/>
    </row>
    <row r="27" spans="1:20" hidden="1" x14ac:dyDescent="0.25">
      <c r="A27">
        <v>-9.7318706051995787E-2</v>
      </c>
      <c r="B27" s="8">
        <f t="shared" si="0"/>
        <v>-2.4329676512998947E-2</v>
      </c>
      <c r="C27" s="7">
        <v>8.4981005423638553E-2</v>
      </c>
      <c r="D27" s="8">
        <f t="shared" si="1"/>
        <v>2.1245251355909638E-2</v>
      </c>
      <c r="E27" s="7">
        <v>4.1891523380568639E-2</v>
      </c>
      <c r="F27" s="8">
        <f t="shared" si="2"/>
        <v>1.047288084514216E-2</v>
      </c>
      <c r="G27" s="7">
        <v>8.0568301304096909E-2</v>
      </c>
      <c r="H27" s="8">
        <f t="shared" si="3"/>
        <v>2.0142075326024227E-2</v>
      </c>
      <c r="I27">
        <f t="shared" si="4"/>
        <v>2.7530531014077077E-2</v>
      </c>
      <c r="J27">
        <f t="shared" si="5"/>
        <v>1.027530531014077</v>
      </c>
      <c r="K27">
        <v>0.16</v>
      </c>
      <c r="S27"/>
    </row>
    <row r="28" spans="1:20" hidden="1" x14ac:dyDescent="0.25">
      <c r="A28">
        <v>-7.5037913628611189E-2</v>
      </c>
      <c r="B28" s="8">
        <f t="shared" si="0"/>
        <v>-1.8759478407152797E-2</v>
      </c>
      <c r="C28" s="7">
        <v>6.4002485933356126E-2</v>
      </c>
      <c r="D28" s="8">
        <f t="shared" si="1"/>
        <v>1.6000621483339032E-2</v>
      </c>
      <c r="E28" s="7">
        <v>6.822134482027789E-2</v>
      </c>
      <c r="F28" s="8">
        <f t="shared" si="2"/>
        <v>1.7055336205069473E-2</v>
      </c>
      <c r="G28" s="7">
        <v>8.9997624055912495E-3</v>
      </c>
      <c r="H28" s="8">
        <f t="shared" si="3"/>
        <v>2.2499406013978124E-3</v>
      </c>
      <c r="I28">
        <f t="shared" si="4"/>
        <v>1.6546419882653519E-2</v>
      </c>
      <c r="J28">
        <f t="shared" si="5"/>
        <v>1.0165464198826535</v>
      </c>
      <c r="K28">
        <v>0.17</v>
      </c>
      <c r="S28"/>
    </row>
    <row r="29" spans="1:20" hidden="1" x14ac:dyDescent="0.25">
      <c r="A29">
        <v>-7.0455696747498894E-2</v>
      </c>
      <c r="B29" s="8">
        <f t="shared" si="0"/>
        <v>-1.7613924186874724E-2</v>
      </c>
      <c r="C29" s="7">
        <v>-3.5929157138380454E-3</v>
      </c>
      <c r="D29" s="8">
        <f t="shared" si="1"/>
        <v>-8.9822892845951136E-4</v>
      </c>
      <c r="E29" s="7">
        <v>1.8433259055999882E-2</v>
      </c>
      <c r="F29" s="8">
        <f t="shared" si="2"/>
        <v>4.6083147639999706E-3</v>
      </c>
      <c r="G29" s="7">
        <v>6.6196770758020246E-2</v>
      </c>
      <c r="H29" s="8">
        <f t="shared" si="3"/>
        <v>1.6549192689505061E-2</v>
      </c>
      <c r="I29">
        <f t="shared" si="4"/>
        <v>2.645354338170796E-3</v>
      </c>
      <c r="J29">
        <f t="shared" si="5"/>
        <v>1.0026453543381708</v>
      </c>
      <c r="K29">
        <v>0.18</v>
      </c>
      <c r="S29"/>
    </row>
    <row r="30" spans="1:20" x14ac:dyDescent="0.25">
      <c r="A30" s="7">
        <v>-4.7427135102342706E-2</v>
      </c>
      <c r="B30" s="25">
        <f t="shared" si="0"/>
        <v>-1.1856783775585676E-2</v>
      </c>
      <c r="C30" s="7">
        <v>5.6386862049446075E-2</v>
      </c>
      <c r="D30" s="25">
        <f t="shared" si="1"/>
        <v>1.4096715512361519E-2</v>
      </c>
      <c r="E30" s="7">
        <v>-3.4895642455336863E-2</v>
      </c>
      <c r="F30" s="25">
        <f t="shared" si="2"/>
        <v>-8.7239106138342157E-3</v>
      </c>
      <c r="G30" s="7">
        <v>-9.0099257124291871E-3</v>
      </c>
      <c r="H30" s="25">
        <f t="shared" si="3"/>
        <v>-2.2524814281072968E-3</v>
      </c>
      <c r="I30" s="26">
        <f t="shared" si="4"/>
        <v>-8.7364603051656702E-3</v>
      </c>
      <c r="J30" s="8">
        <f t="shared" si="5"/>
        <v>0.99126353969483438</v>
      </c>
      <c r="K30" s="20">
        <v>0.19</v>
      </c>
      <c r="L30" s="52"/>
    </row>
    <row r="31" spans="1:20" x14ac:dyDescent="0.25">
      <c r="A31" s="7">
        <v>-6.4392169364721641E-2</v>
      </c>
      <c r="B31" s="25">
        <f t="shared" si="0"/>
        <v>-1.609804234118041E-2</v>
      </c>
      <c r="C31" s="7">
        <v>-7.817024024460989E-2</v>
      </c>
      <c r="D31" s="25">
        <f t="shared" si="1"/>
        <v>-1.9542560061152472E-2</v>
      </c>
      <c r="E31" s="7">
        <v>5.2065953073440308E-2</v>
      </c>
      <c r="F31" s="25">
        <f t="shared" si="2"/>
        <v>1.3016488268360077E-2</v>
      </c>
      <c r="G31" s="7">
        <v>3.6788863131531112E-3</v>
      </c>
      <c r="H31" s="25">
        <f t="shared" si="3"/>
        <v>9.197215782882778E-4</v>
      </c>
      <c r="I31" s="26">
        <f t="shared" si="4"/>
        <v>-2.1704392555684529E-2</v>
      </c>
      <c r="J31" s="8">
        <f t="shared" si="5"/>
        <v>0.97829560744431543</v>
      </c>
      <c r="K31" s="20">
        <v>0.2</v>
      </c>
      <c r="L31" s="52"/>
    </row>
    <row r="32" spans="1:20" x14ac:dyDescent="0.25">
      <c r="A32" s="7">
        <v>-1.9298691757024023E-2</v>
      </c>
      <c r="B32" s="25">
        <f t="shared" si="0"/>
        <v>-4.8246729392560058E-3</v>
      </c>
      <c r="C32" s="7">
        <v>-1.0315202929071985E-2</v>
      </c>
      <c r="D32" s="25">
        <f t="shared" si="1"/>
        <v>-2.5788007322679963E-3</v>
      </c>
      <c r="E32" s="7">
        <v>2.864481319359926E-2</v>
      </c>
      <c r="F32" s="25">
        <f t="shared" si="2"/>
        <v>7.1612032983998149E-3</v>
      </c>
      <c r="G32" s="7">
        <v>-1.8282943068403602E-2</v>
      </c>
      <c r="H32" s="25">
        <f t="shared" si="3"/>
        <v>-4.5707357671009004E-3</v>
      </c>
      <c r="I32" s="26">
        <f t="shared" si="4"/>
        <v>-4.8130061402250875E-3</v>
      </c>
      <c r="J32" s="8">
        <f t="shared" si="5"/>
        <v>0.99518699385977494</v>
      </c>
      <c r="K32" s="20">
        <v>0.21</v>
      </c>
      <c r="L32" s="52"/>
    </row>
    <row r="33" spans="1:19" x14ac:dyDescent="0.25">
      <c r="A33" s="7">
        <v>-4.5628847864688814E-2</v>
      </c>
      <c r="B33" s="25">
        <f t="shared" si="0"/>
        <v>-1.1407211966172203E-2</v>
      </c>
      <c r="C33" s="7">
        <v>6.1774255051013464E-2</v>
      </c>
      <c r="D33" s="25">
        <f t="shared" si="1"/>
        <v>1.5443563762753366E-2</v>
      </c>
      <c r="E33" s="7">
        <v>-5.548684498060398E-2</v>
      </c>
      <c r="F33" s="25">
        <f t="shared" si="2"/>
        <v>-1.3871711245150995E-2</v>
      </c>
      <c r="G33" s="7">
        <v>-5.7854328874348229E-2</v>
      </c>
      <c r="H33" s="25">
        <f t="shared" si="3"/>
        <v>-1.4463582218587057E-2</v>
      </c>
      <c r="I33" s="26">
        <f t="shared" si="4"/>
        <v>-2.429894166715689E-2</v>
      </c>
      <c r="J33" s="8">
        <f t="shared" si="5"/>
        <v>0.97570105833284315</v>
      </c>
      <c r="K33" s="20">
        <v>0.22</v>
      </c>
      <c r="L33" s="52"/>
    </row>
    <row r="34" spans="1:19" hidden="1" x14ac:dyDescent="0.25">
      <c r="A34">
        <v>-7.5609723205767615E-2</v>
      </c>
      <c r="B34" s="8">
        <f t="shared" ref="B34:B65" si="7">A34*$N$2</f>
        <v>-1.8902430801441904E-2</v>
      </c>
      <c r="C34" s="7">
        <v>0.15693807411499447</v>
      </c>
      <c r="D34" s="8">
        <f t="shared" ref="D34:D65" si="8">C34*$N$2</f>
        <v>3.9234518528748617E-2</v>
      </c>
      <c r="E34" s="7">
        <v>7.2764463958489723E-3</v>
      </c>
      <c r="F34" s="8">
        <f t="shared" ref="F34:F65" si="9">E34*$N$4</f>
        <v>1.8191115989622431E-3</v>
      </c>
      <c r="G34" s="7">
        <v>1.4925381768577035E-2</v>
      </c>
      <c r="H34" s="8">
        <f t="shared" ref="H34:H65" si="10">G34*$N$5</f>
        <v>3.7313454421442588E-3</v>
      </c>
      <c r="I34">
        <f t="shared" si="4"/>
        <v>2.5882544768413215E-2</v>
      </c>
      <c r="J34">
        <f t="shared" si="5"/>
        <v>1.0258825447684132</v>
      </c>
      <c r="K34">
        <v>0.23</v>
      </c>
      <c r="S34"/>
    </row>
    <row r="35" spans="1:19" hidden="1" x14ac:dyDescent="0.25">
      <c r="A35">
        <v>-0.10427278009696442</v>
      </c>
      <c r="B35" s="8">
        <f t="shared" si="7"/>
        <v>-2.6068195024241105E-2</v>
      </c>
      <c r="C35" s="7">
        <v>2.913670401222937E-2</v>
      </c>
      <c r="D35" s="8">
        <f t="shared" si="8"/>
        <v>7.2841760030573424E-3</v>
      </c>
      <c r="E35" s="7">
        <v>5.443914765867236E-2</v>
      </c>
      <c r="F35" s="8">
        <f t="shared" si="9"/>
        <v>1.360978691466809E-2</v>
      </c>
      <c r="G35" s="7">
        <v>4.5530971645315416E-2</v>
      </c>
      <c r="H35" s="8">
        <f t="shared" si="10"/>
        <v>1.1382742911328854E-2</v>
      </c>
      <c r="I35">
        <f t="shared" si="4"/>
        <v>6.2085108048131818E-3</v>
      </c>
      <c r="J35">
        <f t="shared" si="5"/>
        <v>1.0062085108048131</v>
      </c>
      <c r="K35">
        <v>0.24</v>
      </c>
      <c r="S35"/>
    </row>
    <row r="36" spans="1:19" x14ac:dyDescent="0.25">
      <c r="A36" s="7">
        <v>-0.18105944169820848</v>
      </c>
      <c r="B36" s="25">
        <f t="shared" si="7"/>
        <v>-4.526486042455212E-2</v>
      </c>
      <c r="C36" s="7">
        <v>2.1135318964846321E-2</v>
      </c>
      <c r="D36" s="25">
        <f t="shared" si="8"/>
        <v>5.2838297412115803E-3</v>
      </c>
      <c r="E36" s="7">
        <v>3.2991390053843279E-3</v>
      </c>
      <c r="F36" s="25">
        <f t="shared" si="9"/>
        <v>8.2478475134608199E-4</v>
      </c>
      <c r="G36" s="7">
        <v>-3.1573902937489808E-3</v>
      </c>
      <c r="H36" s="25">
        <f t="shared" si="10"/>
        <v>-7.893475734372452E-4</v>
      </c>
      <c r="I36" s="26">
        <f t="shared" si="4"/>
        <v>-3.9945593505431698E-2</v>
      </c>
      <c r="J36" s="8">
        <f t="shared" si="5"/>
        <v>0.9600544064945683</v>
      </c>
      <c r="K36" s="20">
        <v>0.25</v>
      </c>
      <c r="L36" s="52"/>
    </row>
    <row r="37" spans="1:19" hidden="1" x14ac:dyDescent="0.25">
      <c r="A37">
        <v>-4.1060656406382854E-3</v>
      </c>
      <c r="B37" s="8">
        <f t="shared" si="7"/>
        <v>-1.0265164101595713E-3</v>
      </c>
      <c r="C37" s="7">
        <v>2.7705097341037131E-2</v>
      </c>
      <c r="D37" s="8">
        <f t="shared" si="8"/>
        <v>6.9262743352592826E-3</v>
      </c>
      <c r="E37" s="7">
        <v>9.7225959499920508E-2</v>
      </c>
      <c r="F37" s="8">
        <f t="shared" si="9"/>
        <v>2.4306489874980127E-2</v>
      </c>
      <c r="G37" s="7">
        <v>7.5046439268656645E-2</v>
      </c>
      <c r="H37" s="8">
        <f t="shared" si="10"/>
        <v>1.8761609817164161E-2</v>
      </c>
      <c r="I37">
        <f t="shared" si="4"/>
        <v>4.8967857617243996E-2</v>
      </c>
      <c r="J37">
        <f t="shared" si="5"/>
        <v>1.0489678576172441</v>
      </c>
      <c r="K37">
        <v>0.26</v>
      </c>
      <c r="S37"/>
    </row>
    <row r="38" spans="1:19" x14ac:dyDescent="0.25">
      <c r="A38" s="7">
        <v>-0.23248486480852357</v>
      </c>
      <c r="B38" s="25">
        <f t="shared" si="7"/>
        <v>-5.8121216202130892E-2</v>
      </c>
      <c r="C38" s="7">
        <v>3.3807988462944555E-3</v>
      </c>
      <c r="D38" s="25">
        <f t="shared" si="8"/>
        <v>8.4519971157361387E-4</v>
      </c>
      <c r="E38" s="7">
        <v>2.3981093601418246E-3</v>
      </c>
      <c r="F38" s="25">
        <f t="shared" si="9"/>
        <v>5.9952734003545615E-4</v>
      </c>
      <c r="G38" s="7">
        <v>3.34097809962529E-2</v>
      </c>
      <c r="H38" s="25">
        <f t="shared" si="10"/>
        <v>8.3524452490632249E-3</v>
      </c>
      <c r="I38" s="26">
        <f t="shared" si="4"/>
        <v>-4.8324043901458599E-2</v>
      </c>
      <c r="J38" s="8">
        <f t="shared" si="5"/>
        <v>0.95167595609854139</v>
      </c>
      <c r="K38" s="20">
        <v>0.27</v>
      </c>
      <c r="L38" s="52"/>
    </row>
    <row r="39" spans="1:19" x14ac:dyDescent="0.25">
      <c r="A39" s="7">
        <v>-0.10988710554072774</v>
      </c>
      <c r="B39" s="25">
        <f t="shared" si="7"/>
        <v>-2.7471776385181935E-2</v>
      </c>
      <c r="C39" s="7">
        <v>-5.9609641644414339E-2</v>
      </c>
      <c r="D39" s="25">
        <f t="shared" si="8"/>
        <v>-1.4902410411103585E-2</v>
      </c>
      <c r="E39" s="7">
        <v>1.5068805411078374E-2</v>
      </c>
      <c r="F39" s="25">
        <f t="shared" si="9"/>
        <v>3.7672013527695935E-3</v>
      </c>
      <c r="G39" s="7">
        <v>6.4133840484364768E-2</v>
      </c>
      <c r="H39" s="25">
        <f t="shared" si="10"/>
        <v>1.6033460121091192E-2</v>
      </c>
      <c r="I39" s="26">
        <f t="shared" si="4"/>
        <v>-2.257352532242473E-2</v>
      </c>
      <c r="J39" s="8">
        <f t="shared" si="5"/>
        <v>0.97742647467757526</v>
      </c>
      <c r="K39" s="20">
        <v>0.28000000000000003</v>
      </c>
      <c r="L39" s="52"/>
    </row>
    <row r="40" spans="1:19" x14ac:dyDescent="0.25">
      <c r="A40" s="7">
        <v>-5.2670482351741064E-2</v>
      </c>
      <c r="B40" s="25">
        <f t="shared" si="7"/>
        <v>-1.3167620587935266E-2</v>
      </c>
      <c r="C40" s="7">
        <v>-4.0994600269062716E-2</v>
      </c>
      <c r="D40" s="25">
        <f t="shared" si="8"/>
        <v>-1.0248650067265679E-2</v>
      </c>
      <c r="E40" s="7">
        <v>8.0476915148608539E-4</v>
      </c>
      <c r="F40" s="25">
        <f t="shared" si="9"/>
        <v>2.0119228787152135E-4</v>
      </c>
      <c r="G40" s="7">
        <v>-5.0468197930988584E-2</v>
      </c>
      <c r="H40" s="25">
        <f t="shared" si="10"/>
        <v>-1.2617049482747146E-2</v>
      </c>
      <c r="I40" s="26">
        <f t="shared" si="4"/>
        <v>-3.583212785007657E-2</v>
      </c>
      <c r="J40" s="8">
        <f t="shared" si="5"/>
        <v>0.96416787214992339</v>
      </c>
      <c r="K40" s="20">
        <v>0.28999999999999998</v>
      </c>
      <c r="L40" s="52"/>
    </row>
    <row r="41" spans="1:19" x14ac:dyDescent="0.25">
      <c r="A41" s="7">
        <v>-0.20209303413337543</v>
      </c>
      <c r="B41" s="25">
        <f t="shared" si="7"/>
        <v>-5.0523258533343857E-2</v>
      </c>
      <c r="C41" s="7">
        <v>-3.4393216311411789E-2</v>
      </c>
      <c r="D41" s="25">
        <f t="shared" si="8"/>
        <v>-8.5983040778529474E-3</v>
      </c>
      <c r="E41" s="7">
        <v>4.1492095102414236E-2</v>
      </c>
      <c r="F41" s="25">
        <f t="shared" si="9"/>
        <v>1.0373023775603559E-2</v>
      </c>
      <c r="G41" s="7">
        <v>4.4885731583695257E-2</v>
      </c>
      <c r="H41" s="25">
        <f t="shared" si="10"/>
        <v>1.1221432895923814E-2</v>
      </c>
      <c r="I41" s="26">
        <f t="shared" si="4"/>
        <v>-3.7527105939669431E-2</v>
      </c>
      <c r="J41" s="8">
        <f t="shared" si="5"/>
        <v>0.96247289406033054</v>
      </c>
      <c r="K41" s="20">
        <v>0.3</v>
      </c>
      <c r="L41" s="52"/>
    </row>
    <row r="42" spans="1:19" x14ac:dyDescent="0.25">
      <c r="A42" s="7">
        <v>-9.7586588584781683E-2</v>
      </c>
      <c r="B42" s="25">
        <f t="shared" si="7"/>
        <v>-2.4396647146195421E-2</v>
      </c>
      <c r="C42" s="7">
        <v>5.2737511080109253E-2</v>
      </c>
      <c r="D42" s="25">
        <f t="shared" si="8"/>
        <v>1.3184377770027313E-2</v>
      </c>
      <c r="E42" s="7">
        <v>1.6791835676399816E-3</v>
      </c>
      <c r="F42" s="25">
        <f t="shared" si="9"/>
        <v>4.1979589190999539E-4</v>
      </c>
      <c r="G42" s="7">
        <v>1.7402527988531393E-2</v>
      </c>
      <c r="H42" s="25">
        <f t="shared" si="10"/>
        <v>4.3506319971328483E-3</v>
      </c>
      <c r="I42" s="26">
        <f t="shared" si="4"/>
        <v>-6.4418414871252631E-3</v>
      </c>
      <c r="J42" s="8">
        <f t="shared" si="5"/>
        <v>0.99355815851287477</v>
      </c>
      <c r="K42" s="20">
        <v>0.31</v>
      </c>
      <c r="L42" s="52"/>
    </row>
    <row r="43" spans="1:19" x14ac:dyDescent="0.25">
      <c r="A43" s="7">
        <v>-0.14240500679226845</v>
      </c>
      <c r="B43" s="25">
        <f t="shared" si="7"/>
        <v>-3.5601251698067111E-2</v>
      </c>
      <c r="C43" s="7">
        <v>-3.6613294759087388E-2</v>
      </c>
      <c r="D43" s="25">
        <f t="shared" si="8"/>
        <v>-9.1533236897718469E-3</v>
      </c>
      <c r="E43" s="7">
        <v>4.5217506252861653E-2</v>
      </c>
      <c r="F43" s="25">
        <f t="shared" si="9"/>
        <v>1.1304376563215413E-2</v>
      </c>
      <c r="G43" s="7">
        <v>3.8038255439269614E-2</v>
      </c>
      <c r="H43" s="25">
        <f t="shared" si="10"/>
        <v>9.5095638598174034E-3</v>
      </c>
      <c r="I43" s="26">
        <f t="shared" si="4"/>
        <v>-2.3940634964806147E-2</v>
      </c>
      <c r="J43" s="8">
        <f t="shared" si="5"/>
        <v>0.97605936503519386</v>
      </c>
      <c r="K43" s="20">
        <v>0.32</v>
      </c>
      <c r="L43" s="52"/>
    </row>
    <row r="44" spans="1:19" hidden="1" x14ac:dyDescent="0.25">
      <c r="A44">
        <v>-4.3182789645221535E-2</v>
      </c>
      <c r="B44" s="8">
        <f t="shared" si="7"/>
        <v>-1.0795697411305384E-2</v>
      </c>
      <c r="C44" s="7">
        <v>4.7961641560930579E-2</v>
      </c>
      <c r="D44" s="8">
        <f t="shared" si="8"/>
        <v>1.1990410390232645E-2</v>
      </c>
      <c r="E44" s="7">
        <v>5.1668895992786415E-2</v>
      </c>
      <c r="F44" s="8">
        <f t="shared" si="9"/>
        <v>1.2917223998196604E-2</v>
      </c>
      <c r="G44" s="7">
        <v>7.227977599435717E-2</v>
      </c>
      <c r="H44" s="8">
        <f t="shared" si="10"/>
        <v>1.8069943998589293E-2</v>
      </c>
      <c r="I44">
        <f t="shared" si="4"/>
        <v>3.2181880975713159E-2</v>
      </c>
      <c r="J44">
        <f t="shared" si="5"/>
        <v>1.0321818809757131</v>
      </c>
      <c r="K44">
        <v>0.33</v>
      </c>
      <c r="S44"/>
    </row>
    <row r="45" spans="1:19" x14ac:dyDescent="0.25">
      <c r="A45" s="7">
        <v>-2.9361773397418998E-2</v>
      </c>
      <c r="B45" s="25">
        <f t="shared" si="7"/>
        <v>-7.3404433493547494E-3</v>
      </c>
      <c r="C45" s="7">
        <v>-8.240047956570215E-2</v>
      </c>
      <c r="D45" s="25">
        <f t="shared" si="8"/>
        <v>-2.0600119891425538E-2</v>
      </c>
      <c r="E45" s="7">
        <v>-3.5513992823159528E-2</v>
      </c>
      <c r="F45" s="25">
        <f t="shared" si="9"/>
        <v>-8.878498205789882E-3</v>
      </c>
      <c r="G45" s="7">
        <v>1.3389267904547449E-2</v>
      </c>
      <c r="H45" s="25">
        <f t="shared" si="10"/>
        <v>3.3473169761368622E-3</v>
      </c>
      <c r="I45" s="26">
        <f t="shared" si="4"/>
        <v>-3.3471744470433308E-2</v>
      </c>
      <c r="J45" s="8">
        <f t="shared" si="5"/>
        <v>0.96652825552956667</v>
      </c>
      <c r="K45" s="20">
        <v>0.34</v>
      </c>
      <c r="L45" s="52"/>
    </row>
    <row r="46" spans="1:19" x14ac:dyDescent="0.25">
      <c r="A46" s="7">
        <v>-8.456326856607789E-2</v>
      </c>
      <c r="B46" s="25">
        <f t="shared" si="7"/>
        <v>-2.1140817141519472E-2</v>
      </c>
      <c r="C46" s="7">
        <v>-7.4395486175637127E-3</v>
      </c>
      <c r="D46" s="25">
        <f t="shared" si="8"/>
        <v>-1.8598871543909282E-3</v>
      </c>
      <c r="E46" s="7">
        <v>1.1037593734908164E-2</v>
      </c>
      <c r="F46" s="25">
        <f t="shared" si="9"/>
        <v>2.759398433727041E-3</v>
      </c>
      <c r="G46" s="7">
        <v>-4.135498895057009E-2</v>
      </c>
      <c r="H46" s="25">
        <f t="shared" si="10"/>
        <v>-1.0338747237642523E-2</v>
      </c>
      <c r="I46" s="26">
        <f t="shared" si="4"/>
        <v>-3.0580053099825883E-2</v>
      </c>
      <c r="J46" s="8">
        <f t="shared" si="5"/>
        <v>0.96941994690017408</v>
      </c>
      <c r="K46" s="24">
        <v>0.35</v>
      </c>
      <c r="L46" s="52"/>
    </row>
    <row r="47" spans="1:19" hidden="1" x14ac:dyDescent="0.25">
      <c r="A47">
        <v>-6.5213210856908885E-2</v>
      </c>
      <c r="B47" s="8">
        <f t="shared" si="7"/>
        <v>-1.6303302714227221E-2</v>
      </c>
      <c r="C47" s="7">
        <v>1.638307172699649E-2</v>
      </c>
      <c r="D47" s="8">
        <f t="shared" si="8"/>
        <v>4.0957679317491225E-3</v>
      </c>
      <c r="E47" s="7">
        <v>7.1935611614181577E-2</v>
      </c>
      <c r="F47" s="8">
        <f t="shared" si="9"/>
        <v>1.7983902903545394E-2</v>
      </c>
      <c r="G47" s="7">
        <v>3.0757314404223614E-2</v>
      </c>
      <c r="H47" s="8">
        <f t="shared" si="10"/>
        <v>7.6893286010559034E-3</v>
      </c>
      <c r="I47">
        <f t="shared" si="4"/>
        <v>1.3465696722123199E-2</v>
      </c>
      <c r="J47">
        <f t="shared" si="5"/>
        <v>1.0134656967221232</v>
      </c>
      <c r="P47">
        <v>0.36</v>
      </c>
      <c r="S47"/>
    </row>
    <row r="48" spans="1:19" hidden="1" x14ac:dyDescent="0.25">
      <c r="A48">
        <v>-5.1822830701984931E-3</v>
      </c>
      <c r="B48" s="8">
        <f t="shared" si="7"/>
        <v>-1.2955707675496233E-3</v>
      </c>
      <c r="C48" s="7">
        <v>8.1915074910226829E-2</v>
      </c>
      <c r="D48" s="8">
        <f t="shared" si="8"/>
        <v>2.0478768727556707E-2</v>
      </c>
      <c r="E48" s="7">
        <v>-2.3607100812941127E-3</v>
      </c>
      <c r="F48" s="8">
        <f t="shared" si="9"/>
        <v>-5.9017752032352818E-4</v>
      </c>
      <c r="G48" s="7">
        <v>-5.6916611951434187E-2</v>
      </c>
      <c r="H48" s="8">
        <f t="shared" si="10"/>
        <v>-1.4229152987858547E-2</v>
      </c>
      <c r="I48">
        <f t="shared" si="4"/>
        <v>4.3638674518250084E-3</v>
      </c>
      <c r="J48">
        <f t="shared" si="5"/>
        <v>1.0043638674518249</v>
      </c>
      <c r="P48">
        <v>0.37</v>
      </c>
      <c r="S48"/>
    </row>
    <row r="49" spans="1:19" hidden="1" x14ac:dyDescent="0.25">
      <c r="A49">
        <v>-2.0449435309280395E-2</v>
      </c>
      <c r="B49" s="8">
        <f t="shared" si="7"/>
        <v>-5.1123588273200987E-3</v>
      </c>
      <c r="C49" s="7">
        <v>0.13751934498209434</v>
      </c>
      <c r="D49" s="8">
        <f t="shared" si="8"/>
        <v>3.4379836245523585E-2</v>
      </c>
      <c r="E49" s="7">
        <v>-1.1090604824763546E-2</v>
      </c>
      <c r="F49" s="8">
        <f t="shared" si="9"/>
        <v>-2.7726512061908865E-3</v>
      </c>
      <c r="G49" s="7">
        <v>0.17587553208184337</v>
      </c>
      <c r="H49" s="8">
        <f t="shared" si="10"/>
        <v>4.3968883020460842E-2</v>
      </c>
      <c r="I49">
        <f t="shared" si="4"/>
        <v>7.0463709232473443E-2</v>
      </c>
      <c r="J49">
        <f t="shared" si="5"/>
        <v>1.0704637092324734</v>
      </c>
      <c r="P49">
        <v>0.38</v>
      </c>
      <c r="S49"/>
    </row>
    <row r="50" spans="1:19" hidden="1" x14ac:dyDescent="0.25">
      <c r="A50">
        <v>-3.0237636399443903E-2</v>
      </c>
      <c r="B50" s="8">
        <f t="shared" si="7"/>
        <v>-7.5594090998609758E-3</v>
      </c>
      <c r="C50" s="7">
        <v>1.4855308455716761E-2</v>
      </c>
      <c r="D50" s="8">
        <f t="shared" si="8"/>
        <v>3.7138271139291901E-3</v>
      </c>
      <c r="E50" s="7">
        <v>7.8226224256922577E-2</v>
      </c>
      <c r="F50" s="8">
        <f t="shared" si="9"/>
        <v>1.9556556064230644E-2</v>
      </c>
      <c r="G50" s="7">
        <v>-4.6017606276633906E-2</v>
      </c>
      <c r="H50" s="8">
        <f t="shared" si="10"/>
        <v>-1.1504401569158476E-2</v>
      </c>
      <c r="I50">
        <f t="shared" si="4"/>
        <v>4.2065725091403831E-3</v>
      </c>
      <c r="J50">
        <f t="shared" si="5"/>
        <v>1.0042065725091405</v>
      </c>
      <c r="P50">
        <v>0.39</v>
      </c>
      <c r="S50"/>
    </row>
    <row r="51" spans="1:19" hidden="1" x14ac:dyDescent="0.25">
      <c r="A51">
        <v>-2.4451962053770707E-2</v>
      </c>
      <c r="B51" s="8">
        <f t="shared" si="7"/>
        <v>-6.1129905134426768E-3</v>
      </c>
      <c r="C51" s="7">
        <v>-3.219598101212294E-2</v>
      </c>
      <c r="D51" s="8">
        <f t="shared" si="8"/>
        <v>-8.048995253030735E-3</v>
      </c>
      <c r="E51" s="7">
        <v>5.2544876741721432E-2</v>
      </c>
      <c r="F51" s="8">
        <f t="shared" si="9"/>
        <v>1.3136219185430358E-2</v>
      </c>
      <c r="G51" s="7">
        <v>9.6219342678941014E-3</v>
      </c>
      <c r="H51" s="8">
        <f t="shared" si="10"/>
        <v>2.4054835669735253E-3</v>
      </c>
      <c r="I51">
        <f t="shared" si="4"/>
        <v>1.3797169859304723E-3</v>
      </c>
      <c r="J51">
        <f t="shared" si="5"/>
        <v>1.0013797169859304</v>
      </c>
      <c r="P51">
        <v>0.4</v>
      </c>
      <c r="S51"/>
    </row>
    <row r="52" spans="1:19" hidden="1" x14ac:dyDescent="0.25">
      <c r="A52">
        <v>-1.5009372297198667E-2</v>
      </c>
      <c r="B52" s="8">
        <f t="shared" si="7"/>
        <v>-3.7523430742996667E-3</v>
      </c>
      <c r="C52" s="7">
        <v>6.9907609362044681E-2</v>
      </c>
      <c r="D52" s="8">
        <f t="shared" si="8"/>
        <v>1.747690234051117E-2</v>
      </c>
      <c r="E52" s="7">
        <v>8.936643928118225E-2</v>
      </c>
      <c r="F52" s="8">
        <f t="shared" si="9"/>
        <v>2.2341609820295562E-2</v>
      </c>
      <c r="G52" s="7">
        <v>0.2174666594891824</v>
      </c>
      <c r="H52" s="8">
        <f t="shared" si="10"/>
        <v>5.4366664872295599E-2</v>
      </c>
      <c r="I52">
        <f t="shared" si="4"/>
        <v>9.0432833958802666E-2</v>
      </c>
      <c r="J52">
        <f t="shared" si="5"/>
        <v>1.0904328339588027</v>
      </c>
      <c r="S52"/>
    </row>
    <row r="53" spans="1:19" x14ac:dyDescent="0.25">
      <c r="A53" s="7">
        <v>-6.037906578515867E-2</v>
      </c>
      <c r="B53" s="25">
        <f t="shared" si="7"/>
        <v>-1.5094766446289667E-2</v>
      </c>
      <c r="C53" s="7">
        <v>-6.4285743837422402E-2</v>
      </c>
      <c r="D53" s="25">
        <f t="shared" si="8"/>
        <v>-1.60714359593556E-2</v>
      </c>
      <c r="E53" s="7">
        <v>-6.8493134614700635E-2</v>
      </c>
      <c r="F53" s="25">
        <f t="shared" si="9"/>
        <v>-1.7123283653675159E-2</v>
      </c>
      <c r="G53" s="7">
        <v>-0.12897140825354569</v>
      </c>
      <c r="H53" s="25">
        <f t="shared" si="10"/>
        <v>-3.2242852063386424E-2</v>
      </c>
      <c r="I53" s="26">
        <f t="shared" si="4"/>
        <v>-8.0532338122706854E-2</v>
      </c>
      <c r="J53" s="8">
        <f t="shared" si="5"/>
        <v>0.91946766187729312</v>
      </c>
      <c r="K53" s="52"/>
      <c r="L53" s="52"/>
    </row>
    <row r="54" spans="1:19" hidden="1" x14ac:dyDescent="0.25">
      <c r="A54" s="7">
        <v>0.92855384142175545</v>
      </c>
      <c r="B54" s="8">
        <f t="shared" si="7"/>
        <v>0.23213846035543886</v>
      </c>
      <c r="C54" s="7">
        <v>-2.3069727657659876E-2</v>
      </c>
      <c r="D54" s="8">
        <f t="shared" si="8"/>
        <v>-5.767431914414969E-3</v>
      </c>
      <c r="E54" s="7">
        <v>-3.0340428483993445E-3</v>
      </c>
      <c r="F54" s="8">
        <f t="shared" si="9"/>
        <v>-7.5851071209983613E-4</v>
      </c>
      <c r="G54" s="7">
        <v>-6.192160178201437E-2</v>
      </c>
      <c r="H54" s="8">
        <f t="shared" si="10"/>
        <v>-1.5480400445503592E-2</v>
      </c>
      <c r="I54">
        <f t="shared" si="4"/>
        <v>0.21013211728342046</v>
      </c>
      <c r="J54">
        <f t="shared" si="5"/>
        <v>1.2101321172834205</v>
      </c>
      <c r="S54"/>
    </row>
    <row r="55" spans="1:19" hidden="1" x14ac:dyDescent="0.25">
      <c r="A55" s="7">
        <v>0.99410185553150821</v>
      </c>
      <c r="B55" s="8">
        <f t="shared" si="7"/>
        <v>0.24852546388287705</v>
      </c>
      <c r="C55" s="7">
        <v>5.3846121756878307E-2</v>
      </c>
      <c r="D55" s="8">
        <f t="shared" si="8"/>
        <v>1.3461530439219577E-2</v>
      </c>
      <c r="E55" s="7">
        <v>-6.553407454469054E-2</v>
      </c>
      <c r="F55" s="8">
        <f t="shared" si="9"/>
        <v>-1.6383518636172635E-2</v>
      </c>
      <c r="G55" s="7">
        <v>1.6817816451748544E-2</v>
      </c>
      <c r="H55" s="8">
        <f t="shared" si="10"/>
        <v>4.204454112937136E-3</v>
      </c>
      <c r="I55">
        <f t="shared" si="4"/>
        <v>0.2498079297988611</v>
      </c>
      <c r="J55">
        <f t="shared" si="5"/>
        <v>1.2498079297988611</v>
      </c>
      <c r="S55"/>
    </row>
    <row r="56" spans="1:19" hidden="1" x14ac:dyDescent="0.25">
      <c r="A56" s="7">
        <v>0.94680835456790757</v>
      </c>
      <c r="B56" s="8">
        <f t="shared" si="7"/>
        <v>0.23670208864197689</v>
      </c>
      <c r="C56" s="7">
        <v>3.9584215706852742E-2</v>
      </c>
      <c r="D56" s="8">
        <f t="shared" si="8"/>
        <v>9.8960539267131855E-3</v>
      </c>
      <c r="E56" s="7">
        <v>-3.9627043103854495E-2</v>
      </c>
      <c r="F56" s="8">
        <f t="shared" si="9"/>
        <v>-9.9067607759636238E-3</v>
      </c>
      <c r="G56" s="7">
        <v>2.1114805216263115E-2</v>
      </c>
      <c r="H56" s="8">
        <f t="shared" si="10"/>
        <v>5.2787013040657789E-3</v>
      </c>
      <c r="I56">
        <f t="shared" si="4"/>
        <v>0.24197008309679224</v>
      </c>
      <c r="J56">
        <f t="shared" si="5"/>
        <v>1.2419700830967924</v>
      </c>
      <c r="S56"/>
    </row>
    <row r="57" spans="1:19" hidden="1" x14ac:dyDescent="0.25">
      <c r="A57" s="7">
        <v>0.94762220335701175</v>
      </c>
      <c r="B57" s="8">
        <f t="shared" si="7"/>
        <v>0.23690555083925294</v>
      </c>
      <c r="C57" s="7">
        <v>-2.8783478249611978E-2</v>
      </c>
      <c r="D57" s="8">
        <f t="shared" si="8"/>
        <v>-7.1958695624029945E-3</v>
      </c>
      <c r="E57" s="7">
        <v>3.2791983650535858E-2</v>
      </c>
      <c r="F57" s="8">
        <f t="shared" si="9"/>
        <v>8.1979959126339645E-3</v>
      </c>
      <c r="G57" s="7">
        <v>4.4091746992378535E-2</v>
      </c>
      <c r="H57" s="8">
        <f t="shared" si="10"/>
        <v>1.1022936748094634E-2</v>
      </c>
      <c r="I57">
        <f t="shared" si="4"/>
        <v>0.24893061393757851</v>
      </c>
      <c r="J57">
        <f t="shared" si="5"/>
        <v>1.2489306139375784</v>
      </c>
      <c r="S57"/>
    </row>
    <row r="58" spans="1:19" hidden="1" x14ac:dyDescent="0.25">
      <c r="A58" s="7">
        <v>0.99517254895208151</v>
      </c>
      <c r="B58" s="8">
        <f t="shared" si="7"/>
        <v>0.24879313723802038</v>
      </c>
      <c r="C58" s="7">
        <v>2.0874408971346996E-2</v>
      </c>
      <c r="D58" s="8">
        <f t="shared" si="8"/>
        <v>5.2186022428367491E-3</v>
      </c>
      <c r="E58" s="7">
        <v>3.2496411306246795E-2</v>
      </c>
      <c r="F58" s="8">
        <f t="shared" si="9"/>
        <v>8.1241028265616987E-3</v>
      </c>
      <c r="G58" s="7">
        <v>-5.4804452623463264E-2</v>
      </c>
      <c r="H58" s="8">
        <f t="shared" si="10"/>
        <v>-1.3701113155865816E-2</v>
      </c>
      <c r="I58">
        <f t="shared" si="4"/>
        <v>0.24843472915155301</v>
      </c>
      <c r="J58">
        <f t="shared" si="5"/>
        <v>1.248434729151553</v>
      </c>
      <c r="S58"/>
    </row>
    <row r="59" spans="1:19" hidden="1" x14ac:dyDescent="0.25">
      <c r="A59" s="7">
        <v>0.98736347108250222</v>
      </c>
      <c r="B59" s="8">
        <f t="shared" si="7"/>
        <v>0.24684086777062555</v>
      </c>
      <c r="C59" s="7">
        <v>-4.4770571772425459E-2</v>
      </c>
      <c r="D59" s="8">
        <f t="shared" si="8"/>
        <v>-1.1192642943106365E-2</v>
      </c>
      <c r="E59" s="7">
        <v>5.5613300668289553E-2</v>
      </c>
      <c r="F59" s="8">
        <f t="shared" si="9"/>
        <v>1.3903325167072388E-2</v>
      </c>
      <c r="G59" s="7">
        <v>5.1468196128511981E-3</v>
      </c>
      <c r="H59" s="8">
        <f t="shared" si="10"/>
        <v>1.2867049032127995E-3</v>
      </c>
      <c r="I59">
        <f t="shared" si="4"/>
        <v>0.25083825489780437</v>
      </c>
      <c r="J59">
        <f t="shared" si="5"/>
        <v>1.2508382548978043</v>
      </c>
      <c r="S59"/>
    </row>
    <row r="60" spans="1:19" hidden="1" x14ac:dyDescent="0.25">
      <c r="A60" s="7">
        <v>1.0389408306835048</v>
      </c>
      <c r="B60" s="8">
        <f t="shared" si="7"/>
        <v>0.25973520767087621</v>
      </c>
      <c r="C60" s="7">
        <v>-3.5805861473920585E-2</v>
      </c>
      <c r="D60" s="8">
        <f t="shared" si="8"/>
        <v>-8.9514653684801462E-3</v>
      </c>
      <c r="E60" s="7">
        <v>6.7086360222643263E-2</v>
      </c>
      <c r="F60" s="8">
        <f t="shared" si="9"/>
        <v>1.6771590055660816E-2</v>
      </c>
      <c r="G60" s="7">
        <v>-2.0305225353214919E-2</v>
      </c>
      <c r="H60" s="8">
        <f t="shared" si="10"/>
        <v>-5.0763063383037297E-3</v>
      </c>
      <c r="I60">
        <f t="shared" si="4"/>
        <v>0.26247902601975315</v>
      </c>
      <c r="J60">
        <f t="shared" si="5"/>
        <v>1.2624790260197531</v>
      </c>
      <c r="S60"/>
    </row>
    <row r="61" spans="1:19" hidden="1" x14ac:dyDescent="0.25">
      <c r="A61" s="7">
        <v>1.0606227564286002</v>
      </c>
      <c r="B61" s="8">
        <f t="shared" si="7"/>
        <v>0.26515568910715004</v>
      </c>
      <c r="C61" s="7">
        <v>-6.449291620414804E-3</v>
      </c>
      <c r="D61" s="8">
        <f t="shared" si="8"/>
        <v>-1.612322905103701E-3</v>
      </c>
      <c r="E61" s="7">
        <v>4.0548247649096779E-2</v>
      </c>
      <c r="F61" s="8">
        <f t="shared" si="9"/>
        <v>1.0137061912274195E-2</v>
      </c>
      <c r="G61" s="7">
        <v>5.7993698082432252E-2</v>
      </c>
      <c r="H61" s="8">
        <f t="shared" si="10"/>
        <v>1.4498424520608063E-2</v>
      </c>
      <c r="I61">
        <f t="shared" si="4"/>
        <v>0.2881788526349286</v>
      </c>
      <c r="J61">
        <f t="shared" si="5"/>
        <v>1.2881788526349287</v>
      </c>
      <c r="S61"/>
    </row>
    <row r="62" spans="1:19" hidden="1" x14ac:dyDescent="0.25">
      <c r="A62" s="7">
        <v>1.1342245480261033</v>
      </c>
      <c r="B62" s="8">
        <f t="shared" si="7"/>
        <v>0.28355613700652582</v>
      </c>
      <c r="C62" s="7">
        <v>0.1049089916278961</v>
      </c>
      <c r="D62" s="8">
        <f t="shared" si="8"/>
        <v>2.6227247906974026E-2</v>
      </c>
      <c r="E62" s="7">
        <v>7.4233190128884019E-2</v>
      </c>
      <c r="F62" s="8">
        <f t="shared" si="9"/>
        <v>1.8558297532221005E-2</v>
      </c>
      <c r="G62" s="7">
        <v>0.162216356767201</v>
      </c>
      <c r="H62" s="8">
        <f t="shared" si="10"/>
        <v>4.0554089191800251E-2</v>
      </c>
      <c r="I62">
        <f t="shared" si="4"/>
        <v>0.36889577163752107</v>
      </c>
      <c r="J62">
        <f t="shared" si="5"/>
        <v>1.3688957716375212</v>
      </c>
      <c r="S62"/>
    </row>
    <row r="63" spans="1:19" hidden="1" x14ac:dyDescent="0.25">
      <c r="A63" s="7">
        <v>0.99388786873542567</v>
      </c>
      <c r="B63" s="8">
        <f t="shared" si="7"/>
        <v>0.24847196718385642</v>
      </c>
      <c r="C63" s="7">
        <v>-4.7048843486317035E-2</v>
      </c>
      <c r="D63" s="8">
        <f t="shared" si="8"/>
        <v>-1.1762210871579259E-2</v>
      </c>
      <c r="E63" s="7">
        <v>-5.4619852942207725E-2</v>
      </c>
      <c r="F63" s="8">
        <f t="shared" si="9"/>
        <v>-1.3654963235551931E-2</v>
      </c>
      <c r="G63" s="7">
        <v>8.414679190137539E-3</v>
      </c>
      <c r="H63" s="8">
        <f t="shared" si="10"/>
        <v>2.1036697975343847E-3</v>
      </c>
      <c r="I63">
        <f t="shared" si="4"/>
        <v>0.22515846287425961</v>
      </c>
      <c r="J63">
        <f t="shared" si="5"/>
        <v>1.2251584628742596</v>
      </c>
      <c r="S63"/>
    </row>
    <row r="64" spans="1:19" hidden="1" x14ac:dyDescent="0.25">
      <c r="A64" s="7">
        <v>0.98997747238068901</v>
      </c>
      <c r="B64" s="8">
        <f t="shared" si="7"/>
        <v>0.24749436809517225</v>
      </c>
      <c r="C64" s="7">
        <v>8.9015900684916785E-2</v>
      </c>
      <c r="D64" s="8">
        <f t="shared" si="8"/>
        <v>2.2253975171229196E-2</v>
      </c>
      <c r="E64" s="7">
        <v>1.4560276656994935E-2</v>
      </c>
      <c r="F64" s="8">
        <f t="shared" si="9"/>
        <v>3.6400691642487337E-3</v>
      </c>
      <c r="G64" s="7">
        <v>0.2468787377110182</v>
      </c>
      <c r="H64" s="8">
        <f t="shared" si="10"/>
        <v>6.1719684427754551E-2</v>
      </c>
      <c r="I64">
        <f t="shared" si="4"/>
        <v>0.33510809685840476</v>
      </c>
      <c r="J64">
        <f t="shared" si="5"/>
        <v>1.3351080968584048</v>
      </c>
      <c r="S64"/>
    </row>
    <row r="65" spans="1:19" hidden="1" x14ac:dyDescent="0.25">
      <c r="A65" s="7">
        <v>1.0467546610462837</v>
      </c>
      <c r="B65" s="8">
        <f t="shared" si="7"/>
        <v>0.26168866526157092</v>
      </c>
      <c r="C65" s="7">
        <v>4.3459797994514542E-2</v>
      </c>
      <c r="D65" s="8">
        <f t="shared" si="8"/>
        <v>1.0864949498628635E-2</v>
      </c>
      <c r="E65" s="7">
        <v>7.9195573518439574E-2</v>
      </c>
      <c r="F65" s="8">
        <f t="shared" si="9"/>
        <v>1.9798893379609894E-2</v>
      </c>
      <c r="G65" s="7">
        <v>-8.9648634695819518E-2</v>
      </c>
      <c r="H65" s="8">
        <f t="shared" si="10"/>
        <v>-2.2412158673954879E-2</v>
      </c>
      <c r="I65">
        <f t="shared" si="4"/>
        <v>0.26994034946585455</v>
      </c>
      <c r="J65">
        <f t="shared" si="5"/>
        <v>1.2699403494658545</v>
      </c>
      <c r="S65"/>
    </row>
    <row r="66" spans="1:19" hidden="1" x14ac:dyDescent="0.25">
      <c r="A66" s="7">
        <v>0.90268129394800423</v>
      </c>
      <c r="B66" s="8">
        <f t="shared" ref="B66:B97" si="11">A66*$N$2</f>
        <v>0.22567032348700106</v>
      </c>
      <c r="C66" s="7">
        <v>-8.5811715627697308E-2</v>
      </c>
      <c r="D66" s="8">
        <f t="shared" ref="D66:D97" si="12">C66*$N$2</f>
        <v>-2.1452928906924327E-2</v>
      </c>
      <c r="E66" s="7">
        <v>7.2480935603791152E-2</v>
      </c>
      <c r="F66" s="8">
        <f t="shared" ref="F66:F97" si="13">E66*$N$4</f>
        <v>1.8120233900947788E-2</v>
      </c>
      <c r="G66" s="7">
        <v>-8.9730254393842648E-2</v>
      </c>
      <c r="H66" s="8">
        <f t="shared" ref="H66:H97" si="14">G66*$N$5</f>
        <v>-2.2432563598460662E-2</v>
      </c>
      <c r="I66">
        <f t="shared" si="4"/>
        <v>0.19990506488256385</v>
      </c>
      <c r="J66">
        <f t="shared" si="5"/>
        <v>1.1999050648825638</v>
      </c>
      <c r="S66"/>
    </row>
    <row r="67" spans="1:19" hidden="1" x14ac:dyDescent="0.25">
      <c r="A67" s="7">
        <v>1.1017504908850198</v>
      </c>
      <c r="B67" s="8">
        <f t="shared" si="11"/>
        <v>0.27543762272125494</v>
      </c>
      <c r="C67" s="7">
        <v>0.12168615984405455</v>
      </c>
      <c r="D67" s="8">
        <f t="shared" si="12"/>
        <v>3.0421539961013638E-2</v>
      </c>
      <c r="E67" s="7">
        <v>5.1893409835335781E-2</v>
      </c>
      <c r="F67" s="8">
        <f t="shared" si="13"/>
        <v>1.2973352458833945E-2</v>
      </c>
      <c r="G67" s="7">
        <v>0.25879946936551695</v>
      </c>
      <c r="H67" s="8">
        <f t="shared" si="14"/>
        <v>6.4699867341379239E-2</v>
      </c>
      <c r="I67">
        <f t="shared" si="4"/>
        <v>0.38353238248248178</v>
      </c>
      <c r="J67">
        <f t="shared" si="5"/>
        <v>1.3835323824824819</v>
      </c>
      <c r="S67"/>
    </row>
    <row r="68" spans="1:19" hidden="1" x14ac:dyDescent="0.25">
      <c r="A68" s="7">
        <v>0.92496208637138877</v>
      </c>
      <c r="B68" s="8">
        <f t="shared" si="11"/>
        <v>0.23124052159284719</v>
      </c>
      <c r="C68" s="7">
        <v>-0.10813949362039033</v>
      </c>
      <c r="D68" s="8">
        <f t="shared" si="12"/>
        <v>-2.7034873405097581E-2</v>
      </c>
      <c r="E68" s="7">
        <v>-6.3690039084912636E-2</v>
      </c>
      <c r="F68" s="8">
        <f t="shared" si="13"/>
        <v>-1.5922509771228159E-2</v>
      </c>
      <c r="G68" s="7">
        <v>-9.1409375616210695E-2</v>
      </c>
      <c r="H68" s="8">
        <f t="shared" si="14"/>
        <v>-2.2852343904052674E-2</v>
      </c>
      <c r="I68">
        <f t="shared" ref="I68:I120" si="15">B68+D68+F68+H68</f>
        <v>0.16543079451246878</v>
      </c>
      <c r="J68">
        <f t="shared" ref="J68:J120" si="16">1+I68</f>
        <v>1.1654307945124689</v>
      </c>
      <c r="S68"/>
    </row>
    <row r="69" spans="1:19" hidden="1" x14ac:dyDescent="0.25">
      <c r="A69" s="7">
        <v>0.92954430325250115</v>
      </c>
      <c r="B69" s="8">
        <f t="shared" si="11"/>
        <v>0.23238607581312529</v>
      </c>
      <c r="C69" s="7">
        <v>-0.15139437496384772</v>
      </c>
      <c r="D69" s="8">
        <f t="shared" si="12"/>
        <v>-3.7848593740961931E-2</v>
      </c>
      <c r="E69" s="7">
        <v>-7.9515319271709836E-2</v>
      </c>
      <c r="F69" s="8">
        <f t="shared" si="13"/>
        <v>-1.9878829817927459E-2</v>
      </c>
      <c r="G69" s="7">
        <v>-0.19330801363175529</v>
      </c>
      <c r="H69" s="8">
        <f t="shared" si="14"/>
        <v>-4.8327003407938822E-2</v>
      </c>
      <c r="I69">
        <f t="shared" si="15"/>
        <v>0.12633164884629708</v>
      </c>
      <c r="J69">
        <f t="shared" si="16"/>
        <v>1.1263316488462971</v>
      </c>
      <c r="S69"/>
    </row>
    <row r="70" spans="1:19" hidden="1" x14ac:dyDescent="0.25">
      <c r="A70" s="7">
        <v>0.95257286489765725</v>
      </c>
      <c r="B70" s="8">
        <f t="shared" si="11"/>
        <v>0.23814321622441431</v>
      </c>
      <c r="C70" s="7">
        <v>4.2676656872101155E-2</v>
      </c>
      <c r="D70" s="8">
        <f t="shared" si="12"/>
        <v>1.0669164218025289E-2</v>
      </c>
      <c r="E70" s="7">
        <v>-2.5072939214737494E-2</v>
      </c>
      <c r="F70" s="8">
        <f t="shared" si="13"/>
        <v>-6.2682348036843735E-3</v>
      </c>
      <c r="G70" s="7">
        <v>-0.11368904666264815</v>
      </c>
      <c r="H70" s="8">
        <f t="shared" si="14"/>
        <v>-2.8422261665662037E-2</v>
      </c>
      <c r="I70">
        <f t="shared" si="15"/>
        <v>0.2141218839730932</v>
      </c>
      <c r="J70">
        <f t="shared" si="16"/>
        <v>1.2141218839730932</v>
      </c>
      <c r="S70"/>
    </row>
    <row r="71" spans="1:19" hidden="1" x14ac:dyDescent="0.25">
      <c r="A71" s="7">
        <v>1.0662377263981249</v>
      </c>
      <c r="B71" s="8">
        <f t="shared" si="11"/>
        <v>0.26655943159953122</v>
      </c>
      <c r="C71" s="7">
        <v>2.1625459357370896E-2</v>
      </c>
      <c r="D71" s="8">
        <f t="shared" si="12"/>
        <v>5.4063648393427241E-3</v>
      </c>
      <c r="E71" s="7">
        <v>-2.2791930803926198E-2</v>
      </c>
      <c r="F71" s="8">
        <f t="shared" si="13"/>
        <v>-5.6979827009815496E-3</v>
      </c>
      <c r="G71" s="7">
        <v>1.0898758071318165E-2</v>
      </c>
      <c r="H71" s="8">
        <f t="shared" si="14"/>
        <v>2.7246895178295412E-3</v>
      </c>
      <c r="I71">
        <f t="shared" si="15"/>
        <v>0.26899250325572194</v>
      </c>
      <c r="J71">
        <f t="shared" si="16"/>
        <v>1.2689925032557219</v>
      </c>
      <c r="S71"/>
    </row>
    <row r="72" spans="1:19" hidden="1" x14ac:dyDescent="0.25">
      <c r="A72" s="7">
        <v>1.0778121223090822</v>
      </c>
      <c r="B72" s="8">
        <f t="shared" si="11"/>
        <v>0.26945303057727055</v>
      </c>
      <c r="C72" s="7">
        <v>2.2145787148904954E-2</v>
      </c>
      <c r="D72" s="8">
        <f t="shared" si="12"/>
        <v>5.5364467872262386E-3</v>
      </c>
      <c r="E72" s="7">
        <v>-5.0603582203509342E-2</v>
      </c>
      <c r="F72" s="8">
        <f t="shared" si="13"/>
        <v>-1.2650895550877336E-2</v>
      </c>
      <c r="G72" s="7">
        <v>-6.8924552236928546E-2</v>
      </c>
      <c r="H72" s="8">
        <f t="shared" si="14"/>
        <v>-1.7231138059232137E-2</v>
      </c>
      <c r="I72">
        <f t="shared" si="15"/>
        <v>0.24510744375438734</v>
      </c>
      <c r="J72">
        <f t="shared" si="16"/>
        <v>1.2451074437543874</v>
      </c>
      <c r="S72"/>
    </row>
    <row r="73" spans="1:19" hidden="1" x14ac:dyDescent="0.25">
      <c r="A73" s="7">
        <v>0.9356078306352783</v>
      </c>
      <c r="B73" s="8">
        <f t="shared" si="11"/>
        <v>0.23390195765881958</v>
      </c>
      <c r="C73" s="7">
        <v>-7.5459298862552149E-2</v>
      </c>
      <c r="D73" s="8">
        <f t="shared" si="12"/>
        <v>-1.8864824715638037E-2</v>
      </c>
      <c r="E73" s="7">
        <v>2.5838352512731963E-2</v>
      </c>
      <c r="F73" s="8">
        <f t="shared" si="13"/>
        <v>6.4595881281829907E-3</v>
      </c>
      <c r="G73" s="7">
        <v>-6.8910714317309579E-2</v>
      </c>
      <c r="H73" s="8">
        <f t="shared" si="14"/>
        <v>-1.7227678579327395E-2</v>
      </c>
      <c r="I73">
        <f t="shared" si="15"/>
        <v>0.20426904249203715</v>
      </c>
      <c r="J73">
        <f t="shared" si="16"/>
        <v>1.204269042492037</v>
      </c>
      <c r="S73"/>
    </row>
    <row r="74" spans="1:19" hidden="1" x14ac:dyDescent="0.25">
      <c r="A74" s="7">
        <v>0.98070130824297597</v>
      </c>
      <c r="B74" s="8">
        <f t="shared" si="11"/>
        <v>0.24517532706074399</v>
      </c>
      <c r="C74" s="7">
        <v>3.6382192740341449E-2</v>
      </c>
      <c r="D74" s="8">
        <f t="shared" si="12"/>
        <v>9.0955481850853621E-3</v>
      </c>
      <c r="E74" s="7">
        <v>1.1007810657058068E-3</v>
      </c>
      <c r="F74" s="8">
        <f t="shared" si="13"/>
        <v>2.751952664264517E-4</v>
      </c>
      <c r="G74" s="7">
        <v>1.2383821839237266E-2</v>
      </c>
      <c r="H74" s="8">
        <f t="shared" si="14"/>
        <v>3.0959554598093166E-3</v>
      </c>
      <c r="I74">
        <f t="shared" si="15"/>
        <v>0.25764202597206515</v>
      </c>
      <c r="J74">
        <f t="shared" si="16"/>
        <v>1.2576420259720651</v>
      </c>
      <c r="S74"/>
    </row>
    <row r="75" spans="1:19" hidden="1" x14ac:dyDescent="0.25">
      <c r="A75" s="7">
        <v>1.017237255088933</v>
      </c>
      <c r="B75" s="8">
        <f t="shared" si="11"/>
        <v>0.25430931377223326</v>
      </c>
      <c r="C75" s="7">
        <v>6.5272253211087691E-2</v>
      </c>
      <c r="D75" s="8">
        <f t="shared" si="12"/>
        <v>1.6318063302771923E-2</v>
      </c>
      <c r="E75" s="7">
        <v>7.7144537876384242E-2</v>
      </c>
      <c r="F75" s="8">
        <f t="shared" si="13"/>
        <v>1.9286134469096061E-2</v>
      </c>
      <c r="G75" s="7">
        <v>0.20199464223854965</v>
      </c>
      <c r="H75" s="8">
        <f t="shared" si="14"/>
        <v>5.0498660559637414E-2</v>
      </c>
      <c r="I75">
        <f t="shared" si="15"/>
        <v>0.34041217210373864</v>
      </c>
      <c r="J75">
        <f t="shared" si="16"/>
        <v>1.3404121721037385</v>
      </c>
      <c r="S75"/>
    </row>
    <row r="76" spans="1:19" hidden="1" x14ac:dyDescent="0.25">
      <c r="A76" s="7">
        <v>0.95437115213531121</v>
      </c>
      <c r="B76" s="8">
        <f t="shared" si="11"/>
        <v>0.2385927880338278</v>
      </c>
      <c r="C76" s="7">
        <v>7.8149340792243657E-2</v>
      </c>
      <c r="D76" s="8">
        <f t="shared" si="12"/>
        <v>1.9537335198060914E-2</v>
      </c>
      <c r="E76" s="7">
        <v>2.9003078314052581E-2</v>
      </c>
      <c r="F76" s="8">
        <f t="shared" si="13"/>
        <v>7.2507695785131452E-3</v>
      </c>
      <c r="G76" s="7">
        <v>-0.12898937175410174</v>
      </c>
      <c r="H76" s="8">
        <f t="shared" si="14"/>
        <v>-3.2247342938525436E-2</v>
      </c>
      <c r="I76">
        <f t="shared" si="15"/>
        <v>0.23313354987187646</v>
      </c>
      <c r="J76">
        <f t="shared" si="16"/>
        <v>1.2331335498718765</v>
      </c>
      <c r="S76"/>
    </row>
    <row r="77" spans="1:19" hidden="1" x14ac:dyDescent="0.25">
      <c r="A77" s="7">
        <v>1.0082835203335496</v>
      </c>
      <c r="B77" s="8">
        <f t="shared" si="11"/>
        <v>0.25207088008338741</v>
      </c>
      <c r="C77" s="7">
        <v>4.3407640105480934E-2</v>
      </c>
      <c r="D77" s="8">
        <f t="shared" si="12"/>
        <v>1.0851910026370233E-2</v>
      </c>
      <c r="E77" s="7">
        <v>-8.9821431074015509E-3</v>
      </c>
      <c r="F77" s="8">
        <f t="shared" si="13"/>
        <v>-2.2455357768503877E-3</v>
      </c>
      <c r="G77" s="7">
        <v>-7.7253217627259174E-2</v>
      </c>
      <c r="H77" s="8">
        <f t="shared" si="14"/>
        <v>-1.9313304406814794E-2</v>
      </c>
      <c r="I77">
        <f t="shared" si="15"/>
        <v>0.2413639499260925</v>
      </c>
      <c r="J77">
        <f t="shared" si="16"/>
        <v>1.2413639499260924</v>
      </c>
      <c r="S77"/>
    </row>
    <row r="78" spans="1:19" hidden="1" x14ac:dyDescent="0.25">
      <c r="A78" s="7">
        <v>1.12445007789934</v>
      </c>
      <c r="B78" s="8">
        <f t="shared" si="11"/>
        <v>0.28111251947483501</v>
      </c>
      <c r="C78" s="7">
        <v>5.3937197176491987E-2</v>
      </c>
      <c r="D78" s="8">
        <f t="shared" si="12"/>
        <v>1.3484299294122997E-2</v>
      </c>
      <c r="E78" s="7">
        <v>5.8879121157408579E-2</v>
      </c>
      <c r="F78" s="8">
        <f t="shared" si="13"/>
        <v>1.4719780289352145E-2</v>
      </c>
      <c r="G78" s="7">
        <v>-1.4285881198812394E-3</v>
      </c>
      <c r="H78" s="8">
        <f t="shared" si="14"/>
        <v>-3.5714702997030986E-4</v>
      </c>
      <c r="I78">
        <f t="shared" si="15"/>
        <v>0.30895945202833985</v>
      </c>
      <c r="J78">
        <f t="shared" si="16"/>
        <v>1.3089594520283399</v>
      </c>
      <c r="S78"/>
    </row>
    <row r="79" spans="1:19" hidden="1" x14ac:dyDescent="0.25">
      <c r="A79" s="7">
        <v>1.1347622664093404</v>
      </c>
      <c r="B79" s="8">
        <f t="shared" si="11"/>
        <v>0.2836905666023351</v>
      </c>
      <c r="C79" s="7">
        <v>-1.0517511468050952E-2</v>
      </c>
      <c r="D79" s="8">
        <f t="shared" si="12"/>
        <v>-2.6293778670127381E-3</v>
      </c>
      <c r="E79" s="7">
        <v>6.20001432077718E-2</v>
      </c>
      <c r="F79" s="8">
        <f t="shared" si="13"/>
        <v>1.550003580194295E-2</v>
      </c>
      <c r="G79" s="7">
        <v>0.12994359760912527</v>
      </c>
      <c r="H79" s="8">
        <f t="shared" si="14"/>
        <v>3.2485899402281318E-2</v>
      </c>
      <c r="I79">
        <f t="shared" si="15"/>
        <v>0.3290471239395466</v>
      </c>
      <c r="J79">
        <f t="shared" si="16"/>
        <v>1.3290471239395467</v>
      </c>
      <c r="S79"/>
    </row>
    <row r="80" spans="1:19" hidden="1" x14ac:dyDescent="0.25">
      <c r="A80" s="7">
        <v>0.92439027679423236</v>
      </c>
      <c r="B80" s="8">
        <f t="shared" si="11"/>
        <v>0.23109756919855809</v>
      </c>
      <c r="C80" s="7">
        <v>0.13786501873403709</v>
      </c>
      <c r="D80" s="8">
        <f t="shared" si="12"/>
        <v>3.4466254683509272E-2</v>
      </c>
      <c r="E80" s="7">
        <v>-1.2508254934014659E-2</v>
      </c>
      <c r="F80" s="8">
        <f t="shared" si="13"/>
        <v>-3.1270637335036647E-3</v>
      </c>
      <c r="G80" s="7">
        <v>-9.1912009055568678E-2</v>
      </c>
      <c r="H80" s="8">
        <f t="shared" si="14"/>
        <v>-2.2978002263892169E-2</v>
      </c>
      <c r="I80">
        <f t="shared" si="15"/>
        <v>0.23945875788467147</v>
      </c>
      <c r="J80">
        <f t="shared" si="16"/>
        <v>1.2394587578846714</v>
      </c>
      <c r="S80"/>
    </row>
    <row r="81" spans="1:19" hidden="1" x14ac:dyDescent="0.25">
      <c r="A81" s="7">
        <v>1.118181826470702</v>
      </c>
      <c r="B81" s="8">
        <f t="shared" si="11"/>
        <v>0.27954545661767549</v>
      </c>
      <c r="C81" s="7">
        <v>3.7643966481832832E-2</v>
      </c>
      <c r="D81" s="8">
        <f t="shared" si="12"/>
        <v>9.4109916204582079E-3</v>
      </c>
      <c r="E81" s="7">
        <v>0.14985956000037737</v>
      </c>
      <c r="F81" s="8">
        <f t="shared" si="13"/>
        <v>3.7464890000094342E-2</v>
      </c>
      <c r="G81" s="7">
        <v>-3.227706954856184E-2</v>
      </c>
      <c r="H81" s="8">
        <f t="shared" si="14"/>
        <v>-8.0692673871404601E-3</v>
      </c>
      <c r="I81">
        <f t="shared" si="15"/>
        <v>0.31835207085108758</v>
      </c>
      <c r="J81">
        <f t="shared" si="16"/>
        <v>1.3183520708510876</v>
      </c>
      <c r="S81"/>
    </row>
    <row r="82" spans="1:19" hidden="1" x14ac:dyDescent="0.25">
      <c r="A82" s="7">
        <v>1.243744929629804</v>
      </c>
      <c r="B82" s="8">
        <f t="shared" si="11"/>
        <v>0.310936232407451</v>
      </c>
      <c r="C82" s="7">
        <v>0.10288519778314249</v>
      </c>
      <c r="D82" s="8">
        <f t="shared" si="12"/>
        <v>2.5721299445785623E-2</v>
      </c>
      <c r="E82" s="7">
        <v>-1.9089558606246993E-2</v>
      </c>
      <c r="F82" s="8">
        <f t="shared" si="13"/>
        <v>-4.7723896515617483E-3</v>
      </c>
      <c r="G82" s="7">
        <v>2.4808406499847935E-2</v>
      </c>
      <c r="H82" s="8">
        <f t="shared" si="14"/>
        <v>6.2021016249619839E-3</v>
      </c>
      <c r="I82">
        <f t="shared" si="15"/>
        <v>0.33808724382663685</v>
      </c>
      <c r="J82">
        <f t="shared" si="16"/>
        <v>1.3380872438266369</v>
      </c>
      <c r="S82"/>
    </row>
    <row r="83" spans="1:19" hidden="1" x14ac:dyDescent="0.25">
      <c r="A83" s="7">
        <v>1.1632384243740179</v>
      </c>
      <c r="B83" s="8">
        <f t="shared" si="11"/>
        <v>0.29080960609350448</v>
      </c>
      <c r="C83" s="7">
        <v>0.13746133360586479</v>
      </c>
      <c r="D83" s="8">
        <f t="shared" si="12"/>
        <v>3.4365333401466198E-2</v>
      </c>
      <c r="E83" s="7">
        <v>0.10641741037855278</v>
      </c>
      <c r="F83" s="8">
        <f t="shared" si="13"/>
        <v>2.6604352594638194E-2</v>
      </c>
      <c r="G83" s="7">
        <v>8.9550254076078167E-2</v>
      </c>
      <c r="H83" s="8">
        <f t="shared" si="14"/>
        <v>2.2387563519019542E-2</v>
      </c>
      <c r="I83">
        <f t="shared" si="15"/>
        <v>0.37416685560862839</v>
      </c>
      <c r="J83">
        <f t="shared" si="16"/>
        <v>1.3741668556086284</v>
      </c>
      <c r="S83"/>
    </row>
    <row r="84" spans="1:19" hidden="1" x14ac:dyDescent="0.25">
      <c r="A84" s="7">
        <v>0.89572721990303561</v>
      </c>
      <c r="B84" s="8">
        <f t="shared" si="11"/>
        <v>0.2239318049757589</v>
      </c>
      <c r="C84" s="7">
        <v>-4.9079932686390583E-2</v>
      </c>
      <c r="D84" s="8">
        <f t="shared" si="12"/>
        <v>-1.2269983171597646E-2</v>
      </c>
      <c r="E84" s="7">
        <v>-0.13753545274830031</v>
      </c>
      <c r="F84" s="8">
        <f t="shared" si="13"/>
        <v>-3.4383863187075078E-2</v>
      </c>
      <c r="G84" s="7">
        <v>2.7609888362077869E-3</v>
      </c>
      <c r="H84" s="8">
        <f t="shared" si="14"/>
        <v>6.9024720905194671E-4</v>
      </c>
      <c r="I84">
        <f t="shared" si="15"/>
        <v>0.17796820582613812</v>
      </c>
      <c r="J84">
        <f t="shared" si="16"/>
        <v>1.177968205826138</v>
      </c>
      <c r="S84"/>
    </row>
    <row r="85" spans="1:19" hidden="1" x14ac:dyDescent="0.25">
      <c r="A85" s="7">
        <v>0.81894055830179147</v>
      </c>
      <c r="B85" s="8">
        <f t="shared" si="11"/>
        <v>0.20473513957544787</v>
      </c>
      <c r="C85" s="7">
        <v>-0.12037036289224098</v>
      </c>
      <c r="D85" s="8">
        <f t="shared" si="12"/>
        <v>-3.0092590723060246E-2</v>
      </c>
      <c r="E85" s="7">
        <v>-0.17673628694338958</v>
      </c>
      <c r="F85" s="8">
        <f t="shared" si="13"/>
        <v>-4.4184071735847395E-2</v>
      </c>
      <c r="G85" s="7">
        <v>8.4709383363301152E-2</v>
      </c>
      <c r="H85" s="8">
        <f t="shared" si="14"/>
        <v>2.1177345840825288E-2</v>
      </c>
      <c r="I85">
        <f t="shared" si="15"/>
        <v>0.1516358229573655</v>
      </c>
      <c r="J85">
        <f t="shared" si="16"/>
        <v>1.1516358229573656</v>
      </c>
      <c r="S85"/>
    </row>
    <row r="86" spans="1:19" hidden="1" x14ac:dyDescent="0.25">
      <c r="A86" s="7">
        <v>0.99589393435936169</v>
      </c>
      <c r="B86" s="8">
        <f t="shared" si="11"/>
        <v>0.24897348358984042</v>
      </c>
      <c r="C86" s="7">
        <v>-3.8575665351683081E-2</v>
      </c>
      <c r="D86" s="8">
        <f t="shared" si="12"/>
        <v>-9.6439163379207701E-3</v>
      </c>
      <c r="E86" s="7">
        <v>7.7906145903976098E-2</v>
      </c>
      <c r="F86" s="8">
        <f t="shared" si="13"/>
        <v>1.9476536475994025E-2</v>
      </c>
      <c r="G86" s="7">
        <v>-0.11174243020224718</v>
      </c>
      <c r="H86" s="8">
        <f t="shared" si="14"/>
        <v>-2.7935607550561795E-2</v>
      </c>
      <c r="I86">
        <f t="shared" si="15"/>
        <v>0.23087049617735189</v>
      </c>
      <c r="J86">
        <f t="shared" si="16"/>
        <v>1.230870496177352</v>
      </c>
      <c r="S86"/>
    </row>
    <row r="87" spans="1:19" hidden="1" x14ac:dyDescent="0.25">
      <c r="A87" s="7">
        <v>0.76751513519147641</v>
      </c>
      <c r="B87" s="8">
        <f t="shared" si="11"/>
        <v>0.1918787837978691</v>
      </c>
      <c r="C87" s="7">
        <v>-8.8357519415369568E-2</v>
      </c>
      <c r="D87" s="8">
        <f t="shared" si="12"/>
        <v>-2.2089379853842392E-2</v>
      </c>
      <c r="E87" s="7">
        <v>-5.5864626053933754E-2</v>
      </c>
      <c r="F87" s="8">
        <f t="shared" si="13"/>
        <v>-1.3966156513483438E-2</v>
      </c>
      <c r="G87" s="7">
        <v>-0.10991232334918347</v>
      </c>
      <c r="H87" s="8">
        <f t="shared" si="14"/>
        <v>-2.7478080837295867E-2</v>
      </c>
      <c r="I87">
        <f t="shared" si="15"/>
        <v>0.12834516659324741</v>
      </c>
      <c r="J87">
        <f t="shared" si="16"/>
        <v>1.1283451665932474</v>
      </c>
      <c r="S87"/>
    </row>
    <row r="88" spans="1:19" hidden="1" x14ac:dyDescent="0.25">
      <c r="A88" s="7">
        <v>0.89011289445927222</v>
      </c>
      <c r="B88" s="8">
        <f t="shared" si="11"/>
        <v>0.22252822361481805</v>
      </c>
      <c r="C88" s="7">
        <v>-0.16335706402110453</v>
      </c>
      <c r="D88" s="8">
        <f t="shared" si="12"/>
        <v>-4.0839266005276133E-2</v>
      </c>
      <c r="E88" s="7">
        <v>-3.9587957722507318E-2</v>
      </c>
      <c r="F88" s="8">
        <f t="shared" si="13"/>
        <v>-9.8969894306268295E-3</v>
      </c>
      <c r="G88" s="7">
        <v>-9.8845490180563725E-2</v>
      </c>
      <c r="H88" s="8">
        <f t="shared" si="14"/>
        <v>-2.4711372545140931E-2</v>
      </c>
      <c r="I88">
        <f t="shared" si="15"/>
        <v>0.14708059563377415</v>
      </c>
      <c r="J88">
        <f t="shared" si="16"/>
        <v>1.1470805956337742</v>
      </c>
      <c r="S88"/>
    </row>
    <row r="89" spans="1:19" hidden="1" x14ac:dyDescent="0.25">
      <c r="A89" s="7">
        <v>1.2133022207788071</v>
      </c>
      <c r="B89" s="8">
        <f t="shared" si="11"/>
        <v>0.30332555519470178</v>
      </c>
      <c r="C89" s="7">
        <v>-2.1986066881428561E-2</v>
      </c>
      <c r="D89" s="8">
        <f t="shared" si="12"/>
        <v>-5.4965167203571402E-3</v>
      </c>
      <c r="E89" s="7">
        <v>-3.5060151989407935E-2</v>
      </c>
      <c r="F89" s="8">
        <f t="shared" si="13"/>
        <v>-8.7650379973519838E-3</v>
      </c>
      <c r="G89" s="7">
        <v>-0.1336542634015645</v>
      </c>
      <c r="H89" s="8">
        <f t="shared" si="14"/>
        <v>-3.3413565850391125E-2</v>
      </c>
      <c r="I89">
        <f t="shared" si="15"/>
        <v>0.25565043462660153</v>
      </c>
      <c r="J89">
        <f t="shared" si="16"/>
        <v>1.2556504346266015</v>
      </c>
      <c r="S89"/>
    </row>
    <row r="90" spans="1:19" hidden="1" x14ac:dyDescent="0.25">
      <c r="A90" s="7">
        <v>0.9473295176482589</v>
      </c>
      <c r="B90" s="8">
        <f t="shared" si="11"/>
        <v>0.23683237941206473</v>
      </c>
      <c r="C90" s="7">
        <v>6.5273955385851512E-2</v>
      </c>
      <c r="D90" s="8">
        <f t="shared" si="12"/>
        <v>1.6318488846462878E-2</v>
      </c>
      <c r="E90" s="7">
        <v>4.0459572785694585E-2</v>
      </c>
      <c r="F90" s="8">
        <f t="shared" si="13"/>
        <v>1.0114893196423646E-2</v>
      </c>
      <c r="G90" s="7">
        <v>-4.0802612215438204E-2</v>
      </c>
      <c r="H90" s="8">
        <f t="shared" si="14"/>
        <v>-1.0200653053859551E-2</v>
      </c>
      <c r="I90">
        <f t="shared" si="15"/>
        <v>0.25306510840109175</v>
      </c>
      <c r="J90">
        <f t="shared" si="16"/>
        <v>1.2530651084010918</v>
      </c>
      <c r="S90"/>
    </row>
    <row r="91" spans="1:19" hidden="1" x14ac:dyDescent="0.25">
      <c r="A91" s="7">
        <v>1.1974653811984608</v>
      </c>
      <c r="B91" s="8">
        <f t="shared" si="11"/>
        <v>0.2993663452996152</v>
      </c>
      <c r="C91" s="7">
        <v>-6.5067249886410661E-2</v>
      </c>
      <c r="D91" s="8">
        <f t="shared" si="12"/>
        <v>-1.6266812471602665E-2</v>
      </c>
      <c r="E91" s="7">
        <v>6.8689182353675299E-2</v>
      </c>
      <c r="F91" s="8">
        <f t="shared" si="13"/>
        <v>1.7172295588418825E-2</v>
      </c>
      <c r="G91" s="7">
        <v>-5.6180638337509053E-2</v>
      </c>
      <c r="H91" s="8">
        <f t="shared" si="14"/>
        <v>-1.4045159584377263E-2</v>
      </c>
      <c r="I91">
        <f t="shared" si="15"/>
        <v>0.28622666883205411</v>
      </c>
      <c r="J91">
        <f t="shared" si="16"/>
        <v>1.2862266688320541</v>
      </c>
      <c r="S91"/>
    </row>
    <row r="92" spans="1:19" hidden="1" x14ac:dyDescent="0.25">
      <c r="A92" s="7">
        <v>0.79790696586662457</v>
      </c>
      <c r="B92" s="8">
        <f t="shared" si="11"/>
        <v>0.19947674146665614</v>
      </c>
      <c r="C92" s="7">
        <v>-2.8601704961133061E-2</v>
      </c>
      <c r="D92" s="8">
        <f t="shared" si="12"/>
        <v>-7.1504262402832652E-3</v>
      </c>
      <c r="E92" s="7">
        <v>-9.7624000094750363E-2</v>
      </c>
      <c r="F92" s="8">
        <f t="shared" si="13"/>
        <v>-2.4406000023687591E-2</v>
      </c>
      <c r="G92" s="7">
        <v>-7.5353285033201468E-3</v>
      </c>
      <c r="H92" s="8">
        <f t="shared" si="14"/>
        <v>-1.8838321258300367E-3</v>
      </c>
      <c r="I92">
        <f t="shared" si="15"/>
        <v>0.16603648307685526</v>
      </c>
      <c r="J92">
        <f t="shared" si="16"/>
        <v>1.1660364830768553</v>
      </c>
      <c r="S92"/>
    </row>
    <row r="93" spans="1:19" hidden="1" x14ac:dyDescent="0.25">
      <c r="A93" s="7">
        <v>0.90241341141521836</v>
      </c>
      <c r="B93" s="8">
        <f t="shared" si="11"/>
        <v>0.22560335285380459</v>
      </c>
      <c r="C93" s="7">
        <v>-3.3571630734746212E-3</v>
      </c>
      <c r="D93" s="8">
        <f t="shared" si="12"/>
        <v>-8.3929076836865529E-4</v>
      </c>
      <c r="E93" s="7">
        <v>-2.1968207506108343E-2</v>
      </c>
      <c r="F93" s="8">
        <f t="shared" si="13"/>
        <v>-5.4920518765270857E-3</v>
      </c>
      <c r="G93" s="7">
        <v>0.11734787368227151</v>
      </c>
      <c r="H93" s="8">
        <f t="shared" si="14"/>
        <v>2.9336968420567877E-2</v>
      </c>
      <c r="I93">
        <f t="shared" si="15"/>
        <v>0.2486089786294767</v>
      </c>
      <c r="J93">
        <f t="shared" si="16"/>
        <v>1.2486089786294767</v>
      </c>
      <c r="S93"/>
    </row>
    <row r="94" spans="1:19" hidden="1" x14ac:dyDescent="0.25">
      <c r="A94" s="7">
        <v>1.1184725906091506</v>
      </c>
      <c r="B94" s="8">
        <f t="shared" si="11"/>
        <v>0.27961814765228765</v>
      </c>
      <c r="C94" s="7">
        <v>4.9330960478286686E-3</v>
      </c>
      <c r="D94" s="8">
        <f t="shared" si="12"/>
        <v>1.2332740119571672E-3</v>
      </c>
      <c r="E94" s="7">
        <v>-3.9178232865167049E-2</v>
      </c>
      <c r="F94" s="8">
        <f t="shared" si="13"/>
        <v>-9.7945582162917624E-3</v>
      </c>
      <c r="G94" s="7">
        <v>2.4185174482497573E-2</v>
      </c>
      <c r="H94" s="8">
        <f t="shared" si="14"/>
        <v>6.0462936206243934E-3</v>
      </c>
      <c r="I94">
        <f t="shared" si="15"/>
        <v>0.27710315706857747</v>
      </c>
      <c r="J94">
        <f t="shared" si="16"/>
        <v>1.2771031570685776</v>
      </c>
      <c r="S94"/>
    </row>
    <row r="95" spans="1:19" hidden="1" x14ac:dyDescent="0.25">
      <c r="A95" s="7">
        <v>1.056580525790588</v>
      </c>
      <c r="B95" s="8">
        <f t="shared" si="11"/>
        <v>0.26414513144764701</v>
      </c>
      <c r="C95" s="7">
        <v>4.3382298918951588E-2</v>
      </c>
      <c r="D95" s="8">
        <f t="shared" si="12"/>
        <v>1.0845574729737897E-2</v>
      </c>
      <c r="E95" s="7">
        <v>-6.0592491920229009E-2</v>
      </c>
      <c r="F95" s="8">
        <f t="shared" si="13"/>
        <v>-1.5148122980057252E-2</v>
      </c>
      <c r="G95" s="7">
        <v>-3.6134114912742259E-2</v>
      </c>
      <c r="H95" s="8">
        <f t="shared" si="14"/>
        <v>-9.0335287281855647E-3</v>
      </c>
      <c r="I95">
        <f t="shared" si="15"/>
        <v>0.25080905446914209</v>
      </c>
      <c r="J95">
        <f t="shared" si="16"/>
        <v>1.2508090544691421</v>
      </c>
      <c r="S95"/>
    </row>
    <row r="96" spans="1:19" hidden="1" x14ac:dyDescent="0.25">
      <c r="A96" s="7">
        <v>0.85759499320773158</v>
      </c>
      <c r="B96" s="8">
        <f t="shared" si="11"/>
        <v>0.2143987483019329</v>
      </c>
      <c r="C96" s="7">
        <v>-0.16240211613979927</v>
      </c>
      <c r="D96" s="8">
        <f t="shared" si="12"/>
        <v>-4.0600529034949817E-2</v>
      </c>
      <c r="E96" s="7">
        <v>-3.2752078062884028E-2</v>
      </c>
      <c r="F96" s="8">
        <f t="shared" si="13"/>
        <v>-8.1880195157210071E-3</v>
      </c>
      <c r="G96" s="7">
        <v>3.6651995682610496E-2</v>
      </c>
      <c r="H96" s="8">
        <f t="shared" si="14"/>
        <v>9.1629989206526239E-3</v>
      </c>
      <c r="I96">
        <f t="shared" si="15"/>
        <v>0.17477319867191468</v>
      </c>
      <c r="J96">
        <f t="shared" si="16"/>
        <v>1.1747731986719148</v>
      </c>
      <c r="S96"/>
    </row>
    <row r="97" spans="1:19" hidden="1" x14ac:dyDescent="0.25">
      <c r="A97" s="7">
        <v>1.0954471766100553</v>
      </c>
      <c r="B97" s="8">
        <f t="shared" si="11"/>
        <v>0.27386179415251383</v>
      </c>
      <c r="C97" s="7">
        <v>-8.4269705624826149E-2</v>
      </c>
      <c r="D97" s="8">
        <f t="shared" si="12"/>
        <v>-2.1067426406206537E-2</v>
      </c>
      <c r="E97" s="7">
        <v>2.7716780453196102E-2</v>
      </c>
      <c r="F97" s="8">
        <f t="shared" si="13"/>
        <v>6.9291951132990255E-3</v>
      </c>
      <c r="G97" s="7">
        <v>6.7247981072867909E-4</v>
      </c>
      <c r="H97" s="8">
        <f t="shared" si="14"/>
        <v>1.6811995268216977E-4</v>
      </c>
      <c r="I97">
        <f t="shared" si="15"/>
        <v>0.25989168281228853</v>
      </c>
      <c r="J97">
        <f t="shared" si="16"/>
        <v>1.2598916828122886</v>
      </c>
      <c r="S97"/>
    </row>
    <row r="98" spans="1:19" hidden="1" x14ac:dyDescent="0.25">
      <c r="A98" s="7">
        <v>0.95681721035477851</v>
      </c>
      <c r="B98" s="8">
        <f t="shared" ref="B98:B120" si="17">A98*$N$2</f>
        <v>0.23920430258869463</v>
      </c>
      <c r="C98" s="7">
        <v>5.9523854411705067E-2</v>
      </c>
      <c r="D98" s="8">
        <f t="shared" ref="D98:D120" si="18">C98*$N$2</f>
        <v>1.4880963602926267E-2</v>
      </c>
      <c r="E98" s="7">
        <v>-4.335028694847478E-2</v>
      </c>
      <c r="F98" s="8">
        <f t="shared" ref="F98:F120" si="19">E98*$N$4</f>
        <v>-1.0837571737118695E-2</v>
      </c>
      <c r="G98" s="7">
        <v>0.12398115148323133</v>
      </c>
      <c r="H98" s="8">
        <f t="shared" ref="H98:H120" si="20">G98*$N$5</f>
        <v>3.0995287870807832E-2</v>
      </c>
      <c r="I98">
        <f t="shared" si="15"/>
        <v>0.27424298232531008</v>
      </c>
      <c r="J98">
        <f t="shared" si="16"/>
        <v>1.2742429823253101</v>
      </c>
      <c r="S98"/>
    </row>
    <row r="99" spans="1:19" hidden="1" x14ac:dyDescent="0.25">
      <c r="A99" s="7">
        <v>0.97063822660258103</v>
      </c>
      <c r="B99" s="8">
        <f t="shared" si="17"/>
        <v>0.24265955665064526</v>
      </c>
      <c r="C99" s="7">
        <v>-8.4186727988355317E-2</v>
      </c>
      <c r="D99" s="8">
        <f t="shared" si="18"/>
        <v>-2.1046681997088829E-2</v>
      </c>
      <c r="E99" s="7">
        <v>-2.2695156702450703E-2</v>
      </c>
      <c r="F99" s="8">
        <f t="shared" si="19"/>
        <v>-5.6737891756126757E-3</v>
      </c>
      <c r="G99" s="7">
        <v>1.7822433148870852E-2</v>
      </c>
      <c r="H99" s="8">
        <f t="shared" si="20"/>
        <v>4.4556082872177129E-3</v>
      </c>
      <c r="I99">
        <f t="shared" si="15"/>
        <v>0.22039469376516146</v>
      </c>
      <c r="J99">
        <f t="shared" si="16"/>
        <v>1.2203946937651615</v>
      </c>
      <c r="S99"/>
    </row>
    <row r="100" spans="1:19" hidden="1" x14ac:dyDescent="0.25">
      <c r="A100" s="7">
        <v>1.0340852699246421</v>
      </c>
      <c r="B100" s="8">
        <f t="shared" si="17"/>
        <v>0.25852131748116053</v>
      </c>
      <c r="C100" s="7">
        <v>0.24949090968194026</v>
      </c>
      <c r="D100" s="8">
        <f t="shared" si="18"/>
        <v>6.2372727420485066E-2</v>
      </c>
      <c r="E100" s="7">
        <v>7.368104286365181E-3</v>
      </c>
      <c r="F100" s="8">
        <f t="shared" si="19"/>
        <v>1.8420260715912953E-3</v>
      </c>
      <c r="G100" s="7">
        <v>0.14103282603668876</v>
      </c>
      <c r="H100" s="8">
        <f t="shared" si="20"/>
        <v>3.5258206509172191E-2</v>
      </c>
      <c r="I100">
        <f t="shared" si="15"/>
        <v>0.35799427748240908</v>
      </c>
      <c r="J100">
        <f t="shared" si="16"/>
        <v>1.3579942774824092</v>
      </c>
      <c r="S100"/>
    </row>
    <row r="101" spans="1:19" hidden="1" x14ac:dyDescent="0.25">
      <c r="A101" s="7">
        <v>1.0292003329278443</v>
      </c>
      <c r="B101" s="8">
        <f t="shared" si="17"/>
        <v>0.25730008323196107</v>
      </c>
      <c r="C101" s="7">
        <v>2.5408948104977187E-2</v>
      </c>
      <c r="D101" s="8">
        <f t="shared" si="18"/>
        <v>6.3522370262442968E-3</v>
      </c>
      <c r="E101" s="7">
        <v>-1.6505673295561234E-2</v>
      </c>
      <c r="F101" s="8">
        <f t="shared" si="19"/>
        <v>-4.1264183238903084E-3</v>
      </c>
      <c r="G101" s="7">
        <v>0.22942358284609496</v>
      </c>
      <c r="H101" s="8">
        <f t="shared" si="20"/>
        <v>5.735589571152374E-2</v>
      </c>
      <c r="I101">
        <f t="shared" si="15"/>
        <v>0.31688179764583879</v>
      </c>
      <c r="J101">
        <f t="shared" si="16"/>
        <v>1.3168817976458387</v>
      </c>
      <c r="S101"/>
    </row>
    <row r="102" spans="1:19" hidden="1" x14ac:dyDescent="0.25">
      <c r="A102" s="7">
        <v>1.0115883610124572</v>
      </c>
      <c r="B102" s="8">
        <f t="shared" si="17"/>
        <v>0.2528970902531143</v>
      </c>
      <c r="C102" s="7">
        <v>-5.4949589672251969E-3</v>
      </c>
      <c r="D102" s="8">
        <f t="shared" si="18"/>
        <v>-1.3737397418062992E-3</v>
      </c>
      <c r="E102" s="7">
        <v>6.9306793980798712E-2</v>
      </c>
      <c r="F102" s="8">
        <f t="shared" si="19"/>
        <v>1.7326698495199678E-2</v>
      </c>
      <c r="G102" s="7">
        <v>8.2079152556549642E-2</v>
      </c>
      <c r="H102" s="8">
        <f t="shared" si="20"/>
        <v>2.0519788139137411E-2</v>
      </c>
      <c r="I102">
        <f t="shared" si="15"/>
        <v>0.28936983714564507</v>
      </c>
      <c r="J102">
        <f t="shared" si="16"/>
        <v>1.289369837145645</v>
      </c>
      <c r="S102"/>
    </row>
    <row r="103" spans="1:19" hidden="1" x14ac:dyDescent="0.25">
      <c r="A103" s="7">
        <v>0.91543673143392212</v>
      </c>
      <c r="B103" s="8">
        <f t="shared" si="17"/>
        <v>0.22885918285848053</v>
      </c>
      <c r="C103" s="7">
        <v>-1.6287730148643386E-2</v>
      </c>
      <c r="D103" s="8">
        <f t="shared" si="18"/>
        <v>-4.0719325371608465E-3</v>
      </c>
      <c r="E103" s="7">
        <v>-8.0563209869140354E-2</v>
      </c>
      <c r="F103" s="8">
        <f t="shared" si="19"/>
        <v>-2.0140802467285088E-2</v>
      </c>
      <c r="G103" s="7">
        <v>-4.4008560756178011E-2</v>
      </c>
      <c r="H103" s="8">
        <f t="shared" si="20"/>
        <v>-1.1002140189044503E-2</v>
      </c>
      <c r="I103">
        <f t="shared" si="15"/>
        <v>0.19364430766499011</v>
      </c>
      <c r="J103">
        <f t="shared" si="16"/>
        <v>1.1936443076649901</v>
      </c>
      <c r="S103"/>
    </row>
    <row r="104" spans="1:19" hidden="1" x14ac:dyDescent="0.25">
      <c r="A104" s="7">
        <v>0.9347867891430911</v>
      </c>
      <c r="B104" s="8">
        <f t="shared" si="17"/>
        <v>0.23369669728577278</v>
      </c>
      <c r="C104" s="7">
        <v>-3.9752363647838213E-2</v>
      </c>
      <c r="D104" s="8">
        <f t="shared" si="18"/>
        <v>-9.9380909119595531E-3</v>
      </c>
      <c r="E104" s="7">
        <v>-6.9843616878881909E-2</v>
      </c>
      <c r="F104" s="8">
        <f t="shared" si="19"/>
        <v>-1.7460904219720477E-2</v>
      </c>
      <c r="G104" s="7">
        <v>9.6428653228790392E-2</v>
      </c>
      <c r="H104" s="8">
        <f t="shared" si="20"/>
        <v>2.4107163307197598E-2</v>
      </c>
      <c r="I104">
        <f t="shared" si="15"/>
        <v>0.23040486546129035</v>
      </c>
      <c r="J104">
        <f t="shared" si="16"/>
        <v>1.2304048654612902</v>
      </c>
      <c r="S104"/>
    </row>
    <row r="105" spans="1:19" hidden="1" x14ac:dyDescent="0.25">
      <c r="A105" s="7">
        <v>0.99481771692980148</v>
      </c>
      <c r="B105" s="8">
        <f t="shared" si="17"/>
        <v>0.24870442923245037</v>
      </c>
      <c r="C105" s="7">
        <v>2.8370609303795646E-2</v>
      </c>
      <c r="D105" s="8">
        <f t="shared" si="18"/>
        <v>7.0926523259489116E-3</v>
      </c>
      <c r="E105" s="7">
        <v>5.0060845733272734E-2</v>
      </c>
      <c r="F105" s="8">
        <f t="shared" si="19"/>
        <v>1.2515211433318183E-2</v>
      </c>
      <c r="G105" s="7">
        <v>4.4244741400595589E-2</v>
      </c>
      <c r="H105" s="8">
        <f t="shared" si="20"/>
        <v>1.1061185350148897E-2</v>
      </c>
      <c r="I105">
        <f t="shared" si="15"/>
        <v>0.27937347834186638</v>
      </c>
      <c r="J105">
        <f t="shared" si="16"/>
        <v>1.2793734783418664</v>
      </c>
      <c r="S105"/>
    </row>
    <row r="106" spans="1:19" hidden="1" x14ac:dyDescent="0.25">
      <c r="A106" s="7">
        <v>1.0845351974191404</v>
      </c>
      <c r="B106" s="8">
        <f t="shared" si="17"/>
        <v>0.2711337993547851</v>
      </c>
      <c r="C106" s="7">
        <v>7.4273408672301283E-2</v>
      </c>
      <c r="D106" s="8">
        <f t="shared" si="18"/>
        <v>1.8568352168075321E-2</v>
      </c>
      <c r="E106" s="7">
        <v>4.7505854498780531E-2</v>
      </c>
      <c r="F106" s="8">
        <f t="shared" si="19"/>
        <v>1.1876463624695133E-2</v>
      </c>
      <c r="G106" s="7">
        <v>7.5770637885915856E-2</v>
      </c>
      <c r="H106" s="8">
        <f t="shared" si="20"/>
        <v>1.8942659471478964E-2</v>
      </c>
      <c r="I106">
        <f t="shared" si="15"/>
        <v>0.32052127461903451</v>
      </c>
      <c r="J106">
        <f t="shared" si="16"/>
        <v>1.3205212746190345</v>
      </c>
      <c r="S106"/>
    </row>
    <row r="107" spans="1:19" hidden="1" x14ac:dyDescent="0.25">
      <c r="A107" s="7">
        <v>0.97955056469071966</v>
      </c>
      <c r="B107" s="8">
        <f t="shared" si="17"/>
        <v>0.24488764117267992</v>
      </c>
      <c r="C107" s="7">
        <v>-1.0649567940585426E-2</v>
      </c>
      <c r="D107" s="8">
        <f t="shared" si="18"/>
        <v>-2.6623919851463565E-3</v>
      </c>
      <c r="E107" s="7">
        <v>1.2019328105386763E-2</v>
      </c>
      <c r="F107" s="8">
        <f t="shared" si="19"/>
        <v>3.0048320263466907E-3</v>
      </c>
      <c r="G107" s="7">
        <v>4.2686395181978636E-2</v>
      </c>
      <c r="H107" s="8">
        <f t="shared" si="20"/>
        <v>1.0671598795494659E-2</v>
      </c>
      <c r="I107">
        <f t="shared" si="15"/>
        <v>0.25590168000937491</v>
      </c>
      <c r="J107">
        <f t="shared" si="16"/>
        <v>1.255901680009375</v>
      </c>
      <c r="S107"/>
    </row>
    <row r="108" spans="1:19" hidden="1" x14ac:dyDescent="0.25">
      <c r="A108" s="7">
        <v>0.96976236360055612</v>
      </c>
      <c r="B108" s="8">
        <f t="shared" si="17"/>
        <v>0.24244059090013903</v>
      </c>
      <c r="C108" s="7">
        <v>-8.4002685109937525E-2</v>
      </c>
      <c r="D108" s="8">
        <f t="shared" si="18"/>
        <v>-2.1000671277484381E-2</v>
      </c>
      <c r="E108" s="7">
        <v>-3.8386669517568417E-2</v>
      </c>
      <c r="F108" s="8">
        <f t="shared" si="19"/>
        <v>-9.5966673793921042E-3</v>
      </c>
      <c r="G108" s="7">
        <v>-4.3202057136468165E-2</v>
      </c>
      <c r="H108" s="8">
        <f t="shared" si="20"/>
        <v>-1.0800514284117041E-2</v>
      </c>
      <c r="I108">
        <f t="shared" si="15"/>
        <v>0.20104273795914548</v>
      </c>
      <c r="J108">
        <f t="shared" si="16"/>
        <v>1.2010427379591455</v>
      </c>
      <c r="S108"/>
    </row>
    <row r="109" spans="1:19" hidden="1" x14ac:dyDescent="0.25">
      <c r="A109" s="7">
        <v>1.0619266709009538</v>
      </c>
      <c r="B109" s="8">
        <f t="shared" si="17"/>
        <v>0.26548166772523846</v>
      </c>
      <c r="C109" s="7">
        <v>3.3489577864200738E-2</v>
      </c>
      <c r="D109" s="8">
        <f t="shared" si="18"/>
        <v>8.3723944660501846E-3</v>
      </c>
      <c r="E109" s="7">
        <v>1.3127422089502025E-2</v>
      </c>
      <c r="F109" s="8">
        <f t="shared" si="19"/>
        <v>3.2818555223755063E-3</v>
      </c>
      <c r="G109" s="7">
        <v>5.1235560244148624E-2</v>
      </c>
      <c r="H109" s="8">
        <f t="shared" si="20"/>
        <v>1.2808890061037156E-2</v>
      </c>
      <c r="I109">
        <f t="shared" si="15"/>
        <v>0.28994480777470133</v>
      </c>
      <c r="J109">
        <f t="shared" si="16"/>
        <v>1.2899448077747013</v>
      </c>
      <c r="S109"/>
    </row>
    <row r="110" spans="1:19" hidden="1" x14ac:dyDescent="0.25">
      <c r="A110" s="7">
        <v>1.043647362105192</v>
      </c>
      <c r="B110" s="8">
        <f t="shared" si="17"/>
        <v>0.26091184052629801</v>
      </c>
      <c r="C110" s="7">
        <v>1.7030016661815878E-2</v>
      </c>
      <c r="D110" s="8">
        <f t="shared" si="18"/>
        <v>4.2575041654539696E-3</v>
      </c>
      <c r="E110" s="7">
        <v>-5.7839178323492967E-2</v>
      </c>
      <c r="F110" s="8">
        <f t="shared" si="19"/>
        <v>-1.4459794580873242E-2</v>
      </c>
      <c r="G110" s="7">
        <v>9.2781382578699348E-2</v>
      </c>
      <c r="H110" s="8">
        <f t="shared" si="20"/>
        <v>2.3195345644674837E-2</v>
      </c>
      <c r="I110">
        <f t="shared" si="15"/>
        <v>0.27390489575555355</v>
      </c>
      <c r="J110">
        <f t="shared" si="16"/>
        <v>1.2739048957555537</v>
      </c>
      <c r="S110"/>
    </row>
    <row r="111" spans="1:19" hidden="1" x14ac:dyDescent="0.25">
      <c r="A111" s="7">
        <v>0.97554803794622924</v>
      </c>
      <c r="B111" s="8">
        <f t="shared" si="17"/>
        <v>0.24388700948655731</v>
      </c>
      <c r="C111" s="7">
        <v>2.6136449743172412E-2</v>
      </c>
      <c r="D111" s="8">
        <f t="shared" si="18"/>
        <v>6.5341124357931029E-3</v>
      </c>
      <c r="E111" s="7">
        <v>4.0671853151312116E-2</v>
      </c>
      <c r="F111" s="8">
        <f t="shared" si="19"/>
        <v>1.0167963287828029E-2</v>
      </c>
      <c r="G111" s="7">
        <v>8.7064599391870445E-2</v>
      </c>
      <c r="H111" s="8">
        <f t="shared" si="20"/>
        <v>2.1766149847967611E-2</v>
      </c>
      <c r="I111">
        <f t="shared" si="15"/>
        <v>0.28235523505814603</v>
      </c>
      <c r="J111">
        <f t="shared" si="16"/>
        <v>1.282355235058146</v>
      </c>
      <c r="S111"/>
    </row>
    <row r="112" spans="1:19" hidden="1" x14ac:dyDescent="0.25">
      <c r="A112" s="7">
        <v>1.0174662652930908</v>
      </c>
      <c r="B112" s="8">
        <f t="shared" si="17"/>
        <v>0.2543665663232727</v>
      </c>
      <c r="C112" s="7">
        <v>4.9725674196542072E-2</v>
      </c>
      <c r="D112" s="8">
        <f t="shared" si="18"/>
        <v>1.2431418549135518E-2</v>
      </c>
      <c r="E112" s="7">
        <v>-6.0296266672875479E-2</v>
      </c>
      <c r="F112" s="8">
        <f t="shared" si="19"/>
        <v>-1.507406666821887E-2</v>
      </c>
      <c r="G112" s="7">
        <v>-5.7374960489669079E-2</v>
      </c>
      <c r="H112" s="8">
        <f t="shared" si="20"/>
        <v>-1.434374012241727E-2</v>
      </c>
      <c r="I112">
        <f t="shared" si="15"/>
        <v>0.23738017808177211</v>
      </c>
      <c r="J112">
        <f t="shared" si="16"/>
        <v>1.2373801780817721</v>
      </c>
      <c r="S112"/>
    </row>
    <row r="113" spans="1:19" hidden="1" x14ac:dyDescent="0.25">
      <c r="A113" s="7">
        <v>1.0284712465643362</v>
      </c>
      <c r="B113" s="8">
        <f t="shared" si="17"/>
        <v>0.25711781164108405</v>
      </c>
      <c r="C113" s="7">
        <v>6.4202349972015793E-2</v>
      </c>
      <c r="D113" s="8">
        <f t="shared" si="18"/>
        <v>1.6050587493003948E-2</v>
      </c>
      <c r="E113" s="7">
        <v>2.9027621433828941E-2</v>
      </c>
      <c r="F113" s="8">
        <f t="shared" si="19"/>
        <v>7.2569053584572354E-3</v>
      </c>
      <c r="G113" s="7">
        <v>-9.0640926082426743E-3</v>
      </c>
      <c r="H113" s="8">
        <f t="shared" si="20"/>
        <v>-2.2660231520606686E-3</v>
      </c>
      <c r="I113">
        <f t="shared" si="15"/>
        <v>0.27815928134048457</v>
      </c>
      <c r="J113">
        <f t="shared" si="16"/>
        <v>1.2781592813404845</v>
      </c>
      <c r="S113"/>
    </row>
    <row r="114" spans="1:19" hidden="1" x14ac:dyDescent="0.25">
      <c r="A114" s="7">
        <v>1.0008768009339852</v>
      </c>
      <c r="B114" s="8">
        <f t="shared" si="17"/>
        <v>0.25021920023349631</v>
      </c>
      <c r="C114" s="7">
        <v>7.209644484061789E-2</v>
      </c>
      <c r="D114" s="8">
        <f t="shared" si="18"/>
        <v>1.8024111210154473E-2</v>
      </c>
      <c r="E114" s="7">
        <v>7.0226391173824079E-2</v>
      </c>
      <c r="F114" s="8">
        <f t="shared" si="19"/>
        <v>1.755659779345602E-2</v>
      </c>
      <c r="G114" s="7">
        <v>0.10351245396269214</v>
      </c>
      <c r="H114" s="8">
        <f t="shared" si="20"/>
        <v>2.5878113490673035E-2</v>
      </c>
      <c r="I114">
        <f t="shared" si="15"/>
        <v>0.31167802272777984</v>
      </c>
      <c r="J114">
        <f t="shared" si="16"/>
        <v>1.3116780227277798</v>
      </c>
      <c r="S114"/>
    </row>
    <row r="115" spans="1:19" hidden="1" x14ac:dyDescent="0.25">
      <c r="A115" s="7">
        <v>1.0950552161635982</v>
      </c>
      <c r="B115" s="8">
        <f t="shared" si="17"/>
        <v>0.27376380404089956</v>
      </c>
      <c r="C115" s="7">
        <v>3.2618025936097042E-2</v>
      </c>
      <c r="D115" s="8">
        <f t="shared" si="18"/>
        <v>8.1545064840242605E-3</v>
      </c>
      <c r="E115" s="7">
        <v>0.10737112415606496</v>
      </c>
      <c r="F115" s="8">
        <f t="shared" si="19"/>
        <v>2.6842781039016241E-2</v>
      </c>
      <c r="G115" s="7">
        <v>2.3661505290740108E-2</v>
      </c>
      <c r="H115" s="8">
        <f t="shared" si="20"/>
        <v>5.9153763226850271E-3</v>
      </c>
      <c r="I115">
        <f t="shared" si="15"/>
        <v>0.31467646788662507</v>
      </c>
      <c r="J115">
        <f t="shared" si="16"/>
        <v>1.314676467886625</v>
      </c>
      <c r="S115"/>
    </row>
    <row r="116" spans="1:19" hidden="1" x14ac:dyDescent="0.25">
      <c r="A116" s="7">
        <v>0.98499062770280132</v>
      </c>
      <c r="B116" s="8">
        <f t="shared" si="17"/>
        <v>0.24624765692570033</v>
      </c>
      <c r="C116" s="7">
        <v>2.869761543089901E-2</v>
      </c>
      <c r="D116" s="8">
        <f t="shared" si="18"/>
        <v>7.1744038577247525E-3</v>
      </c>
      <c r="E116" s="7">
        <v>-8.030444547154323E-3</v>
      </c>
      <c r="F116" s="8">
        <f t="shared" si="19"/>
        <v>-2.0076111367885808E-3</v>
      </c>
      <c r="G116" s="7">
        <v>3.5643313253158214E-4</v>
      </c>
      <c r="H116" s="8">
        <f t="shared" si="20"/>
        <v>8.9108283132895535E-5</v>
      </c>
      <c r="I116">
        <f t="shared" si="15"/>
        <v>0.25150355792976942</v>
      </c>
      <c r="J116">
        <f t="shared" si="16"/>
        <v>1.2515035579297695</v>
      </c>
      <c r="S116"/>
    </row>
    <row r="117" spans="1:19" hidden="1" x14ac:dyDescent="0.25">
      <c r="A117" s="7">
        <v>0.93962093421484127</v>
      </c>
      <c r="B117" s="8">
        <f t="shared" si="17"/>
        <v>0.23490523355371032</v>
      </c>
      <c r="C117" s="7">
        <v>-5.8454601596644777E-2</v>
      </c>
      <c r="D117" s="8">
        <f t="shared" si="18"/>
        <v>-1.4613650399161194E-2</v>
      </c>
      <c r="E117" s="7">
        <v>-5.705841383147299E-2</v>
      </c>
      <c r="F117" s="8">
        <f t="shared" si="19"/>
        <v>-1.4264603457868247E-2</v>
      </c>
      <c r="G117" s="7">
        <v>9.1128172746142901E-3</v>
      </c>
      <c r="H117" s="8">
        <f t="shared" si="20"/>
        <v>2.2782043186535725E-3</v>
      </c>
      <c r="I117">
        <f t="shared" si="15"/>
        <v>0.20830518401533446</v>
      </c>
      <c r="J117">
        <f t="shared" si="16"/>
        <v>1.2083051840153345</v>
      </c>
      <c r="S117"/>
    </row>
    <row r="118" spans="1:19" hidden="1" x14ac:dyDescent="0.25">
      <c r="A118" s="7">
        <v>1.0987268211483416</v>
      </c>
      <c r="B118" s="8">
        <f t="shared" si="17"/>
        <v>0.27468170528708541</v>
      </c>
      <c r="C118" s="7">
        <v>-0.1124586425462453</v>
      </c>
      <c r="D118" s="8">
        <f t="shared" si="18"/>
        <v>-2.8114660636561324E-2</v>
      </c>
      <c r="E118" s="7">
        <v>1.6452664455184264E-2</v>
      </c>
      <c r="F118" s="8">
        <f t="shared" si="19"/>
        <v>4.113166113796066E-3</v>
      </c>
      <c r="G118" s="7">
        <v>-1.363749386778612E-2</v>
      </c>
      <c r="H118" s="8">
        <f t="shared" si="20"/>
        <v>-3.4093734669465299E-3</v>
      </c>
      <c r="I118">
        <f t="shared" si="15"/>
        <v>0.24727083729737365</v>
      </c>
      <c r="J118">
        <f t="shared" si="16"/>
        <v>1.2472708372973735</v>
      </c>
      <c r="S118"/>
    </row>
    <row r="119" spans="1:19" hidden="1" x14ac:dyDescent="0.25">
      <c r="A119" s="7">
        <v>1.0121536716967037</v>
      </c>
      <c r="B119" s="8">
        <f t="shared" si="17"/>
        <v>0.25303841792417592</v>
      </c>
      <c r="C119" s="7">
        <v>1.2653526081596129E-2</v>
      </c>
      <c r="D119" s="8">
        <f t="shared" si="18"/>
        <v>3.1633815203990323E-3</v>
      </c>
      <c r="E119" s="7">
        <v>-4.8491863897846169E-2</v>
      </c>
      <c r="F119" s="8">
        <f t="shared" si="19"/>
        <v>-1.2122965974461542E-2</v>
      </c>
      <c r="G119" s="7">
        <v>1.0372030178510325E-2</v>
      </c>
      <c r="H119" s="8">
        <f t="shared" si="20"/>
        <v>2.5930075446275814E-3</v>
      </c>
      <c r="I119">
        <f t="shared" si="15"/>
        <v>0.24667184101474096</v>
      </c>
      <c r="J119">
        <f t="shared" si="16"/>
        <v>1.246671841014741</v>
      </c>
      <c r="S119"/>
    </row>
    <row r="120" spans="1:19" x14ac:dyDescent="0.25">
      <c r="A120" s="9">
        <v>1.034968477655144</v>
      </c>
      <c r="B120" s="81">
        <f t="shared" si="17"/>
        <v>0.258742119413786</v>
      </c>
      <c r="C120" s="9">
        <v>-4.2236196078935223E-2</v>
      </c>
      <c r="D120" s="81">
        <f t="shared" si="18"/>
        <v>-1.0559049019733806E-2</v>
      </c>
      <c r="E120" s="9">
        <v>2.9673971029686788E-2</v>
      </c>
      <c r="F120" s="81">
        <f t="shared" si="19"/>
        <v>7.418492757421697E-3</v>
      </c>
      <c r="G120" s="9">
        <v>-8.6278709903396464E-3</v>
      </c>
      <c r="H120" s="81">
        <f t="shared" si="20"/>
        <v>-2.1569677475849116E-3</v>
      </c>
      <c r="I120" s="88">
        <f t="shared" si="15"/>
        <v>0.25344459540388897</v>
      </c>
      <c r="J120" s="10">
        <f t="shared" si="16"/>
        <v>1.2534445954038889</v>
      </c>
      <c r="S120"/>
    </row>
    <row r="122" spans="1:19" x14ac:dyDescent="0.25">
      <c r="A122" s="110"/>
      <c r="B122" s="110"/>
      <c r="C122" s="110"/>
      <c r="F122" s="112"/>
      <c r="G122" s="112"/>
      <c r="H122" s="112"/>
      <c r="I122" s="112"/>
      <c r="J122" s="112"/>
      <c r="K122" s="52"/>
    </row>
    <row r="123" spans="1:19" x14ac:dyDescent="0.25">
      <c r="A123" s="52"/>
      <c r="B123" s="52"/>
      <c r="C123" s="52"/>
      <c r="F123" s="52"/>
      <c r="G123" s="113"/>
      <c r="H123" s="113"/>
      <c r="I123" s="113"/>
      <c r="J123" s="113"/>
      <c r="K123" s="114"/>
    </row>
    <row r="124" spans="1:19" x14ac:dyDescent="0.25">
      <c r="A124" s="52"/>
      <c r="B124" s="52"/>
      <c r="C124" s="52"/>
      <c r="F124" s="3"/>
      <c r="G124" s="3"/>
      <c r="H124" s="3"/>
      <c r="I124" s="3"/>
      <c r="J124" s="3"/>
      <c r="K124" s="115"/>
    </row>
    <row r="125" spans="1:19" x14ac:dyDescent="0.25">
      <c r="A125" s="52"/>
      <c r="B125" s="52"/>
      <c r="C125" s="52"/>
      <c r="F125" s="3"/>
      <c r="G125" s="3"/>
      <c r="H125" s="3"/>
      <c r="I125" s="3"/>
      <c r="J125" s="3"/>
      <c r="K125" s="115"/>
    </row>
    <row r="126" spans="1:19" x14ac:dyDescent="0.25">
      <c r="A126" s="52"/>
      <c r="B126" s="52"/>
      <c r="C126" s="52"/>
      <c r="F126" s="3"/>
      <c r="G126" s="3"/>
      <c r="H126" s="3"/>
      <c r="I126" s="3"/>
      <c r="J126" s="3"/>
      <c r="K126" s="115"/>
    </row>
    <row r="127" spans="1:19" x14ac:dyDescent="0.25">
      <c r="F127" s="3"/>
      <c r="G127" s="3"/>
      <c r="H127" s="3"/>
      <c r="I127" s="3"/>
      <c r="J127" s="3"/>
      <c r="K127" s="115"/>
    </row>
    <row r="128" spans="1:19" x14ac:dyDescent="0.25">
      <c r="F128" s="52"/>
      <c r="G128" s="52"/>
      <c r="H128" s="52"/>
      <c r="I128" s="113"/>
      <c r="J128" s="52"/>
      <c r="K128" s="115"/>
    </row>
    <row r="129" spans="7:10" x14ac:dyDescent="0.25">
      <c r="G129" s="3"/>
      <c r="H129" s="3"/>
      <c r="I129" s="3"/>
      <c r="J129" s="3"/>
    </row>
    <row r="130" spans="7:10" x14ac:dyDescent="0.25">
      <c r="G130" s="3"/>
      <c r="H130" s="3"/>
      <c r="I130" s="3"/>
      <c r="J130" s="3"/>
    </row>
    <row r="131" spans="7:10" x14ac:dyDescent="0.25">
      <c r="G131" s="3"/>
      <c r="H131" s="3"/>
      <c r="I131" s="3"/>
      <c r="J131" s="3"/>
    </row>
    <row r="132" spans="7:10" x14ac:dyDescent="0.25">
      <c r="G132" s="3"/>
      <c r="H132" s="3"/>
      <c r="I132" s="3"/>
      <c r="J132" s="3"/>
    </row>
  </sheetData>
  <autoFilter ref="I2:I120">
    <filterColumn colId="0">
      <customFilters>
        <customFilter operator="lessThan" val="0"/>
      </customFilters>
    </filterColumn>
  </autoFilter>
  <mergeCells count="3">
    <mergeCell ref="P8:Q8"/>
    <mergeCell ref="F122:J122"/>
    <mergeCell ref="S1:U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2"/>
  <sheetViews>
    <sheetView workbookViewId="0">
      <selection activeCell="H3" sqref="H3"/>
    </sheetView>
  </sheetViews>
  <sheetFormatPr defaultRowHeight="15" x14ac:dyDescent="0.25"/>
  <cols>
    <col min="1" max="1" width="15.42578125" bestFit="1" customWidth="1"/>
    <col min="3" max="3" width="15.85546875" bestFit="1" customWidth="1"/>
    <col min="4" max="4" width="15.85546875" customWidth="1"/>
    <col min="7" max="7" width="10.42578125" bestFit="1" customWidth="1"/>
    <col min="8" max="8" width="10.28515625" bestFit="1" customWidth="1"/>
    <col min="10" max="10" width="13.28515625" bestFit="1" customWidth="1"/>
    <col min="11" max="11" width="12.140625" bestFit="1" customWidth="1"/>
    <col min="14" max="14" width="17" bestFit="1" customWidth="1"/>
    <col min="15" max="15" width="18.28515625" bestFit="1" customWidth="1"/>
  </cols>
  <sheetData>
    <row r="1" spans="1:11" x14ac:dyDescent="0.25">
      <c r="A1" s="98" t="s">
        <v>0</v>
      </c>
      <c r="B1" s="98"/>
      <c r="C1" s="98" t="s">
        <v>7</v>
      </c>
      <c r="D1" s="98"/>
      <c r="E1" s="79" t="s">
        <v>8</v>
      </c>
      <c r="F1" s="33"/>
      <c r="G1" s="96" t="s">
        <v>14</v>
      </c>
      <c r="H1" s="97"/>
      <c r="I1" s="33"/>
      <c r="J1" s="96" t="s">
        <v>7</v>
      </c>
      <c r="K1" s="97"/>
    </row>
    <row r="2" spans="1:11" ht="15.75" thickBot="1" x14ac:dyDescent="0.3">
      <c r="A2" s="93" t="s">
        <v>1</v>
      </c>
      <c r="B2" s="93" t="s">
        <v>2</v>
      </c>
      <c r="C2" s="38" t="s">
        <v>6</v>
      </c>
      <c r="D2" s="38" t="s">
        <v>18</v>
      </c>
      <c r="E2" s="56" t="s">
        <v>52</v>
      </c>
      <c r="F2" s="11"/>
      <c r="G2" s="77" t="s">
        <v>15</v>
      </c>
      <c r="H2" s="78" t="s">
        <v>16</v>
      </c>
      <c r="J2" s="77" t="s">
        <v>10</v>
      </c>
      <c r="K2" s="78" t="s">
        <v>11</v>
      </c>
    </row>
    <row r="3" spans="1:11" x14ac:dyDescent="0.25">
      <c r="A3" s="82">
        <v>42339</v>
      </c>
      <c r="B3" s="80">
        <v>65.589995999999999</v>
      </c>
      <c r="C3" s="94">
        <f t="shared" ref="C3:C34" si="0">(B3-B4)/B4</f>
        <v>-9.7481610815391834E-3</v>
      </c>
      <c r="D3" s="8">
        <f t="shared" ref="D3:D34" si="1">C3+1</f>
        <v>0.9902518389184608</v>
      </c>
      <c r="E3" s="53">
        <v>-0.25</v>
      </c>
      <c r="G3" s="24">
        <f>AVERAGE(C3:C121)</f>
        <v>1.0117705472098169E-2</v>
      </c>
      <c r="H3" s="24">
        <f>-1+GEOMEAN(L3:L121)</f>
        <v>4.7983474974307327E-2</v>
      </c>
      <c r="J3" s="24">
        <f>MIN(C3:C121)</f>
        <v>-0.23248486480852357</v>
      </c>
      <c r="K3" s="24">
        <f>MAX(C3:C121)</f>
        <v>0.24374492962980396</v>
      </c>
    </row>
    <row r="4" spans="1:11" hidden="1" x14ac:dyDescent="0.25">
      <c r="A4" s="1">
        <v>42310</v>
      </c>
      <c r="B4">
        <v>66.235671999999994</v>
      </c>
      <c r="C4">
        <f t="shared" si="0"/>
        <v>3.7821068865415808E-2</v>
      </c>
      <c r="D4">
        <f t="shared" si="1"/>
        <v>1.0378210688654157</v>
      </c>
      <c r="E4">
        <v>-0.24</v>
      </c>
    </row>
    <row r="5" spans="1:11" hidden="1" x14ac:dyDescent="0.25">
      <c r="A5" s="1">
        <v>42278</v>
      </c>
      <c r="B5">
        <v>63.821860999999998</v>
      </c>
      <c r="C5">
        <f t="shared" si="0"/>
        <v>6.1400600154478992E-2</v>
      </c>
      <c r="D5">
        <f t="shared" si="1"/>
        <v>1.0614006001544789</v>
      </c>
      <c r="E5">
        <v>-0.23</v>
      </c>
    </row>
    <row r="6" spans="1:11" ht="15.75" thickBot="1" x14ac:dyDescent="0.3">
      <c r="A6" s="83">
        <v>42248</v>
      </c>
      <c r="B6" s="25">
        <v>60.129852</v>
      </c>
      <c r="C6" s="94">
        <f t="shared" si="0"/>
        <v>-4.8829944849559659E-2</v>
      </c>
      <c r="D6" s="8">
        <f t="shared" si="1"/>
        <v>0.95117005515044029</v>
      </c>
      <c r="E6" s="8">
        <v>-0.22</v>
      </c>
    </row>
    <row r="7" spans="1:11" ht="15.75" thickBot="1" x14ac:dyDescent="0.3">
      <c r="A7" s="83">
        <v>42219</v>
      </c>
      <c r="B7" s="25">
        <v>63.216721</v>
      </c>
      <c r="C7" s="94">
        <f t="shared" si="0"/>
        <v>-6.4643236988759678E-2</v>
      </c>
      <c r="D7" s="8">
        <f t="shared" si="1"/>
        <v>0.93535676301124027</v>
      </c>
      <c r="E7" s="8">
        <v>-0.21</v>
      </c>
      <c r="G7" s="89" t="s">
        <v>17</v>
      </c>
      <c r="H7" s="90" t="s">
        <v>42</v>
      </c>
      <c r="J7" s="99" t="s">
        <v>37</v>
      </c>
      <c r="K7" s="100"/>
    </row>
    <row r="8" spans="1:11" hidden="1" x14ac:dyDescent="0.25">
      <c r="A8" s="1">
        <v>42186</v>
      </c>
      <c r="B8">
        <v>67.585678000000001</v>
      </c>
      <c r="C8">
        <f t="shared" si="0"/>
        <v>1.7973893347259122E-2</v>
      </c>
      <c r="D8">
        <f t="shared" si="1"/>
        <v>1.0179738933472591</v>
      </c>
      <c r="E8">
        <v>-0.2</v>
      </c>
    </row>
    <row r="9" spans="1:11" hidden="1" x14ac:dyDescent="0.25">
      <c r="A9" s="1">
        <v>42156</v>
      </c>
      <c r="B9">
        <v>66.392348999999996</v>
      </c>
      <c r="C9">
        <f t="shared" si="0"/>
        <v>3.0100395627408728E-2</v>
      </c>
      <c r="D9">
        <f t="shared" si="1"/>
        <v>1.0301003956274086</v>
      </c>
      <c r="E9">
        <v>-0.19</v>
      </c>
    </row>
    <row r="10" spans="1:11" hidden="1" x14ac:dyDescent="0.25">
      <c r="A10" s="1">
        <v>42125</v>
      </c>
      <c r="B10">
        <v>64.452309</v>
      </c>
      <c r="C10">
        <f t="shared" si="0"/>
        <v>3.9835585700009238E-2</v>
      </c>
      <c r="D10">
        <f t="shared" si="1"/>
        <v>1.0398355857000092</v>
      </c>
      <c r="E10">
        <v>-0.18</v>
      </c>
    </row>
    <row r="11" spans="1:11" hidden="1" x14ac:dyDescent="0.25">
      <c r="A11" s="1">
        <v>42095</v>
      </c>
      <c r="B11">
        <v>61.983173000000001</v>
      </c>
      <c r="C11">
        <f t="shared" si="0"/>
        <v>5.1179653025699982E-2</v>
      </c>
      <c r="D11">
        <f t="shared" si="1"/>
        <v>1.0511796530257</v>
      </c>
      <c r="E11">
        <v>-0.17</v>
      </c>
    </row>
    <row r="12" spans="1:11" ht="15.75" thickBot="1" x14ac:dyDescent="0.3">
      <c r="A12" s="83">
        <v>42065</v>
      </c>
      <c r="B12" s="25">
        <v>58.965347000000001</v>
      </c>
      <c r="C12" s="94">
        <f t="shared" si="0"/>
        <v>-1.1422931167995948E-2</v>
      </c>
      <c r="D12" s="8">
        <f t="shared" si="1"/>
        <v>0.98857706883200402</v>
      </c>
      <c r="E12" s="8">
        <v>-0.16</v>
      </c>
      <c r="G12" s="18">
        <f>_xlfn.STDEV.P(C3:C121)</f>
        <v>8.651708802695092E-2</v>
      </c>
      <c r="H12" s="47">
        <f>G12^2</f>
        <v>7.4852065206631744E-3</v>
      </c>
      <c r="J12" s="75" t="s">
        <v>38</v>
      </c>
      <c r="K12" s="92" t="s">
        <v>39</v>
      </c>
    </row>
    <row r="13" spans="1:11" x14ac:dyDescent="0.25">
      <c r="A13" s="83">
        <v>42037</v>
      </c>
      <c r="B13" s="25">
        <v>59.646687</v>
      </c>
      <c r="C13" s="94">
        <f t="shared" si="0"/>
        <v>0.12688487631775164</v>
      </c>
      <c r="D13" s="8">
        <f t="shared" si="1"/>
        <v>1.1268848763177517</v>
      </c>
      <c r="E13" s="8">
        <v>-0.15</v>
      </c>
      <c r="J13" s="91">
        <f>_xlfn.NORM.DIST(0,H3,G12,TRUE)</f>
        <v>0.28957980340836653</v>
      </c>
      <c r="K13" s="24">
        <f>_xlfn.NORM.DIST(0,G3,G12,TRUE)</f>
        <v>0.45345198103178047</v>
      </c>
    </row>
    <row r="14" spans="1:11" x14ac:dyDescent="0.25">
      <c r="A14" s="83">
        <v>42006</v>
      </c>
      <c r="B14" s="25">
        <v>52.930594999999997</v>
      </c>
      <c r="C14" s="94">
        <f t="shared" si="0"/>
        <v>-0.12544222872288729</v>
      </c>
      <c r="D14" s="8">
        <f t="shared" si="1"/>
        <v>0.87455777127711265</v>
      </c>
      <c r="E14" s="8">
        <v>-0.14000000000000001</v>
      </c>
    </row>
    <row r="15" spans="1:11" hidden="1" x14ac:dyDescent="0.25">
      <c r="A15" s="1">
        <v>41974</v>
      </c>
      <c r="B15">
        <v>60.522697000000001</v>
      </c>
      <c r="C15">
        <f t="shared" si="0"/>
        <v>4.0226044865397589E-2</v>
      </c>
      <c r="D15">
        <f t="shared" si="1"/>
        <v>1.0402260448653975</v>
      </c>
      <c r="E15">
        <v>-0.13</v>
      </c>
    </row>
    <row r="16" spans="1:11" x14ac:dyDescent="0.25">
      <c r="A16" s="83">
        <v>41946</v>
      </c>
      <c r="B16" s="25">
        <v>58.182254999999998</v>
      </c>
      <c r="C16" s="94">
        <f t="shared" si="0"/>
        <v>-5.2909869281701095E-3</v>
      </c>
      <c r="D16" s="8">
        <f t="shared" si="1"/>
        <v>0.99470901307182991</v>
      </c>
      <c r="E16" s="8">
        <v>-0.12</v>
      </c>
    </row>
    <row r="17" spans="1:5" hidden="1" x14ac:dyDescent="0.25">
      <c r="A17" s="1">
        <v>41913</v>
      </c>
      <c r="B17">
        <v>58.491734000000001</v>
      </c>
      <c r="C17">
        <f t="shared" si="0"/>
        <v>1.0748243261382734E-2</v>
      </c>
      <c r="D17">
        <f t="shared" si="1"/>
        <v>1.0107482432613828</v>
      </c>
      <c r="E17">
        <v>-0.11</v>
      </c>
    </row>
    <row r="18" spans="1:5" hidden="1" x14ac:dyDescent="0.25">
      <c r="A18" s="1">
        <v>41884</v>
      </c>
      <c r="B18">
        <v>57.869736000000003</v>
      </c>
      <c r="C18">
        <f t="shared" si="0"/>
        <v>1.3288533413906616E-2</v>
      </c>
      <c r="D18">
        <f t="shared" si="1"/>
        <v>1.0132885334139066</v>
      </c>
      <c r="E18">
        <v>-0.1</v>
      </c>
    </row>
    <row r="19" spans="1:5" hidden="1" x14ac:dyDescent="0.25">
      <c r="A19" s="1">
        <v>41852</v>
      </c>
      <c r="B19">
        <v>57.110816999999997</v>
      </c>
      <c r="C19">
        <f t="shared" si="0"/>
        <v>3.0865319544183128E-2</v>
      </c>
      <c r="D19">
        <f t="shared" si="1"/>
        <v>1.030865319544183</v>
      </c>
      <c r="E19">
        <v>-0.09</v>
      </c>
    </row>
    <row r="20" spans="1:5" hidden="1" x14ac:dyDescent="0.25">
      <c r="A20" s="1">
        <v>41821</v>
      </c>
      <c r="B20">
        <v>55.400852</v>
      </c>
      <c r="C20">
        <f t="shared" si="0"/>
        <v>7.8642950880851159E-3</v>
      </c>
      <c r="D20">
        <f t="shared" si="1"/>
        <v>1.0078642950880852</v>
      </c>
      <c r="E20">
        <v>-0.08</v>
      </c>
    </row>
    <row r="21" spans="1:5" hidden="1" x14ac:dyDescent="0.25">
      <c r="A21" s="1">
        <v>41792</v>
      </c>
      <c r="B21">
        <v>54.968563000000003</v>
      </c>
      <c r="C21">
        <f t="shared" si="0"/>
        <v>3.6890440276661753E-2</v>
      </c>
      <c r="D21">
        <f t="shared" si="1"/>
        <v>1.0368904402766617</v>
      </c>
      <c r="E21">
        <v>-7.0000000000000007E-2</v>
      </c>
    </row>
    <row r="22" spans="1:5" x14ac:dyDescent="0.25">
      <c r="A22" s="83">
        <v>41760</v>
      </c>
      <c r="B22" s="25">
        <v>53.012894000000003</v>
      </c>
      <c r="C22" s="94">
        <f t="shared" si="0"/>
        <v>-7.3240914590152828E-3</v>
      </c>
      <c r="D22" s="8">
        <f t="shared" si="1"/>
        <v>0.99267590854098475</v>
      </c>
      <c r="E22" s="8">
        <v>-0.06</v>
      </c>
    </row>
    <row r="23" spans="1:5" x14ac:dyDescent="0.25">
      <c r="A23" s="83">
        <v>41730</v>
      </c>
      <c r="B23" s="25">
        <v>53.404029999999999</v>
      </c>
      <c r="C23" s="94">
        <f t="shared" si="0"/>
        <v>-7.2099532090240906E-2</v>
      </c>
      <c r="D23" s="8">
        <f t="shared" si="1"/>
        <v>0.92790046790975911</v>
      </c>
      <c r="E23" s="8">
        <v>-0.05</v>
      </c>
    </row>
    <row r="24" spans="1:5" hidden="1" x14ac:dyDescent="0.25">
      <c r="A24" s="1">
        <v>41701</v>
      </c>
      <c r="B24">
        <v>57.553618999999998</v>
      </c>
      <c r="C24">
        <f t="shared" si="0"/>
        <v>6.8461818416205036E-2</v>
      </c>
      <c r="D24">
        <f t="shared" si="1"/>
        <v>1.0684618184162051</v>
      </c>
      <c r="E24">
        <v>-0.04</v>
      </c>
    </row>
    <row r="25" spans="1:5" hidden="1" x14ac:dyDescent="0.25">
      <c r="A25" s="1">
        <v>41673</v>
      </c>
      <c r="B25">
        <v>53.865864000000002</v>
      </c>
      <c r="C25">
        <f t="shared" si="0"/>
        <v>2.637279422705489E-2</v>
      </c>
      <c r="D25">
        <f t="shared" si="1"/>
        <v>1.0263727942270549</v>
      </c>
      <c r="E25">
        <v>-0.03</v>
      </c>
    </row>
    <row r="26" spans="1:5" x14ac:dyDescent="0.25">
      <c r="A26" s="83">
        <v>41641</v>
      </c>
      <c r="B26" s="25">
        <v>52.481772999999997</v>
      </c>
      <c r="C26" s="94">
        <f t="shared" si="0"/>
        <v>-4.7160027316970159E-2</v>
      </c>
      <c r="D26" s="8">
        <f t="shared" si="1"/>
        <v>0.95283997268302989</v>
      </c>
      <c r="E26" s="8">
        <v>-0.02</v>
      </c>
    </row>
    <row r="27" spans="1:5" hidden="1" x14ac:dyDescent="0.25">
      <c r="A27" s="1">
        <v>41610</v>
      </c>
      <c r="B27">
        <v>55.079315000000001</v>
      </c>
      <c r="C27">
        <f t="shared" si="0"/>
        <v>2.2020264531377277E-2</v>
      </c>
      <c r="D27">
        <f t="shared" si="1"/>
        <v>1.0220202645313772</v>
      </c>
      <c r="E27">
        <v>-0.01</v>
      </c>
    </row>
    <row r="28" spans="1:5" hidden="1" x14ac:dyDescent="0.25">
      <c r="A28" s="1">
        <v>41579</v>
      </c>
      <c r="B28">
        <v>53.892586000000001</v>
      </c>
      <c r="C28">
        <f t="shared" si="0"/>
        <v>0.11020566659768992</v>
      </c>
      <c r="D28">
        <f t="shared" si="1"/>
        <v>1.1102056665976898</v>
      </c>
      <c r="E28">
        <v>0</v>
      </c>
    </row>
    <row r="29" spans="1:5" hidden="1" x14ac:dyDescent="0.25">
      <c r="A29" s="1">
        <v>41548</v>
      </c>
      <c r="B29">
        <v>48.542884999999998</v>
      </c>
      <c r="C29">
        <f t="shared" si="0"/>
        <v>4.4439554721322867E-3</v>
      </c>
      <c r="D29">
        <f t="shared" si="1"/>
        <v>1.0044439554721323</v>
      </c>
      <c r="E29">
        <v>0.01</v>
      </c>
    </row>
    <row r="30" spans="1:5" hidden="1" x14ac:dyDescent="0.25">
      <c r="A30" s="1">
        <v>41520</v>
      </c>
      <c r="B30">
        <v>48.328116999999999</v>
      </c>
      <c r="C30">
        <f t="shared" si="0"/>
        <v>2.2956607952850348E-2</v>
      </c>
      <c r="D30">
        <f t="shared" si="1"/>
        <v>1.0229566079528503</v>
      </c>
      <c r="E30">
        <v>0.02</v>
      </c>
    </row>
    <row r="31" spans="1:5" x14ac:dyDescent="0.25">
      <c r="A31" s="83">
        <v>41487</v>
      </c>
      <c r="B31" s="25">
        <v>47.243564999999997</v>
      </c>
      <c r="C31" s="94">
        <f t="shared" si="0"/>
        <v>-9.3307038150891322E-2</v>
      </c>
      <c r="D31" s="8">
        <f t="shared" si="1"/>
        <v>0.90669296184910864</v>
      </c>
      <c r="E31" s="8">
        <v>0.03</v>
      </c>
    </row>
    <row r="32" spans="1:5" hidden="1" x14ac:dyDescent="0.25">
      <c r="A32" s="1">
        <v>41456</v>
      </c>
      <c r="B32">
        <v>52.105362</v>
      </c>
      <c r="C32">
        <f t="shared" si="0"/>
        <v>6.3390794065053227E-2</v>
      </c>
      <c r="D32">
        <f t="shared" si="1"/>
        <v>1.0633907940650533</v>
      </c>
      <c r="E32">
        <v>0.04</v>
      </c>
    </row>
    <row r="33" spans="1:5" x14ac:dyDescent="0.25">
      <c r="A33" s="83">
        <v>41428</v>
      </c>
      <c r="B33" s="25">
        <v>48.99926</v>
      </c>
      <c r="C33" s="94">
        <f t="shared" si="0"/>
        <v>-3.2973076813924224E-2</v>
      </c>
      <c r="D33" s="8">
        <f t="shared" si="1"/>
        <v>0.96702692318607575</v>
      </c>
      <c r="E33" s="8">
        <v>0.05</v>
      </c>
    </row>
    <row r="34" spans="1:5" hidden="1" x14ac:dyDescent="0.25">
      <c r="A34" s="1">
        <v>41395</v>
      </c>
      <c r="B34">
        <v>50.670006000000001</v>
      </c>
      <c r="C34">
        <f t="shared" si="0"/>
        <v>0.11385436827384375</v>
      </c>
      <c r="D34">
        <f t="shared" si="1"/>
        <v>1.1138543682738438</v>
      </c>
      <c r="E34">
        <v>0.06</v>
      </c>
    </row>
    <row r="35" spans="1:5" hidden="1" x14ac:dyDescent="0.25">
      <c r="A35" s="1">
        <v>41365</v>
      </c>
      <c r="B35">
        <v>45.490692000000003</v>
      </c>
      <c r="C35">
        <f t="shared" ref="C35:C66" si="2">(B35-B36)/B36</f>
        <v>3.9115869981788072E-2</v>
      </c>
      <c r="D35">
        <f t="shared" ref="D35:D66" si="3">C35+1</f>
        <v>1.0391158699817882</v>
      </c>
      <c r="E35">
        <v>7.0000000000000007E-2</v>
      </c>
    </row>
    <row r="36" spans="1:5" x14ac:dyDescent="0.25">
      <c r="A36" s="83">
        <v>41334</v>
      </c>
      <c r="B36" s="25">
        <v>43.778267</v>
      </c>
      <c r="C36" s="94">
        <f t="shared" si="2"/>
        <v>-2.9844670609255105E-2</v>
      </c>
      <c r="D36" s="8">
        <f t="shared" si="3"/>
        <v>0.97015532939074489</v>
      </c>
      <c r="E36" s="8">
        <v>0.08</v>
      </c>
    </row>
    <row r="37" spans="1:5" hidden="1" x14ac:dyDescent="0.25">
      <c r="A37" s="1">
        <v>41306</v>
      </c>
      <c r="B37">
        <v>45.125008000000001</v>
      </c>
      <c r="C37">
        <f t="shared" si="2"/>
        <v>3.9744955273578679E-2</v>
      </c>
      <c r="D37">
        <f t="shared" si="3"/>
        <v>1.0397449552735787</v>
      </c>
      <c r="E37">
        <v>0.09</v>
      </c>
    </row>
    <row r="38" spans="1:5" hidden="1" x14ac:dyDescent="0.25">
      <c r="A38" s="1">
        <v>41276</v>
      </c>
      <c r="B38">
        <v>43.400073999999996</v>
      </c>
      <c r="C38">
        <f t="shared" si="2"/>
        <v>7.7398540758016596E-2</v>
      </c>
      <c r="D38">
        <f t="shared" si="3"/>
        <v>1.0773985407580167</v>
      </c>
      <c r="E38">
        <v>0.1</v>
      </c>
    </row>
    <row r="39" spans="1:5" hidden="1" x14ac:dyDescent="0.25">
      <c r="A39" s="1">
        <v>41246</v>
      </c>
      <c r="B39">
        <v>40.282283999999997</v>
      </c>
      <c r="C39">
        <f t="shared" si="2"/>
        <v>7.0350596735780355E-2</v>
      </c>
      <c r="D39">
        <f t="shared" si="3"/>
        <v>1.0703505967357803</v>
      </c>
      <c r="E39">
        <v>0.11</v>
      </c>
    </row>
    <row r="40" spans="1:5" x14ac:dyDescent="0.25">
      <c r="A40" s="83">
        <v>41214</v>
      </c>
      <c r="B40" s="25">
        <v>37.634663000000003</v>
      </c>
      <c r="C40" s="94">
        <f t="shared" si="2"/>
        <v>-1.4395377414003296E-2</v>
      </c>
      <c r="D40" s="8">
        <f t="shared" si="3"/>
        <v>0.98560462258599668</v>
      </c>
      <c r="E40" s="8">
        <v>0.12</v>
      </c>
    </row>
    <row r="41" spans="1:5" hidden="1" x14ac:dyDescent="0.25">
      <c r="A41" s="1">
        <v>41183</v>
      </c>
      <c r="B41">
        <v>38.184341000000003</v>
      </c>
      <c r="C41">
        <f t="shared" si="2"/>
        <v>3.7248752135754785E-2</v>
      </c>
      <c r="D41">
        <f t="shared" si="3"/>
        <v>1.0372487521357547</v>
      </c>
      <c r="E41">
        <v>0.13</v>
      </c>
    </row>
    <row r="42" spans="1:5" hidden="1" x14ac:dyDescent="0.25">
      <c r="A42" s="1">
        <v>41156</v>
      </c>
      <c r="B42">
        <v>36.813099000000001</v>
      </c>
      <c r="C42">
        <f t="shared" si="2"/>
        <v>8.9930012902192741E-2</v>
      </c>
      <c r="D42">
        <f t="shared" si="3"/>
        <v>1.0899300129021927</v>
      </c>
      <c r="E42">
        <v>0.14000000000000001</v>
      </c>
    </row>
    <row r="43" spans="1:5" hidden="1" x14ac:dyDescent="0.25">
      <c r="A43" s="1">
        <v>41122</v>
      </c>
      <c r="B43">
        <v>33.775654000000003</v>
      </c>
      <c r="C43">
        <f t="shared" si="2"/>
        <v>3.1666650477984601E-2</v>
      </c>
      <c r="D43">
        <f t="shared" si="3"/>
        <v>1.0316666504779846</v>
      </c>
      <c r="E43">
        <v>0.15</v>
      </c>
    </row>
    <row r="44" spans="1:5" hidden="1" x14ac:dyDescent="0.25">
      <c r="A44" s="1">
        <v>41092</v>
      </c>
      <c r="B44">
        <v>32.738922000000002</v>
      </c>
      <c r="C44">
        <f t="shared" si="2"/>
        <v>1.5957733525372563E-2</v>
      </c>
      <c r="D44">
        <f t="shared" si="3"/>
        <v>1.0159577335253727</v>
      </c>
      <c r="E44">
        <v>0.16</v>
      </c>
    </row>
    <row r="45" spans="1:5" hidden="1" x14ac:dyDescent="0.25">
      <c r="A45" s="1">
        <v>41061</v>
      </c>
      <c r="B45">
        <v>32.224688999999998</v>
      </c>
      <c r="C45">
        <f t="shared" si="2"/>
        <v>7.7827956862651093E-2</v>
      </c>
      <c r="D45">
        <f t="shared" si="3"/>
        <v>1.077827956862651</v>
      </c>
      <c r="E45">
        <v>0.17</v>
      </c>
    </row>
    <row r="46" spans="1:5" x14ac:dyDescent="0.25">
      <c r="A46" s="83">
        <v>41030</v>
      </c>
      <c r="B46" s="25">
        <v>29.897804000000001</v>
      </c>
      <c r="C46" s="94">
        <f t="shared" si="2"/>
        <v>-0.22871096216887341</v>
      </c>
      <c r="D46" s="8">
        <f t="shared" si="3"/>
        <v>0.77128903783112657</v>
      </c>
      <c r="E46" s="8">
        <v>0.18</v>
      </c>
    </row>
    <row r="47" spans="1:5" x14ac:dyDescent="0.25">
      <c r="A47" s="83">
        <v>41001</v>
      </c>
      <c r="B47" s="25">
        <v>38.763424000000001</v>
      </c>
      <c r="C47" s="94">
        <f t="shared" si="2"/>
        <v>-5.9126971711568478E-2</v>
      </c>
      <c r="D47" s="8">
        <f t="shared" si="3"/>
        <v>0.94087302828843156</v>
      </c>
      <c r="E47" s="8">
        <v>0.19</v>
      </c>
    </row>
    <row r="48" spans="1:5" hidden="1" x14ac:dyDescent="0.25">
      <c r="A48" s="1">
        <v>40969</v>
      </c>
      <c r="B48">
        <v>41.199421000000001</v>
      </c>
      <c r="C48">
        <f t="shared" si="2"/>
        <v>0.17176342093971231</v>
      </c>
      <c r="D48">
        <f t="shared" si="3"/>
        <v>1.1717634209397123</v>
      </c>
      <c r="E48">
        <v>0.2</v>
      </c>
    </row>
    <row r="49" spans="1:5" hidden="1" x14ac:dyDescent="0.25">
      <c r="A49" s="1">
        <v>40940</v>
      </c>
      <c r="B49">
        <v>35.160187000000001</v>
      </c>
      <c r="C49">
        <f t="shared" si="2"/>
        <v>5.2010858992218446E-2</v>
      </c>
      <c r="D49">
        <f t="shared" si="3"/>
        <v>1.0520108589922184</v>
      </c>
      <c r="E49">
        <v>0.21</v>
      </c>
    </row>
    <row r="50" spans="1:5" hidden="1" x14ac:dyDescent="0.25">
      <c r="A50" s="1">
        <v>40911</v>
      </c>
      <c r="B50">
        <v>33.421886000000001</v>
      </c>
      <c r="C50">
        <f t="shared" si="2"/>
        <v>0.12987959922436898</v>
      </c>
      <c r="D50">
        <f t="shared" si="3"/>
        <v>1.1298795992243691</v>
      </c>
      <c r="E50">
        <v>0.22</v>
      </c>
    </row>
    <row r="51" spans="1:5" hidden="1" x14ac:dyDescent="0.25">
      <c r="A51" s="1">
        <v>40878</v>
      </c>
      <c r="B51">
        <v>29.580041999999999</v>
      </c>
      <c r="C51">
        <f t="shared" si="2"/>
        <v>7.3619681112178412E-2</v>
      </c>
      <c r="D51">
        <f t="shared" si="3"/>
        <v>1.0736196811121783</v>
      </c>
      <c r="E51">
        <v>0.23</v>
      </c>
    </row>
    <row r="52" spans="1:5" x14ac:dyDescent="0.25">
      <c r="A52" s="83">
        <v>40848</v>
      </c>
      <c r="B52" s="25">
        <v>27.551694999999999</v>
      </c>
      <c r="C52" s="94">
        <f t="shared" si="2"/>
        <v>-0.1090333480428106</v>
      </c>
      <c r="D52" s="8">
        <f t="shared" si="3"/>
        <v>0.89096665195718938</v>
      </c>
      <c r="E52" s="10">
        <v>0.24</v>
      </c>
    </row>
    <row r="53" spans="1:5" hidden="1" x14ac:dyDescent="0.25">
      <c r="A53" s="1">
        <v>40819</v>
      </c>
      <c r="B53">
        <v>30.923373999999999</v>
      </c>
      <c r="C53">
        <f t="shared" si="2"/>
        <v>0.16420918707045051</v>
      </c>
      <c r="D53">
        <f t="shared" si="3"/>
        <v>1.1642091870704505</v>
      </c>
      <c r="E53">
        <v>0.25</v>
      </c>
    </row>
    <row r="54" spans="1:5" x14ac:dyDescent="0.25">
      <c r="A54" s="83">
        <v>40787</v>
      </c>
      <c r="B54" s="25">
        <v>26.561699000000001</v>
      </c>
      <c r="C54" s="94">
        <f t="shared" si="2"/>
        <v>-0.19808308831296861</v>
      </c>
      <c r="D54" s="8">
        <f t="shared" si="3"/>
        <v>0.80191691168703139</v>
      </c>
    </row>
    <row r="55" spans="1:5" x14ac:dyDescent="0.25">
      <c r="A55" s="83">
        <v>40756</v>
      </c>
      <c r="B55" s="25">
        <v>33.122757</v>
      </c>
      <c r="C55" s="94">
        <f t="shared" si="2"/>
        <v>-7.1446158578244517E-2</v>
      </c>
      <c r="D55" s="8">
        <f t="shared" si="3"/>
        <v>0.92855384142175545</v>
      </c>
    </row>
    <row r="56" spans="1:5" x14ac:dyDescent="0.25">
      <c r="A56" s="83">
        <v>40725</v>
      </c>
      <c r="B56" s="25">
        <v>35.671337000000001</v>
      </c>
      <c r="C56" s="94">
        <f t="shared" si="2"/>
        <v>-5.8981444684918097E-3</v>
      </c>
      <c r="D56" s="8">
        <f t="shared" si="3"/>
        <v>0.99410185553150821</v>
      </c>
    </row>
    <row r="57" spans="1:5" x14ac:dyDescent="0.25">
      <c r="A57" s="83">
        <v>40695</v>
      </c>
      <c r="B57" s="25">
        <v>35.882980000000003</v>
      </c>
      <c r="C57" s="94">
        <f t="shared" si="2"/>
        <v>-5.3191645432092378E-2</v>
      </c>
      <c r="D57" s="8">
        <f t="shared" si="3"/>
        <v>0.94680835456790757</v>
      </c>
    </row>
    <row r="58" spans="1:5" x14ac:dyDescent="0.25">
      <c r="A58" s="83">
        <v>40665</v>
      </c>
      <c r="B58" s="25">
        <v>37.898884000000002</v>
      </c>
      <c r="C58" s="94">
        <f t="shared" si="2"/>
        <v>-5.237779664298825E-2</v>
      </c>
      <c r="D58" s="8">
        <f t="shared" si="3"/>
        <v>0.94762220335701175</v>
      </c>
    </row>
    <row r="59" spans="1:5" x14ac:dyDescent="0.25">
      <c r="A59" s="83">
        <v>40634</v>
      </c>
      <c r="B59" s="25">
        <v>39.993664000000003</v>
      </c>
      <c r="C59" s="94">
        <f t="shared" si="2"/>
        <v>-4.8274510479184712E-3</v>
      </c>
      <c r="D59" s="8">
        <f t="shared" si="3"/>
        <v>0.99517254895208151</v>
      </c>
    </row>
    <row r="60" spans="1:5" x14ac:dyDescent="0.25">
      <c r="A60" s="83">
        <v>40603</v>
      </c>
      <c r="B60" s="25">
        <v>40.187668000000002</v>
      </c>
      <c r="C60" s="94">
        <f t="shared" si="2"/>
        <v>-1.2636528917497815E-2</v>
      </c>
      <c r="D60" s="8">
        <f t="shared" si="3"/>
        <v>0.98736347108250222</v>
      </c>
    </row>
    <row r="61" spans="1:5" hidden="1" x14ac:dyDescent="0.25">
      <c r="A61" s="1">
        <v>40575</v>
      </c>
      <c r="B61">
        <v>40.701999999999998</v>
      </c>
      <c r="C61">
        <f t="shared" si="2"/>
        <v>3.8940830683504943E-2</v>
      </c>
      <c r="D61">
        <f t="shared" si="3"/>
        <v>1.0389408306835048</v>
      </c>
    </row>
    <row r="62" spans="1:5" hidden="1" x14ac:dyDescent="0.25">
      <c r="A62" s="1">
        <v>40546</v>
      </c>
      <c r="B62">
        <v>39.176437</v>
      </c>
      <c r="C62">
        <f t="shared" si="2"/>
        <v>6.0622756428600107E-2</v>
      </c>
      <c r="D62">
        <f t="shared" si="3"/>
        <v>1.0606227564286002</v>
      </c>
    </row>
    <row r="63" spans="1:5" hidden="1" x14ac:dyDescent="0.25">
      <c r="A63" s="1">
        <v>40513</v>
      </c>
      <c r="B63">
        <v>36.937201999999999</v>
      </c>
      <c r="C63">
        <f t="shared" si="2"/>
        <v>0.1342245480261032</v>
      </c>
      <c r="D63">
        <f t="shared" si="3"/>
        <v>1.1342245480261033</v>
      </c>
    </row>
    <row r="64" spans="1:5" x14ac:dyDescent="0.25">
      <c r="A64" s="83">
        <v>40483</v>
      </c>
      <c r="B64" s="25">
        <v>32.566040000000001</v>
      </c>
      <c r="C64" s="94">
        <f t="shared" si="2"/>
        <v>-6.1121312645743666E-3</v>
      </c>
      <c r="D64" s="8">
        <f t="shared" si="3"/>
        <v>0.99388786873542567</v>
      </c>
    </row>
    <row r="65" spans="1:4" x14ac:dyDescent="0.25">
      <c r="A65" s="83">
        <v>40452</v>
      </c>
      <c r="B65" s="25">
        <v>32.766311999999999</v>
      </c>
      <c r="C65" s="94">
        <f t="shared" si="2"/>
        <v>-1.0022527619310948E-2</v>
      </c>
      <c r="D65" s="8">
        <f t="shared" si="3"/>
        <v>0.98997747238068901</v>
      </c>
    </row>
    <row r="66" spans="1:4" hidden="1" x14ac:dyDescent="0.25">
      <c r="A66" s="1">
        <v>40422</v>
      </c>
      <c r="B66">
        <v>33.098038000000003</v>
      </c>
      <c r="C66">
        <f t="shared" si="2"/>
        <v>4.675466104628357E-2</v>
      </c>
      <c r="D66">
        <f t="shared" si="3"/>
        <v>1.0467546610462837</v>
      </c>
    </row>
    <row r="67" spans="1:4" x14ac:dyDescent="0.25">
      <c r="A67" s="83">
        <v>40392</v>
      </c>
      <c r="B67" s="25">
        <v>31.619671</v>
      </c>
      <c r="C67" s="94">
        <f t="shared" ref="C67:C98" si="4">(B67-B68)/B68</f>
        <v>-9.7318706051995787E-2</v>
      </c>
      <c r="D67" s="8">
        <f t="shared" ref="D67:D98" si="5">C67+1</f>
        <v>0.90268129394800423</v>
      </c>
    </row>
    <row r="68" spans="1:4" hidden="1" x14ac:dyDescent="0.25">
      <c r="A68" s="1">
        <v>40360</v>
      </c>
      <c r="B68">
        <v>35.02861</v>
      </c>
      <c r="C68">
        <f t="shared" si="4"/>
        <v>0.10175049088501972</v>
      </c>
      <c r="D68">
        <f t="shared" si="5"/>
        <v>1.1017504908850198</v>
      </c>
    </row>
    <row r="69" spans="1:4" x14ac:dyDescent="0.25">
      <c r="A69" s="83">
        <v>40330</v>
      </c>
      <c r="B69" s="25">
        <v>31.793596000000001</v>
      </c>
      <c r="C69" s="94">
        <f t="shared" si="4"/>
        <v>-7.5037913628611189E-2</v>
      </c>
      <c r="D69" s="8">
        <f t="shared" si="5"/>
        <v>0.92496208637138877</v>
      </c>
    </row>
    <row r="70" spans="1:4" x14ac:dyDescent="0.25">
      <c r="A70" s="83">
        <v>40301</v>
      </c>
      <c r="B70" s="25">
        <v>34.372864</v>
      </c>
      <c r="C70" s="94">
        <f t="shared" si="4"/>
        <v>-7.0455696747498894E-2</v>
      </c>
      <c r="D70" s="8">
        <f t="shared" si="5"/>
        <v>0.92954430325250115</v>
      </c>
    </row>
    <row r="71" spans="1:4" x14ac:dyDescent="0.25">
      <c r="A71" s="83">
        <v>40269</v>
      </c>
      <c r="B71" s="25">
        <v>36.978188000000003</v>
      </c>
      <c r="C71" s="94">
        <f t="shared" si="4"/>
        <v>-4.7427135102342706E-2</v>
      </c>
      <c r="D71" s="8">
        <f t="shared" si="5"/>
        <v>0.95257286489765725</v>
      </c>
    </row>
    <row r="72" spans="1:4" hidden="1" x14ac:dyDescent="0.25">
      <c r="A72" s="1">
        <v>40238</v>
      </c>
      <c r="B72">
        <v>38.819274999999998</v>
      </c>
      <c r="C72">
        <f t="shared" si="4"/>
        <v>6.6237726398124794E-2</v>
      </c>
      <c r="D72">
        <f t="shared" si="5"/>
        <v>1.0662377263981249</v>
      </c>
    </row>
    <row r="73" spans="1:4" hidden="1" x14ac:dyDescent="0.25">
      <c r="A73" s="1">
        <v>40210</v>
      </c>
      <c r="B73">
        <v>36.407710999999999</v>
      </c>
      <c r="C73">
        <f t="shared" si="4"/>
        <v>7.7812122309082132E-2</v>
      </c>
      <c r="D73">
        <f t="shared" si="5"/>
        <v>1.0778121223090822</v>
      </c>
    </row>
    <row r="74" spans="1:4" x14ac:dyDescent="0.25">
      <c r="A74" s="83">
        <v>40182</v>
      </c>
      <c r="B74" s="25">
        <v>33.779274000000001</v>
      </c>
      <c r="C74" s="94">
        <f t="shared" si="4"/>
        <v>-6.4392169364721641E-2</v>
      </c>
      <c r="D74" s="8">
        <f t="shared" si="5"/>
        <v>0.93560783063527841</v>
      </c>
    </row>
    <row r="75" spans="1:4" x14ac:dyDescent="0.25">
      <c r="A75" s="83">
        <v>40148</v>
      </c>
      <c r="B75" s="25">
        <v>36.104095000000001</v>
      </c>
      <c r="C75" s="94">
        <f t="shared" si="4"/>
        <v>-1.9298691757024023E-2</v>
      </c>
      <c r="D75" s="8">
        <f t="shared" si="5"/>
        <v>0.98070130824297597</v>
      </c>
    </row>
    <row r="76" spans="1:4" hidden="1" x14ac:dyDescent="0.25">
      <c r="A76" s="1">
        <v>40119</v>
      </c>
      <c r="B76">
        <v>36.814568000000001</v>
      </c>
      <c r="C76">
        <f t="shared" si="4"/>
        <v>1.7237255088933128E-2</v>
      </c>
      <c r="D76">
        <f t="shared" si="5"/>
        <v>1.017237255088933</v>
      </c>
    </row>
    <row r="77" spans="1:4" x14ac:dyDescent="0.25">
      <c r="A77" s="83">
        <v>40087</v>
      </c>
      <c r="B77" s="25">
        <v>36.190739000000001</v>
      </c>
      <c r="C77" s="94">
        <f t="shared" si="4"/>
        <v>-4.5628847864688814E-2</v>
      </c>
      <c r="D77" s="8">
        <f t="shared" si="5"/>
        <v>0.95437115213531121</v>
      </c>
    </row>
    <row r="78" spans="1:4" hidden="1" x14ac:dyDescent="0.25">
      <c r="A78" s="1">
        <v>40057</v>
      </c>
      <c r="B78">
        <v>37.921031999999997</v>
      </c>
      <c r="C78">
        <f t="shared" si="4"/>
        <v>8.2835203335497303E-3</v>
      </c>
      <c r="D78">
        <f t="shared" si="5"/>
        <v>1.0082835203335496</v>
      </c>
    </row>
    <row r="79" spans="1:4" hidden="1" x14ac:dyDescent="0.25">
      <c r="A79" s="1">
        <v>40028</v>
      </c>
      <c r="B79">
        <v>37.609493000000001</v>
      </c>
      <c r="C79">
        <f t="shared" si="4"/>
        <v>0.12445007789933994</v>
      </c>
      <c r="D79">
        <f t="shared" si="5"/>
        <v>1.12445007789934</v>
      </c>
    </row>
    <row r="80" spans="1:4" hidden="1" x14ac:dyDescent="0.25">
      <c r="A80" s="1">
        <v>39995</v>
      </c>
      <c r="B80">
        <v>33.447009999999999</v>
      </c>
      <c r="C80">
        <f t="shared" si="4"/>
        <v>0.13476226640934039</v>
      </c>
      <c r="D80">
        <f t="shared" si="5"/>
        <v>1.1347622664093404</v>
      </c>
    </row>
    <row r="81" spans="1:4" x14ac:dyDescent="0.25">
      <c r="A81" s="83">
        <v>39965</v>
      </c>
      <c r="B81" s="25">
        <v>29.474905</v>
      </c>
      <c r="C81" s="94">
        <f t="shared" si="4"/>
        <v>-7.5609723205767615E-2</v>
      </c>
      <c r="D81" s="8">
        <f t="shared" si="5"/>
        <v>0.92439027679423236</v>
      </c>
    </row>
    <row r="82" spans="1:4" hidden="1" x14ac:dyDescent="0.25">
      <c r="A82" s="1">
        <v>39934</v>
      </c>
      <c r="B82">
        <v>31.88578</v>
      </c>
      <c r="C82">
        <f t="shared" si="4"/>
        <v>0.11818182647070195</v>
      </c>
      <c r="D82">
        <f t="shared" si="5"/>
        <v>1.118181826470702</v>
      </c>
    </row>
    <row r="83" spans="1:4" hidden="1" x14ac:dyDescent="0.25">
      <c r="A83" s="1">
        <v>39904</v>
      </c>
      <c r="B83">
        <v>28.515737999999999</v>
      </c>
      <c r="C83">
        <f t="shared" si="4"/>
        <v>0.24374492962980396</v>
      </c>
      <c r="D83">
        <f t="shared" si="5"/>
        <v>1.243744929629804</v>
      </c>
    </row>
    <row r="84" spans="1:4" hidden="1" x14ac:dyDescent="0.25">
      <c r="A84" s="1">
        <v>39874</v>
      </c>
      <c r="B84">
        <v>22.927320000000002</v>
      </c>
      <c r="C84">
        <f t="shared" si="4"/>
        <v>0.16323842437401789</v>
      </c>
      <c r="D84">
        <f t="shared" si="5"/>
        <v>1.1632384243740179</v>
      </c>
    </row>
    <row r="85" spans="1:4" x14ac:dyDescent="0.25">
      <c r="A85" s="83">
        <v>39846</v>
      </c>
      <c r="B85" s="25">
        <v>19.709906</v>
      </c>
      <c r="C85" s="94">
        <f t="shared" si="4"/>
        <v>-0.10427278009696442</v>
      </c>
      <c r="D85" s="8">
        <f t="shared" si="5"/>
        <v>0.89572721990303561</v>
      </c>
    </row>
    <row r="86" spans="1:4" x14ac:dyDescent="0.25">
      <c r="A86" s="83">
        <v>39815</v>
      </c>
      <c r="B86" s="25">
        <v>22.004362</v>
      </c>
      <c r="C86" s="94">
        <f t="shared" si="4"/>
        <v>-0.18105944169820848</v>
      </c>
      <c r="D86" s="8">
        <f t="shared" si="5"/>
        <v>0.81894055830179147</v>
      </c>
    </row>
    <row r="87" spans="1:4" x14ac:dyDescent="0.25">
      <c r="A87" s="83">
        <v>39783</v>
      </c>
      <c r="B87" s="25">
        <v>26.869302999999999</v>
      </c>
      <c r="C87" s="94">
        <f t="shared" si="4"/>
        <v>-4.1060656406382854E-3</v>
      </c>
      <c r="D87" s="8">
        <f t="shared" si="5"/>
        <v>0.99589393435936169</v>
      </c>
    </row>
    <row r="88" spans="1:4" x14ac:dyDescent="0.25">
      <c r="A88" s="83">
        <v>39755</v>
      </c>
      <c r="B88" s="25">
        <v>26.980084999999999</v>
      </c>
      <c r="C88" s="94">
        <f t="shared" si="4"/>
        <v>-0.23248486480852357</v>
      </c>
      <c r="D88" s="8">
        <f t="shared" si="5"/>
        <v>0.76751513519147641</v>
      </c>
    </row>
    <row r="89" spans="1:4" x14ac:dyDescent="0.25">
      <c r="A89" s="83">
        <v>39722</v>
      </c>
      <c r="B89" s="25">
        <v>35.152512000000002</v>
      </c>
      <c r="C89" s="94">
        <f t="shared" si="4"/>
        <v>-0.10988710554072774</v>
      </c>
      <c r="D89" s="8">
        <f t="shared" si="5"/>
        <v>0.89011289445927222</v>
      </c>
    </row>
    <row r="90" spans="1:4" hidden="1" x14ac:dyDescent="0.25">
      <c r="A90" s="1">
        <v>39693</v>
      </c>
      <c r="B90">
        <v>39.492195000000002</v>
      </c>
      <c r="C90">
        <f t="shared" si="4"/>
        <v>0.2133022207788072</v>
      </c>
      <c r="D90">
        <f t="shared" si="5"/>
        <v>1.2133022207788071</v>
      </c>
    </row>
    <row r="91" spans="1:4" x14ac:dyDescent="0.25">
      <c r="A91" s="83">
        <v>39661</v>
      </c>
      <c r="B91" s="25">
        <v>32.549346999999997</v>
      </c>
      <c r="C91" s="94">
        <f t="shared" si="4"/>
        <v>-5.2670482351741064E-2</v>
      </c>
      <c r="D91" s="8">
        <f t="shared" si="5"/>
        <v>0.9473295176482589</v>
      </c>
    </row>
    <row r="92" spans="1:4" hidden="1" x14ac:dyDescent="0.25">
      <c r="A92" s="1">
        <v>39630</v>
      </c>
      <c r="B92">
        <v>34.359054999999998</v>
      </c>
      <c r="C92">
        <f t="shared" si="4"/>
        <v>0.19746538119846083</v>
      </c>
      <c r="D92">
        <f t="shared" si="5"/>
        <v>1.1974653811984608</v>
      </c>
    </row>
    <row r="93" spans="1:4" x14ac:dyDescent="0.25">
      <c r="A93" s="83">
        <v>39601</v>
      </c>
      <c r="B93" s="25">
        <v>28.693151</v>
      </c>
      <c r="C93" s="94">
        <f t="shared" si="4"/>
        <v>-0.20209303413337543</v>
      </c>
      <c r="D93" s="8">
        <f t="shared" si="5"/>
        <v>0.79790696586662457</v>
      </c>
    </row>
    <row r="94" spans="1:4" x14ac:dyDescent="0.25">
      <c r="A94" s="83">
        <v>39569</v>
      </c>
      <c r="B94" s="25">
        <v>35.960521999999997</v>
      </c>
      <c r="C94" s="94">
        <f t="shared" si="4"/>
        <v>-9.7586588584781683E-2</v>
      </c>
      <c r="D94" s="8">
        <f t="shared" si="5"/>
        <v>0.90241341141521836</v>
      </c>
    </row>
    <row r="95" spans="1:4" hidden="1" x14ac:dyDescent="0.25">
      <c r="A95" s="1">
        <v>39539</v>
      </c>
      <c r="B95">
        <v>39.849277000000001</v>
      </c>
      <c r="C95">
        <f t="shared" si="4"/>
        <v>0.11847259060915052</v>
      </c>
      <c r="D95">
        <f t="shared" si="5"/>
        <v>1.1184725906091506</v>
      </c>
    </row>
    <row r="96" spans="1:4" hidden="1" x14ac:dyDescent="0.25">
      <c r="A96" s="1">
        <v>39510</v>
      </c>
      <c r="B96">
        <v>35.628300000000003</v>
      </c>
      <c r="C96">
        <f t="shared" si="4"/>
        <v>5.658052579058799E-2</v>
      </c>
      <c r="D96">
        <f t="shared" si="5"/>
        <v>1.056580525790588</v>
      </c>
    </row>
    <row r="97" spans="1:4" x14ac:dyDescent="0.25">
      <c r="A97" s="83">
        <v>39479</v>
      </c>
      <c r="B97" s="25">
        <v>33.720382999999998</v>
      </c>
      <c r="C97" s="94">
        <f t="shared" si="4"/>
        <v>-0.14240500679226845</v>
      </c>
      <c r="D97" s="8">
        <f t="shared" si="5"/>
        <v>0.85759499320773158</v>
      </c>
    </row>
    <row r="98" spans="1:4" hidden="1" x14ac:dyDescent="0.25">
      <c r="A98" s="1">
        <v>39449</v>
      </c>
      <c r="B98">
        <v>39.319705999999996</v>
      </c>
      <c r="C98">
        <f t="shared" si="4"/>
        <v>9.5447176610055334E-2</v>
      </c>
      <c r="D98">
        <f t="shared" si="5"/>
        <v>1.0954471766100553</v>
      </c>
    </row>
    <row r="99" spans="1:4" x14ac:dyDescent="0.25">
      <c r="A99" s="83">
        <v>39419</v>
      </c>
      <c r="B99" s="25">
        <v>35.893749</v>
      </c>
      <c r="C99" s="94">
        <f t="shared" ref="C99:C130" si="6">(B99-B100)/B100</f>
        <v>-4.3182789645221535E-2</v>
      </c>
      <c r="D99" s="8">
        <f t="shared" ref="D99:D130" si="7">C99+1</f>
        <v>0.95681721035477851</v>
      </c>
    </row>
    <row r="100" spans="1:4" x14ac:dyDescent="0.25">
      <c r="A100" s="83">
        <v>39387</v>
      </c>
      <c r="B100" s="25">
        <v>37.513694999999998</v>
      </c>
      <c r="C100" s="94">
        <f t="shared" si="6"/>
        <v>-2.9361773397418998E-2</v>
      </c>
      <c r="D100" s="8">
        <f t="shared" si="7"/>
        <v>0.97063822660258103</v>
      </c>
    </row>
    <row r="101" spans="1:4" hidden="1" x14ac:dyDescent="0.25">
      <c r="A101" s="1">
        <v>39356</v>
      </c>
      <c r="B101">
        <v>38.648482999999999</v>
      </c>
      <c r="C101">
        <f t="shared" si="6"/>
        <v>3.4085269924642031E-2</v>
      </c>
      <c r="D101">
        <f t="shared" si="7"/>
        <v>1.0340852699246421</v>
      </c>
    </row>
    <row r="102" spans="1:4" hidden="1" x14ac:dyDescent="0.25">
      <c r="A102" s="1">
        <v>39329</v>
      </c>
      <c r="B102">
        <v>37.374561</v>
      </c>
      <c r="C102">
        <f t="shared" si="6"/>
        <v>2.9200332927844325E-2</v>
      </c>
      <c r="D102">
        <f t="shared" si="7"/>
        <v>1.0292003329278443</v>
      </c>
    </row>
    <row r="103" spans="1:4" hidden="1" x14ac:dyDescent="0.25">
      <c r="A103" s="1">
        <v>39295</v>
      </c>
      <c r="B103">
        <v>36.314174999999999</v>
      </c>
      <c r="C103">
        <f t="shared" si="6"/>
        <v>1.1588361012457108E-2</v>
      </c>
      <c r="D103">
        <f t="shared" si="7"/>
        <v>1.0115883610124572</v>
      </c>
    </row>
    <row r="104" spans="1:4" x14ac:dyDescent="0.25">
      <c r="A104" s="83">
        <v>39265</v>
      </c>
      <c r="B104" s="25">
        <v>35.898173999999997</v>
      </c>
      <c r="C104" s="94">
        <f t="shared" si="6"/>
        <v>-8.456326856607789E-2</v>
      </c>
      <c r="D104" s="8">
        <f t="shared" si="7"/>
        <v>0.91543673143392212</v>
      </c>
    </row>
    <row r="105" spans="1:4" x14ac:dyDescent="0.25">
      <c r="A105" s="83">
        <v>39234</v>
      </c>
      <c r="B105" s="25">
        <v>39.214260000000003</v>
      </c>
      <c r="C105" s="94">
        <f t="shared" si="6"/>
        <v>-6.5213210856908885E-2</v>
      </c>
      <c r="D105" s="8">
        <f t="shared" si="7"/>
        <v>0.9347867891430911</v>
      </c>
    </row>
    <row r="106" spans="1:4" x14ac:dyDescent="0.25">
      <c r="A106" s="83">
        <v>39203</v>
      </c>
      <c r="B106" s="25">
        <v>41.949950999999999</v>
      </c>
      <c r="C106" s="94">
        <f t="shared" si="6"/>
        <v>-5.1822830701984931E-3</v>
      </c>
      <c r="D106" s="8">
        <f t="shared" si="7"/>
        <v>0.99481771692980148</v>
      </c>
    </row>
    <row r="107" spans="1:4" hidden="1" x14ac:dyDescent="0.25">
      <c r="A107" s="1">
        <v>39174</v>
      </c>
      <c r="B107">
        <v>42.168480000000002</v>
      </c>
      <c r="C107">
        <f t="shared" si="6"/>
        <v>8.4535197419140284E-2</v>
      </c>
      <c r="D107">
        <f t="shared" si="7"/>
        <v>1.0845351974191404</v>
      </c>
    </row>
    <row r="108" spans="1:4" x14ac:dyDescent="0.25">
      <c r="A108" s="83">
        <v>39142</v>
      </c>
      <c r="B108" s="25">
        <v>38.881614999999996</v>
      </c>
      <c r="C108" s="94">
        <f t="shared" si="6"/>
        <v>-2.0449435309280395E-2</v>
      </c>
      <c r="D108" s="8">
        <f t="shared" si="7"/>
        <v>0.97955056469071966</v>
      </c>
    </row>
    <row r="109" spans="1:4" x14ac:dyDescent="0.25">
      <c r="A109" s="83">
        <v>39114</v>
      </c>
      <c r="B109" s="25">
        <v>39.693320999999997</v>
      </c>
      <c r="C109" s="94">
        <f t="shared" si="6"/>
        <v>-3.0237636399443903E-2</v>
      </c>
      <c r="D109" s="8">
        <f t="shared" si="7"/>
        <v>0.96976236360055612</v>
      </c>
    </row>
    <row r="110" spans="1:4" hidden="1" x14ac:dyDescent="0.25">
      <c r="A110" s="1">
        <v>39085</v>
      </c>
      <c r="B110">
        <v>40.930976999999999</v>
      </c>
      <c r="C110">
        <f t="shared" si="6"/>
        <v>6.1926670900953766E-2</v>
      </c>
      <c r="D110">
        <f t="shared" si="7"/>
        <v>1.0619266709009538</v>
      </c>
    </row>
    <row r="111" spans="1:4" hidden="1" x14ac:dyDescent="0.25">
      <c r="A111" s="1">
        <v>39052</v>
      </c>
      <c r="B111">
        <v>38.544071000000002</v>
      </c>
      <c r="C111">
        <f t="shared" si="6"/>
        <v>4.3647362105191947E-2</v>
      </c>
      <c r="D111">
        <f t="shared" si="7"/>
        <v>1.043647362105192</v>
      </c>
    </row>
    <row r="112" spans="1:4" x14ac:dyDescent="0.25">
      <c r="A112" s="83">
        <v>39022</v>
      </c>
      <c r="B112" s="25">
        <v>36.932082999999999</v>
      </c>
      <c r="C112" s="94">
        <f t="shared" si="6"/>
        <v>-2.4451962053770707E-2</v>
      </c>
      <c r="D112" s="8">
        <f t="shared" si="7"/>
        <v>0.97554803794622924</v>
      </c>
    </row>
    <row r="113" spans="1:12" hidden="1" x14ac:dyDescent="0.25">
      <c r="A113" s="1">
        <v>38992</v>
      </c>
      <c r="B113">
        <v>37.857779999999998</v>
      </c>
      <c r="C113">
        <f t="shared" si="6"/>
        <v>1.7466265293090751E-2</v>
      </c>
      <c r="D113">
        <f t="shared" si="7"/>
        <v>1.0174662652930908</v>
      </c>
    </row>
    <row r="114" spans="1:12" hidden="1" x14ac:dyDescent="0.25">
      <c r="A114" s="1">
        <v>38961</v>
      </c>
      <c r="B114">
        <v>37.207897000000003</v>
      </c>
      <c r="C114">
        <f t="shared" si="6"/>
        <v>2.8471246564336136E-2</v>
      </c>
      <c r="D114">
        <f t="shared" si="7"/>
        <v>1.0284712465643362</v>
      </c>
    </row>
    <row r="115" spans="1:12" hidden="1" x14ac:dyDescent="0.25">
      <c r="A115" s="1">
        <v>38930</v>
      </c>
      <c r="B115">
        <v>36.177867999999997</v>
      </c>
      <c r="C115">
        <f t="shared" si="6"/>
        <v>8.7680093398532718E-4</v>
      </c>
      <c r="D115">
        <f t="shared" si="7"/>
        <v>1.0008768009339852</v>
      </c>
    </row>
    <row r="116" spans="1:12" hidden="1" x14ac:dyDescent="0.25">
      <c r="A116" s="1">
        <v>38901</v>
      </c>
      <c r="B116">
        <v>36.146174999999999</v>
      </c>
      <c r="C116">
        <f t="shared" si="6"/>
        <v>9.5055216163598341E-2</v>
      </c>
      <c r="D116">
        <f t="shared" si="7"/>
        <v>1.0950552161635982</v>
      </c>
    </row>
    <row r="117" spans="1:12" x14ac:dyDescent="0.25">
      <c r="A117" s="83">
        <v>38869</v>
      </c>
      <c r="B117" s="25">
        <v>33.008541000000001</v>
      </c>
      <c r="C117" s="94">
        <f t="shared" si="6"/>
        <v>-1.5009372297198667E-2</v>
      </c>
      <c r="D117" s="8">
        <f t="shared" si="7"/>
        <v>0.98499062770280132</v>
      </c>
    </row>
    <row r="118" spans="1:12" x14ac:dyDescent="0.25">
      <c r="A118" s="83">
        <v>38838</v>
      </c>
      <c r="B118" s="25">
        <v>33.511527999999998</v>
      </c>
      <c r="C118" s="95">
        <f t="shared" si="6"/>
        <v>-6.037906578515867E-2</v>
      </c>
      <c r="D118" s="10">
        <f t="shared" si="7"/>
        <v>0.93962093421484139</v>
      </c>
    </row>
    <row r="119" spans="1:12" hidden="1" x14ac:dyDescent="0.25">
      <c r="A119" s="1">
        <v>38810</v>
      </c>
      <c r="B119">
        <v>35.664943999999998</v>
      </c>
      <c r="C119">
        <f t="shared" si="6"/>
        <v>9.872682114834172E-2</v>
      </c>
      <c r="L119">
        <f t="shared" ref="L119:L121" si="8">C119+1</f>
        <v>1.0987268211483416</v>
      </c>
    </row>
    <row r="120" spans="1:12" hidden="1" x14ac:dyDescent="0.25">
      <c r="A120" s="1">
        <v>38777</v>
      </c>
      <c r="B120">
        <v>32.460247000000003</v>
      </c>
      <c r="C120">
        <f t="shared" si="6"/>
        <v>1.2153671696703779E-2</v>
      </c>
      <c r="L120">
        <f t="shared" si="8"/>
        <v>1.0121536716967037</v>
      </c>
    </row>
    <row r="121" spans="1:12" hidden="1" x14ac:dyDescent="0.25">
      <c r="A121" s="1">
        <v>38749</v>
      </c>
      <c r="B121">
        <v>32.070473</v>
      </c>
      <c r="C121">
        <f t="shared" si="6"/>
        <v>3.4968477655143909E-2</v>
      </c>
      <c r="L121">
        <f t="shared" si="8"/>
        <v>1.034968477655144</v>
      </c>
    </row>
    <row r="122" spans="1:12" x14ac:dyDescent="0.25">
      <c r="A122" s="84">
        <v>38720</v>
      </c>
      <c r="B122" s="81">
        <v>30.986908</v>
      </c>
    </row>
  </sheetData>
  <autoFilter ref="C3:C121">
    <filterColumn colId="0">
      <customFilters>
        <customFilter operator="lessThan" val="0"/>
      </customFilters>
    </filterColumn>
  </autoFilter>
  <mergeCells count="5">
    <mergeCell ref="G1:H1"/>
    <mergeCell ref="A1:B1"/>
    <mergeCell ref="J7:K7"/>
    <mergeCell ref="C1:D1"/>
    <mergeCell ref="J1:K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sqref="A1:B45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-0.17</v>
      </c>
      <c r="B2" s="3">
        <v>0</v>
      </c>
    </row>
    <row r="3" spans="1:2" x14ac:dyDescent="0.25">
      <c r="A3" s="2">
        <v>-0.16</v>
      </c>
      <c r="B3" s="3">
        <v>2</v>
      </c>
    </row>
    <row r="4" spans="1:2" x14ac:dyDescent="0.25">
      <c r="A4" s="2">
        <v>-0.15</v>
      </c>
      <c r="B4" s="3">
        <v>1</v>
      </c>
    </row>
    <row r="5" spans="1:2" x14ac:dyDescent="0.25">
      <c r="A5" s="2">
        <v>-0.14000000000000001</v>
      </c>
      <c r="B5" s="3">
        <v>0</v>
      </c>
    </row>
    <row r="6" spans="1:2" x14ac:dyDescent="0.25">
      <c r="A6" s="2">
        <v>-0.13</v>
      </c>
      <c r="B6" s="3">
        <v>1</v>
      </c>
    </row>
    <row r="7" spans="1:2" x14ac:dyDescent="0.25">
      <c r="A7" s="2">
        <v>-0.12</v>
      </c>
      <c r="B7" s="3">
        <v>1</v>
      </c>
    </row>
    <row r="8" spans="1:2" x14ac:dyDescent="0.25">
      <c r="A8" s="2">
        <v>-0.11</v>
      </c>
      <c r="B8" s="3">
        <v>1</v>
      </c>
    </row>
    <row r="9" spans="1:2" x14ac:dyDescent="0.25">
      <c r="A9" s="2">
        <v>-9.9999999999999895E-2</v>
      </c>
      <c r="B9" s="3">
        <v>1</v>
      </c>
    </row>
    <row r="10" spans="1:2" x14ac:dyDescent="0.25">
      <c r="A10" s="2">
        <v>-8.99999999999999E-2</v>
      </c>
      <c r="B10" s="3">
        <v>0</v>
      </c>
    </row>
    <row r="11" spans="1:2" x14ac:dyDescent="0.25">
      <c r="A11" s="2">
        <v>-7.9999999999999905E-2</v>
      </c>
      <c r="B11" s="3">
        <v>6</v>
      </c>
    </row>
    <row r="12" spans="1:2" x14ac:dyDescent="0.25">
      <c r="A12" s="2">
        <v>-7.0000000000000007E-2</v>
      </c>
      <c r="B12" s="3">
        <v>3</v>
      </c>
    </row>
    <row r="13" spans="1:2" x14ac:dyDescent="0.25">
      <c r="A13" s="2">
        <v>-0.06</v>
      </c>
      <c r="B13" s="3">
        <v>3</v>
      </c>
    </row>
    <row r="14" spans="1:2" x14ac:dyDescent="0.25">
      <c r="A14" s="2">
        <v>-0.05</v>
      </c>
      <c r="B14" s="3">
        <v>3</v>
      </c>
    </row>
    <row r="15" spans="1:2" x14ac:dyDescent="0.25">
      <c r="A15" s="2">
        <v>-0.04</v>
      </c>
      <c r="B15" s="3">
        <v>5</v>
      </c>
    </row>
    <row r="16" spans="1:2" x14ac:dyDescent="0.25">
      <c r="A16" s="2">
        <v>-0.03</v>
      </c>
      <c r="B16" s="3">
        <v>7</v>
      </c>
    </row>
    <row r="17" spans="1:2" x14ac:dyDescent="0.25">
      <c r="A17" s="2">
        <v>-0.02</v>
      </c>
      <c r="B17" s="3">
        <v>5</v>
      </c>
    </row>
    <row r="18" spans="1:2" x14ac:dyDescent="0.25">
      <c r="A18" s="2">
        <v>-0.01</v>
      </c>
      <c r="B18" s="3">
        <v>6</v>
      </c>
    </row>
    <row r="19" spans="1:2" x14ac:dyDescent="0.25">
      <c r="A19" s="2">
        <v>0</v>
      </c>
      <c r="B19" s="3">
        <v>5</v>
      </c>
    </row>
    <row r="20" spans="1:2" x14ac:dyDescent="0.25">
      <c r="A20" s="2">
        <v>9.9999999999999794E-3</v>
      </c>
      <c r="B20" s="3">
        <v>2</v>
      </c>
    </row>
    <row r="21" spans="1:2" x14ac:dyDescent="0.25">
      <c r="A21" s="2">
        <v>0.02</v>
      </c>
      <c r="B21" s="3">
        <v>8</v>
      </c>
    </row>
    <row r="22" spans="1:2" x14ac:dyDescent="0.25">
      <c r="A22" s="2">
        <v>0.03</v>
      </c>
      <c r="B22" s="3">
        <v>15</v>
      </c>
    </row>
    <row r="23" spans="1:2" x14ac:dyDescent="0.25">
      <c r="A23" s="2">
        <v>0.04</v>
      </c>
      <c r="B23" s="3">
        <v>7</v>
      </c>
    </row>
    <row r="24" spans="1:2" x14ac:dyDescent="0.25">
      <c r="A24" s="2">
        <v>0.05</v>
      </c>
      <c r="B24" s="3">
        <v>6</v>
      </c>
    </row>
    <row r="25" spans="1:2" x14ac:dyDescent="0.25">
      <c r="A25" s="2">
        <v>0.06</v>
      </c>
      <c r="B25" s="3">
        <v>7</v>
      </c>
    </row>
    <row r="26" spans="1:2" x14ac:dyDescent="0.25">
      <c r="A26" s="2">
        <v>7.0000000000000007E-2</v>
      </c>
      <c r="B26" s="3">
        <v>7</v>
      </c>
    </row>
    <row r="27" spans="1:2" x14ac:dyDescent="0.25">
      <c r="A27" s="2">
        <v>0.08</v>
      </c>
      <c r="B27" s="3">
        <v>3</v>
      </c>
    </row>
    <row r="28" spans="1:2" x14ac:dyDescent="0.25">
      <c r="A28" s="2">
        <v>0.09</v>
      </c>
      <c r="B28" s="3">
        <v>3</v>
      </c>
    </row>
    <row r="29" spans="1:2" x14ac:dyDescent="0.25">
      <c r="A29" s="2">
        <v>0.1</v>
      </c>
      <c r="B29" s="3">
        <v>1</v>
      </c>
    </row>
    <row r="30" spans="1:2" x14ac:dyDescent="0.25">
      <c r="A30" s="2">
        <v>0.11</v>
      </c>
      <c r="B30" s="3">
        <v>2</v>
      </c>
    </row>
    <row r="31" spans="1:2" x14ac:dyDescent="0.25">
      <c r="A31" s="2">
        <v>0.12</v>
      </c>
      <c r="B31" s="3">
        <v>0</v>
      </c>
    </row>
    <row r="32" spans="1:2" x14ac:dyDescent="0.25">
      <c r="A32" s="2">
        <v>0.13</v>
      </c>
      <c r="B32" s="3">
        <v>1</v>
      </c>
    </row>
    <row r="33" spans="1:2" x14ac:dyDescent="0.25">
      <c r="A33" s="2">
        <v>0.14000000000000001</v>
      </c>
      <c r="B33" s="3">
        <v>3</v>
      </c>
    </row>
    <row r="34" spans="1:2" x14ac:dyDescent="0.25">
      <c r="A34" s="2">
        <v>0.15</v>
      </c>
      <c r="B34" s="3">
        <v>0</v>
      </c>
    </row>
    <row r="35" spans="1:2" x14ac:dyDescent="0.25">
      <c r="A35" s="2">
        <v>0.16</v>
      </c>
      <c r="B35" s="3">
        <v>1</v>
      </c>
    </row>
    <row r="36" spans="1:2" x14ac:dyDescent="0.25">
      <c r="A36" s="2">
        <v>0.17</v>
      </c>
      <c r="B36" s="3">
        <v>0</v>
      </c>
    </row>
    <row r="37" spans="1:2" x14ac:dyDescent="0.25">
      <c r="A37" s="2">
        <v>0.18</v>
      </c>
      <c r="B37" s="3">
        <v>0</v>
      </c>
    </row>
    <row r="38" spans="1:2" x14ac:dyDescent="0.25">
      <c r="A38" s="2">
        <v>0.19</v>
      </c>
      <c r="B38" s="3">
        <v>1</v>
      </c>
    </row>
    <row r="39" spans="1:2" x14ac:dyDescent="0.25">
      <c r="A39" s="2">
        <v>0.2</v>
      </c>
      <c r="B39" s="3">
        <v>1</v>
      </c>
    </row>
    <row r="40" spans="1:2" x14ac:dyDescent="0.25">
      <c r="A40" s="2">
        <v>0.21</v>
      </c>
      <c r="B40" s="3">
        <v>0</v>
      </c>
    </row>
    <row r="41" spans="1:2" x14ac:dyDescent="0.25">
      <c r="A41" s="2">
        <v>0.22</v>
      </c>
      <c r="B41" s="3">
        <v>0</v>
      </c>
    </row>
    <row r="42" spans="1:2" x14ac:dyDescent="0.25">
      <c r="A42" s="2">
        <v>0.23</v>
      </c>
      <c r="B42" s="3">
        <v>0</v>
      </c>
    </row>
    <row r="43" spans="1:2" x14ac:dyDescent="0.25">
      <c r="A43" s="2">
        <v>0.24</v>
      </c>
      <c r="B43" s="3">
        <v>0</v>
      </c>
    </row>
    <row r="44" spans="1:2" x14ac:dyDescent="0.25">
      <c r="A44" s="2">
        <v>0.25</v>
      </c>
      <c r="B44" s="3">
        <v>1</v>
      </c>
    </row>
    <row r="45" spans="1:2" ht="15.75" thickBot="1" x14ac:dyDescent="0.3">
      <c r="A45" s="4" t="s">
        <v>12</v>
      </c>
      <c r="B45" s="4">
        <v>0</v>
      </c>
    </row>
  </sheetData>
  <sortState ref="A2:A44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H3" sqref="H3"/>
    </sheetView>
  </sheetViews>
  <sheetFormatPr defaultRowHeight="15" x14ac:dyDescent="0.25"/>
  <cols>
    <col min="1" max="1" width="11.5703125" customWidth="1"/>
    <col min="3" max="3" width="16" bestFit="1" customWidth="1"/>
    <col min="4" max="4" width="16" customWidth="1"/>
    <col min="7" max="7" width="12" bestFit="1" customWidth="1"/>
    <col min="8" max="8" width="11" bestFit="1" customWidth="1"/>
    <col min="10" max="10" width="13.28515625" bestFit="1" customWidth="1"/>
    <col min="11" max="11" width="12" bestFit="1" customWidth="1"/>
    <col min="16" max="16" width="17.42578125" bestFit="1" customWidth="1"/>
    <col min="17" max="17" width="11.42578125" bestFit="1" customWidth="1"/>
  </cols>
  <sheetData>
    <row r="1" spans="1:12" x14ac:dyDescent="0.25">
      <c r="A1" s="98" t="s">
        <v>3</v>
      </c>
      <c r="B1" s="98"/>
      <c r="C1" s="98" t="s">
        <v>7</v>
      </c>
      <c r="D1" s="98"/>
      <c r="E1" s="79" t="s">
        <v>8</v>
      </c>
      <c r="F1" s="33"/>
      <c r="G1" s="96" t="s">
        <v>14</v>
      </c>
      <c r="H1" s="97"/>
      <c r="I1" s="33"/>
      <c r="J1" s="96" t="s">
        <v>7</v>
      </c>
      <c r="K1" s="97"/>
      <c r="L1" s="6"/>
    </row>
    <row r="2" spans="1:12" ht="15.75" thickBot="1" x14ac:dyDescent="0.3">
      <c r="A2" s="37" t="s">
        <v>1</v>
      </c>
      <c r="B2" s="37" t="s">
        <v>2</v>
      </c>
      <c r="C2" s="38" t="s">
        <v>6</v>
      </c>
      <c r="D2" s="38" t="s">
        <v>18</v>
      </c>
      <c r="E2" s="59" t="s">
        <v>52</v>
      </c>
      <c r="F2" s="11"/>
      <c r="G2" s="77" t="s">
        <v>15</v>
      </c>
      <c r="H2" s="78" t="s">
        <v>16</v>
      </c>
      <c r="J2" s="77" t="s">
        <v>10</v>
      </c>
      <c r="K2" s="78" t="s">
        <v>11</v>
      </c>
    </row>
    <row r="3" spans="1:12" x14ac:dyDescent="0.25">
      <c r="A3" s="82">
        <v>42339</v>
      </c>
      <c r="B3" s="42">
        <v>55.084499000000001</v>
      </c>
      <c r="C3" s="44">
        <f t="shared" ref="C3:C34" si="0">(B3-B4)/B4</f>
        <v>2.0791233535271587E-2</v>
      </c>
      <c r="D3" s="46">
        <f t="shared" ref="D3:D34" si="1">1+C3</f>
        <v>1.0207912335352716</v>
      </c>
      <c r="E3" s="46">
        <v>-0.17</v>
      </c>
      <c r="G3" s="24">
        <f>AVERAGE(C3:C121)</f>
        <v>1.0186446672127885E-2</v>
      </c>
      <c r="H3" s="24">
        <f>-1+GEOMEAN(D3:D121)</f>
        <v>7.6442497687028155E-3</v>
      </c>
      <c r="J3" s="24">
        <f>MIN(C3:C121)</f>
        <v>-0.16335706402110453</v>
      </c>
      <c r="K3" s="24">
        <f>MAX(C3:C121)</f>
        <v>0.24949090968194026</v>
      </c>
    </row>
    <row r="4" spans="1:12" ht="15.75" thickBot="1" x14ac:dyDescent="0.3">
      <c r="A4" s="83">
        <v>42310</v>
      </c>
      <c r="B4" s="43">
        <v>53.962550999999998</v>
      </c>
      <c r="C4" s="45">
        <f t="shared" si="0"/>
        <v>3.9444014659243111E-2</v>
      </c>
      <c r="D4" s="20">
        <f t="shared" si="1"/>
        <v>1.0394440146592432</v>
      </c>
      <c r="E4" s="20">
        <v>-0.16</v>
      </c>
    </row>
    <row r="5" spans="1:12" ht="15.75" thickBot="1" x14ac:dyDescent="0.3">
      <c r="A5" s="83">
        <v>42278</v>
      </c>
      <c r="B5" s="43">
        <v>51.914822000000001</v>
      </c>
      <c r="C5" s="45">
        <f t="shared" si="0"/>
        <v>0.18933578066479101</v>
      </c>
      <c r="D5" s="20">
        <f t="shared" si="1"/>
        <v>1.1893357806647911</v>
      </c>
      <c r="E5" s="20">
        <v>-0.15</v>
      </c>
      <c r="G5" s="86" t="s">
        <v>17</v>
      </c>
      <c r="H5" s="87" t="s">
        <v>42</v>
      </c>
      <c r="I5" s="34"/>
      <c r="J5" s="101" t="s">
        <v>36</v>
      </c>
      <c r="K5" s="102"/>
    </row>
    <row r="6" spans="1:12" ht="15.75" thickBot="1" x14ac:dyDescent="0.3">
      <c r="A6" s="83">
        <v>42248</v>
      </c>
      <c r="B6" s="43">
        <v>43.650264999999997</v>
      </c>
      <c r="C6" s="45">
        <f t="shared" si="0"/>
        <v>1.7003662122912919E-2</v>
      </c>
      <c r="D6" s="20">
        <f t="shared" si="1"/>
        <v>1.0170036621229128</v>
      </c>
      <c r="E6" s="20">
        <v>-0.14000000000000001</v>
      </c>
      <c r="G6" s="24">
        <f>_xlfn.STDEV.S(C3:C121)</f>
        <v>7.2038568727645913E-2</v>
      </c>
      <c r="H6" s="24">
        <f>G6^2</f>
        <v>5.1895553843277634E-3</v>
      </c>
      <c r="J6" s="71" t="s">
        <v>38</v>
      </c>
      <c r="K6" s="72" t="s">
        <v>40</v>
      </c>
    </row>
    <row r="7" spans="1:12" x14ac:dyDescent="0.25">
      <c r="A7" s="83">
        <v>42219</v>
      </c>
      <c r="B7" s="43">
        <v>42.920459999999999</v>
      </c>
      <c r="C7" s="45">
        <f t="shared" si="0"/>
        <v>-6.1948932321586575E-2</v>
      </c>
      <c r="D7" s="20">
        <f t="shared" si="1"/>
        <v>0.9380510676784134</v>
      </c>
      <c r="E7" s="20">
        <v>-0.13</v>
      </c>
      <c r="J7" s="85">
        <f>NORMDIST(0,H3,G6,TRUE)</f>
        <v>0.45774623210352372</v>
      </c>
      <c r="K7" s="10">
        <f>_xlfn.NORM.DIST(0,G3,G6,TRUE)</f>
        <v>0.44377591865632127</v>
      </c>
    </row>
    <row r="8" spans="1:12" x14ac:dyDescent="0.25">
      <c r="A8" s="83">
        <v>42186</v>
      </c>
      <c r="B8" s="43">
        <v>45.754928999999997</v>
      </c>
      <c r="C8" s="45">
        <f t="shared" si="0"/>
        <v>5.77576081856764E-2</v>
      </c>
      <c r="D8" s="20">
        <f t="shared" si="1"/>
        <v>1.0577576081856763</v>
      </c>
      <c r="E8" s="20">
        <v>-0.12</v>
      </c>
    </row>
    <row r="9" spans="1:12" x14ac:dyDescent="0.25">
      <c r="A9" s="83">
        <v>42156</v>
      </c>
      <c r="B9" s="43">
        <v>43.256535</v>
      </c>
      <c r="C9" s="45">
        <f t="shared" si="0"/>
        <v>-5.7831785325262487E-2</v>
      </c>
      <c r="D9" s="20">
        <f t="shared" si="1"/>
        <v>0.94216821467473755</v>
      </c>
      <c r="E9" s="20">
        <v>-0.11</v>
      </c>
    </row>
    <row r="10" spans="1:12" x14ac:dyDescent="0.25">
      <c r="A10" s="83">
        <v>42125</v>
      </c>
      <c r="B10" s="43">
        <v>45.91169</v>
      </c>
      <c r="C10" s="45">
        <f t="shared" si="0"/>
        <v>-3.0334235772891079E-2</v>
      </c>
      <c r="D10" s="20">
        <f t="shared" si="1"/>
        <v>0.96966576422710893</v>
      </c>
      <c r="E10" s="20">
        <v>-9.9999999999999895E-2</v>
      </c>
    </row>
    <row r="11" spans="1:12" x14ac:dyDescent="0.25">
      <c r="A11" s="83">
        <v>42095</v>
      </c>
      <c r="B11" s="43">
        <v>47.347954000000001</v>
      </c>
      <c r="C11" s="45">
        <f t="shared" si="0"/>
        <v>0.19626160054389191</v>
      </c>
      <c r="D11" s="20">
        <f t="shared" si="1"/>
        <v>1.196261600543892</v>
      </c>
      <c r="E11" s="20">
        <v>-8.99999999999999E-2</v>
      </c>
    </row>
    <row r="12" spans="1:12" x14ac:dyDescent="0.25">
      <c r="A12" s="83">
        <v>42065</v>
      </c>
      <c r="B12" s="43">
        <v>39.579932999999997</v>
      </c>
      <c r="C12" s="45">
        <f t="shared" si="0"/>
        <v>-7.2747921574301544E-2</v>
      </c>
      <c r="D12" s="20">
        <f t="shared" si="1"/>
        <v>0.92725207842569846</v>
      </c>
      <c r="E12" s="20">
        <v>-7.9999999999999905E-2</v>
      </c>
    </row>
    <row r="13" spans="1:12" x14ac:dyDescent="0.25">
      <c r="A13" s="83">
        <v>42037</v>
      </c>
      <c r="B13" s="43">
        <v>42.685192000000001</v>
      </c>
      <c r="C13" s="45">
        <f t="shared" si="0"/>
        <v>9.3120292654272338E-2</v>
      </c>
      <c r="D13" s="20">
        <f t="shared" si="1"/>
        <v>1.0931202926542722</v>
      </c>
      <c r="E13" s="20">
        <v>-7.0000000000000007E-2</v>
      </c>
    </row>
    <row r="14" spans="1:12" x14ac:dyDescent="0.25">
      <c r="A14" s="83">
        <v>42006</v>
      </c>
      <c r="B14" s="43">
        <v>39.048943000000001</v>
      </c>
      <c r="C14" s="45">
        <f t="shared" si="0"/>
        <v>-0.13024756118601175</v>
      </c>
      <c r="D14" s="20">
        <f t="shared" si="1"/>
        <v>0.86975243881398823</v>
      </c>
      <c r="E14" s="20">
        <v>-0.06</v>
      </c>
    </row>
    <row r="15" spans="1:12" x14ac:dyDescent="0.25">
      <c r="A15" s="83">
        <v>41974</v>
      </c>
      <c r="B15" s="43">
        <v>44.896617999999997</v>
      </c>
      <c r="C15" s="45">
        <f t="shared" si="0"/>
        <v>-2.8445998086175837E-2</v>
      </c>
      <c r="D15" s="20">
        <f t="shared" si="1"/>
        <v>0.97155400191382413</v>
      </c>
      <c r="E15" s="20">
        <v>-0.05</v>
      </c>
    </row>
    <row r="16" spans="1:12" x14ac:dyDescent="0.25">
      <c r="A16" s="83">
        <v>41946</v>
      </c>
      <c r="B16" s="43">
        <v>46.21114</v>
      </c>
      <c r="C16" s="45">
        <f t="shared" si="0"/>
        <v>2.4740179002458597E-2</v>
      </c>
      <c r="D16" s="20">
        <f t="shared" si="1"/>
        <v>1.0247401790024586</v>
      </c>
      <c r="E16" s="20">
        <v>-0.04</v>
      </c>
    </row>
    <row r="17" spans="1:5" x14ac:dyDescent="0.25">
      <c r="A17" s="83">
        <v>41913</v>
      </c>
      <c r="B17" s="43">
        <v>45.095469999999999</v>
      </c>
      <c r="C17" s="45">
        <f t="shared" si="0"/>
        <v>1.2726512524238828E-2</v>
      </c>
      <c r="D17" s="20">
        <f t="shared" si="1"/>
        <v>1.0127265125242388</v>
      </c>
      <c r="E17" s="20">
        <v>-0.03</v>
      </c>
    </row>
    <row r="18" spans="1:5" x14ac:dyDescent="0.25">
      <c r="A18" s="83">
        <v>41884</v>
      </c>
      <c r="B18" s="43">
        <v>44.528773999999999</v>
      </c>
      <c r="C18" s="45">
        <f t="shared" si="0"/>
        <v>2.047105718418455E-2</v>
      </c>
      <c r="D18" s="20">
        <f t="shared" si="1"/>
        <v>1.0204710571841846</v>
      </c>
      <c r="E18" s="20">
        <v>-0.02</v>
      </c>
    </row>
    <row r="19" spans="1:5" x14ac:dyDescent="0.25">
      <c r="A19" s="83">
        <v>41852</v>
      </c>
      <c r="B19" s="43">
        <v>43.635508999999999</v>
      </c>
      <c r="C19" s="45">
        <f t="shared" si="0"/>
        <v>5.9169285512177337E-2</v>
      </c>
      <c r="D19" s="20">
        <f t="shared" si="1"/>
        <v>1.0591692855121773</v>
      </c>
      <c r="E19" s="20">
        <v>-0.01</v>
      </c>
    </row>
    <row r="20" spans="1:5" x14ac:dyDescent="0.25">
      <c r="A20" s="83">
        <v>41821</v>
      </c>
      <c r="B20" s="43">
        <v>41.197861000000003</v>
      </c>
      <c r="C20" s="45">
        <f t="shared" si="0"/>
        <v>3.5011951114651503E-2</v>
      </c>
      <c r="D20" s="20">
        <f t="shared" si="1"/>
        <v>1.0350119511146516</v>
      </c>
      <c r="E20" s="20">
        <v>0</v>
      </c>
    </row>
    <row r="21" spans="1:5" x14ac:dyDescent="0.25">
      <c r="A21" s="83">
        <v>41792</v>
      </c>
      <c r="B21" s="43">
        <v>39.804237000000001</v>
      </c>
      <c r="C21" s="45">
        <f t="shared" si="0"/>
        <v>1.8563832012689161E-2</v>
      </c>
      <c r="D21" s="20">
        <f t="shared" si="1"/>
        <v>1.0185638320126891</v>
      </c>
      <c r="E21" s="20">
        <v>9.9999999999999794E-3</v>
      </c>
    </row>
    <row r="22" spans="1:5" x14ac:dyDescent="0.25">
      <c r="A22" s="83">
        <v>41760</v>
      </c>
      <c r="B22" s="43">
        <v>39.078785000000003</v>
      </c>
      <c r="C22" s="45">
        <f t="shared" si="0"/>
        <v>2.0515266552616814E-2</v>
      </c>
      <c r="D22" s="20">
        <f t="shared" si="1"/>
        <v>1.0205152665526167</v>
      </c>
      <c r="E22" s="20">
        <v>0.02</v>
      </c>
    </row>
    <row r="23" spans="1:5" x14ac:dyDescent="0.25">
      <c r="A23" s="83">
        <v>41730</v>
      </c>
      <c r="B23" s="43">
        <v>38.293190000000003</v>
      </c>
      <c r="C23" s="45">
        <f t="shared" si="0"/>
        <v>-1.4393824838475178E-2</v>
      </c>
      <c r="D23" s="20">
        <f t="shared" si="1"/>
        <v>0.98560617516152482</v>
      </c>
      <c r="E23" s="20">
        <v>0.03</v>
      </c>
    </row>
    <row r="24" spans="1:5" x14ac:dyDescent="0.25">
      <c r="A24" s="83">
        <v>41701</v>
      </c>
      <c r="B24" s="43">
        <v>38.852424999999997</v>
      </c>
      <c r="C24" s="45">
        <f t="shared" si="0"/>
        <v>6.9955639956980814E-2</v>
      </c>
      <c r="D24" s="20">
        <f t="shared" si="1"/>
        <v>1.0699556399569807</v>
      </c>
      <c r="E24" s="20">
        <v>0.04</v>
      </c>
    </row>
    <row r="25" spans="1:5" x14ac:dyDescent="0.25">
      <c r="A25" s="83">
        <v>41673</v>
      </c>
      <c r="B25" s="43">
        <v>36.312182999999997</v>
      </c>
      <c r="C25" s="45">
        <f t="shared" si="0"/>
        <v>2.0012504022852103E-2</v>
      </c>
      <c r="D25" s="20">
        <f t="shared" si="1"/>
        <v>1.020012504022852</v>
      </c>
      <c r="E25" s="20">
        <v>0.05</v>
      </c>
    </row>
    <row r="26" spans="1:5" x14ac:dyDescent="0.25">
      <c r="A26" s="83">
        <v>41641</v>
      </c>
      <c r="B26" s="43">
        <v>35.599742999999997</v>
      </c>
      <c r="C26" s="45">
        <f t="shared" si="0"/>
        <v>1.149432374268782E-2</v>
      </c>
      <c r="D26" s="20">
        <f t="shared" si="1"/>
        <v>1.0114943237426879</v>
      </c>
      <c r="E26" s="20">
        <v>0.06</v>
      </c>
    </row>
    <row r="27" spans="1:5" x14ac:dyDescent="0.25">
      <c r="A27" s="83">
        <v>41610</v>
      </c>
      <c r="B27" s="43">
        <v>35.195197999999998</v>
      </c>
      <c r="C27" s="45">
        <f t="shared" si="0"/>
        <v>-1.8882837902850304E-2</v>
      </c>
      <c r="D27" s="20">
        <f t="shared" si="1"/>
        <v>0.98111716209714972</v>
      </c>
      <c r="E27" s="20">
        <v>7.0000000000000007E-2</v>
      </c>
    </row>
    <row r="28" spans="1:5" x14ac:dyDescent="0.25">
      <c r="A28" s="83">
        <v>41579</v>
      </c>
      <c r="B28" s="43">
        <v>35.872574</v>
      </c>
      <c r="C28" s="45">
        <f t="shared" si="0"/>
        <v>8.4981005423638553E-2</v>
      </c>
      <c r="D28" s="20">
        <f t="shared" si="1"/>
        <v>1.0849810054236386</v>
      </c>
      <c r="E28" s="20">
        <v>0.08</v>
      </c>
    </row>
    <row r="29" spans="1:5" x14ac:dyDescent="0.25">
      <c r="A29" s="83">
        <v>41548</v>
      </c>
      <c r="B29" s="43">
        <v>33.062859000000003</v>
      </c>
      <c r="C29" s="45">
        <f t="shared" si="0"/>
        <v>6.4002485933356126E-2</v>
      </c>
      <c r="D29" s="20">
        <f t="shared" si="1"/>
        <v>1.0640024859333561</v>
      </c>
      <c r="E29" s="20">
        <v>0.09</v>
      </c>
    </row>
    <row r="30" spans="1:5" x14ac:dyDescent="0.25">
      <c r="A30" s="83">
        <v>41520</v>
      </c>
      <c r="B30" s="43">
        <v>31.074043</v>
      </c>
      <c r="C30" s="45">
        <f t="shared" si="0"/>
        <v>-3.5929157138380454E-3</v>
      </c>
      <c r="D30" s="20">
        <f t="shared" si="1"/>
        <v>0.99640708428616198</v>
      </c>
      <c r="E30" s="20">
        <v>0.1</v>
      </c>
    </row>
    <row r="31" spans="1:5" x14ac:dyDescent="0.25">
      <c r="A31" s="83">
        <v>41487</v>
      </c>
      <c r="B31" s="43">
        <v>31.186091999999999</v>
      </c>
      <c r="C31" s="45">
        <f t="shared" si="0"/>
        <v>5.6386862049446075E-2</v>
      </c>
      <c r="D31" s="20">
        <f t="shared" si="1"/>
        <v>1.0563868620494461</v>
      </c>
      <c r="E31" s="20">
        <v>0.11</v>
      </c>
    </row>
    <row r="32" spans="1:5" x14ac:dyDescent="0.25">
      <c r="A32" s="83">
        <v>41456</v>
      </c>
      <c r="B32" s="43">
        <v>29.521469</v>
      </c>
      <c r="C32" s="45">
        <f t="shared" si="0"/>
        <v>-7.817024024460989E-2</v>
      </c>
      <c r="D32" s="20">
        <f t="shared" si="1"/>
        <v>0.92182975975539017</v>
      </c>
      <c r="E32" s="20">
        <v>0.12</v>
      </c>
    </row>
    <row r="33" spans="1:5" x14ac:dyDescent="0.25">
      <c r="A33" s="83">
        <v>41428</v>
      </c>
      <c r="B33" s="43">
        <v>32.024859999999997</v>
      </c>
      <c r="C33" s="45">
        <f t="shared" si="0"/>
        <v>-1.0315202929071985E-2</v>
      </c>
      <c r="D33" s="20">
        <f t="shared" si="1"/>
        <v>0.98968479707092805</v>
      </c>
      <c r="E33" s="20">
        <v>0.13</v>
      </c>
    </row>
    <row r="34" spans="1:5" x14ac:dyDescent="0.25">
      <c r="A34" s="83">
        <v>41395</v>
      </c>
      <c r="B34" s="43">
        <v>32.358646</v>
      </c>
      <c r="C34" s="45">
        <f t="shared" si="0"/>
        <v>6.1774255051013464E-2</v>
      </c>
      <c r="D34" s="20">
        <f t="shared" si="1"/>
        <v>1.0617742550510134</v>
      </c>
      <c r="E34" s="20">
        <v>0.14000000000000001</v>
      </c>
    </row>
    <row r="35" spans="1:5" x14ac:dyDescent="0.25">
      <c r="A35" s="83">
        <v>41365</v>
      </c>
      <c r="B35" s="43">
        <v>30.476012999999998</v>
      </c>
      <c r="C35" s="45">
        <f t="shared" ref="C35:C66" si="2">(B35-B36)/B36</f>
        <v>0.15693807411499447</v>
      </c>
      <c r="D35" s="20">
        <f t="shared" ref="D35:D66" si="3">1+C35</f>
        <v>1.1569380741149944</v>
      </c>
      <c r="E35" s="20">
        <v>0.15</v>
      </c>
    </row>
    <row r="36" spans="1:5" x14ac:dyDescent="0.25">
      <c r="A36" s="83">
        <v>41334</v>
      </c>
      <c r="B36" s="43">
        <v>26.341957000000001</v>
      </c>
      <c r="C36" s="45">
        <f t="shared" si="2"/>
        <v>2.913670401222937E-2</v>
      </c>
      <c r="D36" s="20">
        <f t="shared" si="3"/>
        <v>1.0291367040122295</v>
      </c>
      <c r="E36" s="20">
        <v>0.16</v>
      </c>
    </row>
    <row r="37" spans="1:5" x14ac:dyDescent="0.25">
      <c r="A37" s="83">
        <v>41306</v>
      </c>
      <c r="B37" s="43">
        <v>25.596169</v>
      </c>
      <c r="C37" s="45">
        <f t="shared" si="2"/>
        <v>2.1135318964846321E-2</v>
      </c>
      <c r="D37" s="20">
        <f t="shared" si="3"/>
        <v>1.0211353189648462</v>
      </c>
      <c r="E37" s="20">
        <v>0.17</v>
      </c>
    </row>
    <row r="38" spans="1:5" x14ac:dyDescent="0.25">
      <c r="A38" s="83">
        <v>41276</v>
      </c>
      <c r="B38" s="43">
        <v>25.066382999999998</v>
      </c>
      <c r="C38" s="45">
        <f t="shared" si="2"/>
        <v>2.7705097341037131E-2</v>
      </c>
      <c r="D38" s="20">
        <f t="shared" si="3"/>
        <v>1.0277050973410371</v>
      </c>
      <c r="E38" s="20">
        <v>0.18</v>
      </c>
    </row>
    <row r="39" spans="1:5" x14ac:dyDescent="0.25">
      <c r="A39" s="83">
        <v>41246</v>
      </c>
      <c r="B39" s="43">
        <v>24.390637999999999</v>
      </c>
      <c r="C39" s="45">
        <f t="shared" si="2"/>
        <v>3.3807988462944555E-3</v>
      </c>
      <c r="D39" s="20">
        <f t="shared" si="3"/>
        <v>1.0033807988462944</v>
      </c>
      <c r="E39" s="20">
        <v>0.19</v>
      </c>
    </row>
    <row r="40" spans="1:5" x14ac:dyDescent="0.25">
      <c r="A40" s="83">
        <v>41214</v>
      </c>
      <c r="B40" s="43">
        <v>24.308456</v>
      </c>
      <c r="C40" s="45">
        <f t="shared" si="2"/>
        <v>-5.9609641644414339E-2</v>
      </c>
      <c r="D40" s="20">
        <f t="shared" si="3"/>
        <v>0.94039035835558571</v>
      </c>
      <c r="E40" s="20">
        <v>0.2</v>
      </c>
    </row>
    <row r="41" spans="1:5" x14ac:dyDescent="0.25">
      <c r="A41" s="83">
        <v>41183</v>
      </c>
      <c r="B41" s="43">
        <v>25.849325</v>
      </c>
      <c r="C41" s="45">
        <f t="shared" si="2"/>
        <v>-4.0994600269062716E-2</v>
      </c>
      <c r="D41" s="20">
        <f t="shared" si="3"/>
        <v>0.95900539973093724</v>
      </c>
      <c r="E41" s="20">
        <v>0.21</v>
      </c>
    </row>
    <row r="42" spans="1:5" x14ac:dyDescent="0.25">
      <c r="A42" s="83">
        <v>41156</v>
      </c>
      <c r="B42" s="43">
        <v>26.954305999999999</v>
      </c>
      <c r="C42" s="45">
        <f t="shared" si="2"/>
        <v>-3.4393216311411789E-2</v>
      </c>
      <c r="D42" s="20">
        <f t="shared" si="3"/>
        <v>0.96560678368858821</v>
      </c>
      <c r="E42" s="20">
        <v>0.22</v>
      </c>
    </row>
    <row r="43" spans="1:5" x14ac:dyDescent="0.25">
      <c r="A43" s="83">
        <v>41122</v>
      </c>
      <c r="B43" s="43">
        <v>27.914370999999999</v>
      </c>
      <c r="C43" s="45">
        <f t="shared" si="2"/>
        <v>5.2737511080109253E-2</v>
      </c>
      <c r="D43" s="20">
        <f t="shared" si="3"/>
        <v>1.0527375110801092</v>
      </c>
      <c r="E43" s="20">
        <v>0.23</v>
      </c>
    </row>
    <row r="44" spans="1:5" x14ac:dyDescent="0.25">
      <c r="A44" s="83">
        <v>41092</v>
      </c>
      <c r="B44" s="43">
        <v>26.515984</v>
      </c>
      <c r="C44" s="45">
        <f t="shared" si="2"/>
        <v>-3.6613294759087388E-2</v>
      </c>
      <c r="D44" s="20">
        <f t="shared" si="3"/>
        <v>0.96338670524091263</v>
      </c>
      <c r="E44" s="20">
        <v>0.24</v>
      </c>
    </row>
    <row r="45" spans="1:5" x14ac:dyDescent="0.25">
      <c r="A45" s="83">
        <v>41061</v>
      </c>
      <c r="B45" s="43">
        <v>27.523717999999999</v>
      </c>
      <c r="C45" s="45">
        <f t="shared" si="2"/>
        <v>4.7961641560930579E-2</v>
      </c>
      <c r="D45" s="20">
        <f t="shared" si="3"/>
        <v>1.0479616415609305</v>
      </c>
      <c r="E45" s="24">
        <v>0.25</v>
      </c>
    </row>
    <row r="46" spans="1:5" x14ac:dyDescent="0.25">
      <c r="A46" s="83">
        <v>41030</v>
      </c>
      <c r="B46" s="43">
        <v>26.264050999999998</v>
      </c>
      <c r="C46" s="45">
        <f t="shared" si="2"/>
        <v>-8.240047956570215E-2</v>
      </c>
      <c r="D46" s="20">
        <f t="shared" si="3"/>
        <v>0.91759952043429782</v>
      </c>
    </row>
    <row r="47" spans="1:5" x14ac:dyDescent="0.25">
      <c r="A47" s="83">
        <v>41001</v>
      </c>
      <c r="B47" s="43">
        <v>28.622564000000001</v>
      </c>
      <c r="C47" s="45">
        <f t="shared" si="2"/>
        <v>-7.4395486175637127E-3</v>
      </c>
      <c r="D47" s="20">
        <f t="shared" si="3"/>
        <v>0.99256045138243632</v>
      </c>
    </row>
    <row r="48" spans="1:5" x14ac:dyDescent="0.25">
      <c r="A48" s="83">
        <v>40969</v>
      </c>
      <c r="B48" s="43">
        <v>28.837098999999998</v>
      </c>
      <c r="C48" s="45">
        <f t="shared" si="2"/>
        <v>1.638307172699649E-2</v>
      </c>
      <c r="D48" s="20">
        <f t="shared" si="3"/>
        <v>1.0163830717269966</v>
      </c>
    </row>
    <row r="49" spans="1:4" x14ac:dyDescent="0.25">
      <c r="A49" s="83">
        <v>40940</v>
      </c>
      <c r="B49" s="43">
        <v>28.372274000000001</v>
      </c>
      <c r="C49" s="45">
        <f t="shared" si="2"/>
        <v>8.1915074910226829E-2</v>
      </c>
      <c r="D49" s="20">
        <f t="shared" si="3"/>
        <v>1.0819150749102269</v>
      </c>
    </row>
    <row r="50" spans="1:4" x14ac:dyDescent="0.25">
      <c r="A50" s="83">
        <v>40911</v>
      </c>
      <c r="B50" s="43">
        <v>26.224122999999999</v>
      </c>
      <c r="C50" s="45">
        <f t="shared" si="2"/>
        <v>0.13751934498209434</v>
      </c>
      <c r="D50" s="20">
        <f t="shared" si="3"/>
        <v>1.1375193449820944</v>
      </c>
    </row>
    <row r="51" spans="1:4" x14ac:dyDescent="0.25">
      <c r="A51" s="83">
        <v>40878</v>
      </c>
      <c r="B51" s="43">
        <v>23.053782000000002</v>
      </c>
      <c r="C51" s="45">
        <f t="shared" si="2"/>
        <v>1.4855308455716761E-2</v>
      </c>
      <c r="D51" s="20">
        <f t="shared" si="3"/>
        <v>1.0148553084557168</v>
      </c>
    </row>
    <row r="52" spans="1:4" x14ac:dyDescent="0.25">
      <c r="A52" s="83">
        <v>40848</v>
      </c>
      <c r="B52" s="43">
        <v>22.716324</v>
      </c>
      <c r="C52" s="45">
        <f t="shared" si="2"/>
        <v>-3.219598101212294E-2</v>
      </c>
      <c r="D52" s="20">
        <f t="shared" si="3"/>
        <v>0.96780401898787705</v>
      </c>
    </row>
    <row r="53" spans="1:4" x14ac:dyDescent="0.25">
      <c r="A53" s="83">
        <v>40819</v>
      </c>
      <c r="B53" s="43">
        <v>23.472028999999999</v>
      </c>
      <c r="C53" s="45">
        <f t="shared" si="2"/>
        <v>6.9907609362044681E-2</v>
      </c>
      <c r="D53" s="20">
        <f t="shared" si="3"/>
        <v>1.0699076093620448</v>
      </c>
    </row>
    <row r="54" spans="1:4" x14ac:dyDescent="0.25">
      <c r="A54" s="83">
        <v>40787</v>
      </c>
      <c r="B54" s="43">
        <v>21.938369999999999</v>
      </c>
      <c r="C54" s="45">
        <f t="shared" si="2"/>
        <v>-6.4285743837422402E-2</v>
      </c>
      <c r="D54" s="20">
        <f t="shared" si="3"/>
        <v>0.93571425616257764</v>
      </c>
    </row>
    <row r="55" spans="1:4" x14ac:dyDescent="0.25">
      <c r="A55" s="83">
        <v>40756</v>
      </c>
      <c r="B55" s="43">
        <v>23.445587</v>
      </c>
      <c r="C55" s="45">
        <f t="shared" si="2"/>
        <v>-2.3069727657659876E-2</v>
      </c>
      <c r="D55" s="20">
        <f t="shared" si="3"/>
        <v>0.97693027234234009</v>
      </c>
    </row>
    <row r="56" spans="1:4" x14ac:dyDescent="0.25">
      <c r="A56" s="83">
        <v>40725</v>
      </c>
      <c r="B56" s="43">
        <v>23.999243</v>
      </c>
      <c r="C56" s="45">
        <f t="shared" si="2"/>
        <v>5.3846121756878307E-2</v>
      </c>
      <c r="D56" s="20">
        <f t="shared" si="3"/>
        <v>1.0538461217568784</v>
      </c>
    </row>
    <row r="57" spans="1:4" x14ac:dyDescent="0.25">
      <c r="A57" s="83">
        <v>40695</v>
      </c>
      <c r="B57" s="43">
        <v>22.773005000000001</v>
      </c>
      <c r="C57" s="45">
        <f t="shared" si="2"/>
        <v>3.9584215706852742E-2</v>
      </c>
      <c r="D57" s="20">
        <f t="shared" si="3"/>
        <v>1.0395842157068527</v>
      </c>
    </row>
    <row r="58" spans="1:4" x14ac:dyDescent="0.25">
      <c r="A58" s="83">
        <v>40665</v>
      </c>
      <c r="B58" s="43">
        <v>21.905878000000001</v>
      </c>
      <c r="C58" s="45">
        <f t="shared" si="2"/>
        <v>-2.8783478249611978E-2</v>
      </c>
      <c r="D58" s="20">
        <f t="shared" si="3"/>
        <v>0.97121652175038797</v>
      </c>
    </row>
    <row r="59" spans="1:4" x14ac:dyDescent="0.25">
      <c r="A59" s="83">
        <v>40634</v>
      </c>
      <c r="B59" s="43">
        <v>22.555091999999998</v>
      </c>
      <c r="C59" s="45">
        <f t="shared" si="2"/>
        <v>2.0874408971346996E-2</v>
      </c>
      <c r="D59" s="20">
        <f t="shared" si="3"/>
        <v>1.0208744089713471</v>
      </c>
    </row>
    <row r="60" spans="1:4" x14ac:dyDescent="0.25">
      <c r="A60" s="83">
        <v>40603</v>
      </c>
      <c r="B60" s="43">
        <v>22.093895</v>
      </c>
      <c r="C60" s="45">
        <f t="shared" si="2"/>
        <v>-4.4770571772425459E-2</v>
      </c>
      <c r="D60" s="20">
        <f t="shared" si="3"/>
        <v>0.95522942822757451</v>
      </c>
    </row>
    <row r="61" spans="1:4" x14ac:dyDescent="0.25">
      <c r="A61" s="83">
        <v>40575</v>
      </c>
      <c r="B61" s="43">
        <v>23.129411999999999</v>
      </c>
      <c r="C61" s="45">
        <f t="shared" si="2"/>
        <v>-3.5805861473920585E-2</v>
      </c>
      <c r="D61" s="20">
        <f t="shared" si="3"/>
        <v>0.96419413852607938</v>
      </c>
    </row>
    <row r="62" spans="1:4" x14ac:dyDescent="0.25">
      <c r="A62" s="83">
        <v>40546</v>
      </c>
      <c r="B62" s="43">
        <v>23.988334999999999</v>
      </c>
      <c r="C62" s="45">
        <f t="shared" si="2"/>
        <v>-6.449291620414804E-3</v>
      </c>
      <c r="D62" s="20">
        <f t="shared" si="3"/>
        <v>0.99355070837958515</v>
      </c>
    </row>
    <row r="63" spans="1:4" x14ac:dyDescent="0.25">
      <c r="A63" s="83">
        <v>40513</v>
      </c>
      <c r="B63" s="43">
        <v>24.144047</v>
      </c>
      <c r="C63" s="45">
        <f t="shared" si="2"/>
        <v>0.1049089916278961</v>
      </c>
      <c r="D63" s="20">
        <f t="shared" si="3"/>
        <v>1.104908991627896</v>
      </c>
    </row>
    <row r="64" spans="1:4" x14ac:dyDescent="0.25">
      <c r="A64" s="83">
        <v>40483</v>
      </c>
      <c r="B64" s="43">
        <v>21.851616</v>
      </c>
      <c r="C64" s="45">
        <f t="shared" si="2"/>
        <v>-4.7048843486317035E-2</v>
      </c>
      <c r="D64" s="20">
        <f t="shared" si="3"/>
        <v>0.95295115651368301</v>
      </c>
    </row>
    <row r="65" spans="1:4" x14ac:dyDescent="0.25">
      <c r="A65" s="83">
        <v>40452</v>
      </c>
      <c r="B65" s="43">
        <v>22.930468000000001</v>
      </c>
      <c r="C65" s="45">
        <f t="shared" si="2"/>
        <v>8.9015900684916785E-2</v>
      </c>
      <c r="D65" s="20">
        <f t="shared" si="3"/>
        <v>1.0890159006849167</v>
      </c>
    </row>
    <row r="66" spans="1:4" x14ac:dyDescent="0.25">
      <c r="A66" s="83">
        <v>40422</v>
      </c>
      <c r="B66" s="43">
        <v>21.056137</v>
      </c>
      <c r="C66" s="45">
        <f t="shared" si="2"/>
        <v>4.3459797994514542E-2</v>
      </c>
      <c r="D66" s="20">
        <f t="shared" si="3"/>
        <v>1.0434597979945146</v>
      </c>
    </row>
    <row r="67" spans="1:4" x14ac:dyDescent="0.25">
      <c r="A67" s="83">
        <v>40392</v>
      </c>
      <c r="B67" s="43">
        <v>20.179155000000002</v>
      </c>
      <c r="C67" s="45">
        <f t="shared" ref="C67:C98" si="4">(B67-B68)/B68</f>
        <v>-8.5811715627697308E-2</v>
      </c>
      <c r="D67" s="20">
        <f t="shared" ref="D67:D98" si="5">1+C67</f>
        <v>0.91418828437230271</v>
      </c>
    </row>
    <row r="68" spans="1:4" x14ac:dyDescent="0.25">
      <c r="A68" s="83">
        <v>40360</v>
      </c>
      <c r="B68" s="43">
        <v>22.073302999999999</v>
      </c>
      <c r="C68" s="45">
        <f t="shared" si="4"/>
        <v>0.12168615984405455</v>
      </c>
      <c r="D68" s="20">
        <f t="shared" si="5"/>
        <v>1.1216861598440546</v>
      </c>
    </row>
    <row r="69" spans="1:4" x14ac:dyDescent="0.25">
      <c r="A69" s="83">
        <v>40330</v>
      </c>
      <c r="B69" s="43">
        <v>19.67868</v>
      </c>
      <c r="C69" s="45">
        <f t="shared" si="4"/>
        <v>-0.10813949362039033</v>
      </c>
      <c r="D69" s="20">
        <f t="shared" si="5"/>
        <v>0.89186050637960967</v>
      </c>
    </row>
    <row r="70" spans="1:4" x14ac:dyDescent="0.25">
      <c r="A70" s="83">
        <v>40301</v>
      </c>
      <c r="B70" s="43">
        <v>22.064751000000001</v>
      </c>
      <c r="C70" s="45">
        <f t="shared" si="4"/>
        <v>-0.15139437496384772</v>
      </c>
      <c r="D70" s="20">
        <f t="shared" si="5"/>
        <v>0.84860562503615222</v>
      </c>
    </row>
    <row r="71" spans="1:4" x14ac:dyDescent="0.25">
      <c r="A71" s="83">
        <v>40269</v>
      </c>
      <c r="B71" s="43">
        <v>26.001183999999999</v>
      </c>
      <c r="C71" s="45">
        <f t="shared" si="4"/>
        <v>4.2676656872101155E-2</v>
      </c>
      <c r="D71" s="20">
        <f t="shared" si="5"/>
        <v>1.0426766568721011</v>
      </c>
    </row>
    <row r="72" spans="1:4" x14ac:dyDescent="0.25">
      <c r="A72" s="83">
        <v>40238</v>
      </c>
      <c r="B72" s="43">
        <v>24.936958000000001</v>
      </c>
      <c r="C72" s="45">
        <f t="shared" si="4"/>
        <v>2.1625459357370896E-2</v>
      </c>
      <c r="D72" s="20">
        <f t="shared" si="5"/>
        <v>1.0216254593573708</v>
      </c>
    </row>
    <row r="73" spans="1:4" x14ac:dyDescent="0.25">
      <c r="A73" s="83">
        <v>40210</v>
      </c>
      <c r="B73" s="43">
        <v>24.409099999999999</v>
      </c>
      <c r="C73" s="45">
        <f t="shared" si="4"/>
        <v>2.2145787148904954E-2</v>
      </c>
      <c r="D73" s="20">
        <f t="shared" si="5"/>
        <v>1.022145787148905</v>
      </c>
    </row>
    <row r="74" spans="1:4" x14ac:dyDescent="0.25">
      <c r="A74" s="83">
        <v>40182</v>
      </c>
      <c r="B74" s="43">
        <v>23.880253</v>
      </c>
      <c r="C74" s="45">
        <f t="shared" si="4"/>
        <v>-7.5459298862552149E-2</v>
      </c>
      <c r="D74" s="20">
        <f t="shared" si="5"/>
        <v>0.9245407011374478</v>
      </c>
    </row>
    <row r="75" spans="1:4" x14ac:dyDescent="0.25">
      <c r="A75" s="83">
        <v>40148</v>
      </c>
      <c r="B75" s="43">
        <v>25.829315000000001</v>
      </c>
      <c r="C75" s="45">
        <f t="shared" si="4"/>
        <v>3.6382192740341449E-2</v>
      </c>
      <c r="D75" s="20">
        <f t="shared" si="5"/>
        <v>1.0363821927403414</v>
      </c>
    </row>
    <row r="76" spans="1:4" x14ac:dyDescent="0.25">
      <c r="A76" s="83">
        <v>40119</v>
      </c>
      <c r="B76" s="43">
        <v>24.922577</v>
      </c>
      <c r="C76" s="45">
        <f t="shared" si="4"/>
        <v>6.5272253211087691E-2</v>
      </c>
      <c r="D76" s="20">
        <f t="shared" si="5"/>
        <v>1.0652722532110876</v>
      </c>
    </row>
    <row r="77" spans="1:4" x14ac:dyDescent="0.25">
      <c r="A77" s="83">
        <v>40087</v>
      </c>
      <c r="B77" s="43">
        <v>23.395499999999998</v>
      </c>
      <c r="C77" s="45">
        <f t="shared" si="4"/>
        <v>7.8149340792243657E-2</v>
      </c>
      <c r="D77" s="20">
        <f t="shared" si="5"/>
        <v>1.0781493407922436</v>
      </c>
    </row>
    <row r="78" spans="1:4" x14ac:dyDescent="0.25">
      <c r="A78" s="83">
        <v>40057</v>
      </c>
      <c r="B78" s="43">
        <v>21.699684000000001</v>
      </c>
      <c r="C78" s="45">
        <f t="shared" si="4"/>
        <v>4.3407640105480934E-2</v>
      </c>
      <c r="D78" s="20">
        <f t="shared" si="5"/>
        <v>1.043407640105481</v>
      </c>
    </row>
    <row r="79" spans="1:4" x14ac:dyDescent="0.25">
      <c r="A79" s="83">
        <v>40028</v>
      </c>
      <c r="B79" s="43">
        <v>20.796938000000001</v>
      </c>
      <c r="C79" s="45">
        <f t="shared" si="4"/>
        <v>5.3937197176491987E-2</v>
      </c>
      <c r="D79" s="20">
        <f t="shared" si="5"/>
        <v>1.0539371971764919</v>
      </c>
    </row>
    <row r="80" spans="1:4" x14ac:dyDescent="0.25">
      <c r="A80" s="83">
        <v>39995</v>
      </c>
      <c r="B80" s="43">
        <v>19.732616</v>
      </c>
      <c r="C80" s="45">
        <f t="shared" si="4"/>
        <v>-1.0517511468050952E-2</v>
      </c>
      <c r="D80" s="20">
        <f t="shared" si="5"/>
        <v>0.98948248853194909</v>
      </c>
    </row>
    <row r="81" spans="1:4" x14ac:dyDescent="0.25">
      <c r="A81" s="83">
        <v>39965</v>
      </c>
      <c r="B81" s="43">
        <v>19.942360000000001</v>
      </c>
      <c r="C81" s="45">
        <f t="shared" si="4"/>
        <v>0.13786501873403709</v>
      </c>
      <c r="D81" s="20">
        <f t="shared" si="5"/>
        <v>1.1378650187340371</v>
      </c>
    </row>
    <row r="82" spans="1:4" x14ac:dyDescent="0.25">
      <c r="A82" s="83">
        <v>39934</v>
      </c>
      <c r="B82" s="43">
        <v>17.526121</v>
      </c>
      <c r="C82" s="45">
        <f t="shared" si="4"/>
        <v>3.7643966481832832E-2</v>
      </c>
      <c r="D82" s="20">
        <f t="shared" si="5"/>
        <v>1.0376439664818329</v>
      </c>
    </row>
    <row r="83" spans="1:4" x14ac:dyDescent="0.25">
      <c r="A83" s="83">
        <v>39904</v>
      </c>
      <c r="B83" s="43">
        <v>16.890302999999999</v>
      </c>
      <c r="C83" s="45">
        <f t="shared" si="4"/>
        <v>0.10288519778314249</v>
      </c>
      <c r="D83" s="20">
        <f t="shared" si="5"/>
        <v>1.1028851977831424</v>
      </c>
    </row>
    <row r="84" spans="1:4" x14ac:dyDescent="0.25">
      <c r="A84" s="83">
        <v>39874</v>
      </c>
      <c r="B84" s="43">
        <v>15.314652000000001</v>
      </c>
      <c r="C84" s="45">
        <f t="shared" si="4"/>
        <v>0.13746133360586479</v>
      </c>
      <c r="D84" s="20">
        <f t="shared" si="5"/>
        <v>1.1374613336058648</v>
      </c>
    </row>
    <row r="85" spans="1:4" x14ac:dyDescent="0.25">
      <c r="A85" s="83">
        <v>39846</v>
      </c>
      <c r="B85" s="43">
        <v>13.463888000000001</v>
      </c>
      <c r="C85" s="45">
        <f t="shared" si="4"/>
        <v>-4.9079932686390583E-2</v>
      </c>
      <c r="D85" s="20">
        <f t="shared" si="5"/>
        <v>0.95092006731360945</v>
      </c>
    </row>
    <row r="86" spans="1:4" x14ac:dyDescent="0.25">
      <c r="A86" s="83">
        <v>39815</v>
      </c>
      <c r="B86" s="43">
        <v>14.158801</v>
      </c>
      <c r="C86" s="45">
        <f t="shared" si="4"/>
        <v>-0.12037036289224098</v>
      </c>
      <c r="D86" s="20">
        <f t="shared" si="5"/>
        <v>0.87962963710775899</v>
      </c>
    </row>
    <row r="87" spans="1:4" x14ac:dyDescent="0.25">
      <c r="A87" s="83">
        <v>39783</v>
      </c>
      <c r="B87" s="43">
        <v>16.096321</v>
      </c>
      <c r="C87" s="45">
        <f t="shared" si="4"/>
        <v>-3.8575665351683081E-2</v>
      </c>
      <c r="D87" s="20">
        <f t="shared" si="5"/>
        <v>0.96142433464831689</v>
      </c>
    </row>
    <row r="88" spans="1:4" x14ac:dyDescent="0.25">
      <c r="A88" s="83">
        <v>39755</v>
      </c>
      <c r="B88" s="43">
        <v>16.742160999999999</v>
      </c>
      <c r="C88" s="45">
        <f t="shared" si="4"/>
        <v>-8.8357519415369568E-2</v>
      </c>
      <c r="D88" s="20">
        <f t="shared" si="5"/>
        <v>0.91164248058463038</v>
      </c>
    </row>
    <row r="89" spans="1:4" x14ac:dyDescent="0.25">
      <c r="A89" s="83">
        <v>39722</v>
      </c>
      <c r="B89" s="43">
        <v>18.364832</v>
      </c>
      <c r="C89" s="45">
        <f t="shared" si="4"/>
        <v>-0.16335706402110453</v>
      </c>
      <c r="D89" s="20">
        <f t="shared" si="5"/>
        <v>0.8366429359788955</v>
      </c>
    </row>
    <row r="90" spans="1:4" x14ac:dyDescent="0.25">
      <c r="A90" s="83">
        <v>39693</v>
      </c>
      <c r="B90" s="43">
        <v>21.950621000000002</v>
      </c>
      <c r="C90" s="45">
        <f t="shared" si="4"/>
        <v>-2.1986066881428561E-2</v>
      </c>
      <c r="D90" s="20">
        <f t="shared" si="5"/>
        <v>0.97801393311857143</v>
      </c>
    </row>
    <row r="91" spans="1:4" x14ac:dyDescent="0.25">
      <c r="A91" s="83">
        <v>39661</v>
      </c>
      <c r="B91" s="43">
        <v>22.444078000000001</v>
      </c>
      <c r="C91" s="45">
        <f t="shared" si="4"/>
        <v>6.5273955385851512E-2</v>
      </c>
      <c r="D91" s="20">
        <f t="shared" si="5"/>
        <v>1.0652739553858515</v>
      </c>
    </row>
    <row r="92" spans="1:4" x14ac:dyDescent="0.25">
      <c r="A92" s="83">
        <v>39630</v>
      </c>
      <c r="B92" s="43">
        <v>21.068832</v>
      </c>
      <c r="C92" s="45">
        <f t="shared" si="4"/>
        <v>-6.5067249886410661E-2</v>
      </c>
      <c r="D92" s="20">
        <f t="shared" si="5"/>
        <v>0.93493275011358934</v>
      </c>
    </row>
    <row r="93" spans="1:4" x14ac:dyDescent="0.25">
      <c r="A93" s="83">
        <v>39601</v>
      </c>
      <c r="B93" s="43">
        <v>22.535131</v>
      </c>
      <c r="C93" s="45">
        <f t="shared" si="4"/>
        <v>-2.8601704961133061E-2</v>
      </c>
      <c r="D93" s="20">
        <f t="shared" si="5"/>
        <v>0.97139829503886699</v>
      </c>
    </row>
    <row r="94" spans="1:4" x14ac:dyDescent="0.25">
      <c r="A94" s="83">
        <v>39569</v>
      </c>
      <c r="B94" s="43">
        <v>23.198651999999999</v>
      </c>
      <c r="C94" s="45">
        <f t="shared" si="4"/>
        <v>-3.3571630734746212E-3</v>
      </c>
      <c r="D94" s="20">
        <f t="shared" si="5"/>
        <v>0.99664283692652533</v>
      </c>
    </row>
    <row r="95" spans="1:4" x14ac:dyDescent="0.25">
      <c r="A95" s="83">
        <v>39539</v>
      </c>
      <c r="B95" s="43">
        <v>23.276796000000001</v>
      </c>
      <c r="C95" s="45">
        <f t="shared" si="4"/>
        <v>4.9330960478286686E-3</v>
      </c>
      <c r="D95" s="20">
        <f t="shared" si="5"/>
        <v>1.0049330960478287</v>
      </c>
    </row>
    <row r="96" spans="1:4" x14ac:dyDescent="0.25">
      <c r="A96" s="83">
        <v>39510</v>
      </c>
      <c r="B96" s="43">
        <v>23.162533</v>
      </c>
      <c r="C96" s="45">
        <f t="shared" si="4"/>
        <v>4.3382298918951588E-2</v>
      </c>
      <c r="D96" s="20">
        <f t="shared" si="5"/>
        <v>1.0433822989189516</v>
      </c>
    </row>
    <row r="97" spans="1:4" x14ac:dyDescent="0.25">
      <c r="A97" s="83">
        <v>39479</v>
      </c>
      <c r="B97" s="43">
        <v>22.199469000000001</v>
      </c>
      <c r="C97" s="45">
        <f t="shared" si="4"/>
        <v>-0.16240211613979927</v>
      </c>
      <c r="D97" s="20">
        <f t="shared" si="5"/>
        <v>0.83759788386020073</v>
      </c>
    </row>
    <row r="98" spans="1:4" x14ac:dyDescent="0.25">
      <c r="A98" s="83">
        <v>39449</v>
      </c>
      <c r="B98" s="43">
        <v>26.503730999999998</v>
      </c>
      <c r="C98" s="45">
        <f t="shared" si="4"/>
        <v>-8.4269705624826149E-2</v>
      </c>
      <c r="D98" s="20">
        <f t="shared" si="5"/>
        <v>0.91573029437517384</v>
      </c>
    </row>
    <row r="99" spans="1:4" x14ac:dyDescent="0.25">
      <c r="A99" s="83">
        <v>39419</v>
      </c>
      <c r="B99" s="43">
        <v>28.942726</v>
      </c>
      <c r="C99" s="45">
        <f t="shared" ref="C99:C130" si="6">(B99-B100)/B100</f>
        <v>5.9523854411705067E-2</v>
      </c>
      <c r="D99" s="20">
        <f t="shared" ref="D99:D130" si="7">1+C99</f>
        <v>1.0595238544117052</v>
      </c>
    </row>
    <row r="100" spans="1:4" x14ac:dyDescent="0.25">
      <c r="A100" s="83">
        <v>39387</v>
      </c>
      <c r="B100" s="43">
        <v>27.316728999999999</v>
      </c>
      <c r="C100" s="45">
        <f t="shared" si="6"/>
        <v>-8.4186727988355317E-2</v>
      </c>
      <c r="D100" s="20">
        <f t="shared" si="7"/>
        <v>0.91581327201164464</v>
      </c>
    </row>
    <row r="101" spans="1:4" x14ac:dyDescent="0.25">
      <c r="A101" s="83">
        <v>39356</v>
      </c>
      <c r="B101" s="43">
        <v>29.827836999999999</v>
      </c>
      <c r="C101" s="45">
        <f t="shared" si="6"/>
        <v>0.24949090968194026</v>
      </c>
      <c r="D101" s="20">
        <f t="shared" si="7"/>
        <v>1.2494909096819402</v>
      </c>
    </row>
    <row r="102" spans="1:4" x14ac:dyDescent="0.25">
      <c r="A102" s="83">
        <v>39329</v>
      </c>
      <c r="B102" s="43">
        <v>23.871991999999999</v>
      </c>
      <c r="C102" s="45">
        <f t="shared" si="6"/>
        <v>2.5408948104977187E-2</v>
      </c>
      <c r="D102" s="20">
        <f t="shared" si="7"/>
        <v>1.0254089481049773</v>
      </c>
    </row>
    <row r="103" spans="1:4" x14ac:dyDescent="0.25">
      <c r="A103" s="83">
        <v>39295</v>
      </c>
      <c r="B103" s="43">
        <v>23.280460000000001</v>
      </c>
      <c r="C103" s="45">
        <f t="shared" si="6"/>
        <v>-5.4949589672251969E-3</v>
      </c>
      <c r="D103" s="20">
        <f t="shared" si="7"/>
        <v>0.99450504103277482</v>
      </c>
    </row>
    <row r="104" spans="1:4" x14ac:dyDescent="0.25">
      <c r="A104" s="83">
        <v>39265</v>
      </c>
      <c r="B104" s="43">
        <v>23.409092000000001</v>
      </c>
      <c r="C104" s="45">
        <f t="shared" si="6"/>
        <v>-1.6287730148643386E-2</v>
      </c>
      <c r="D104" s="20">
        <f t="shared" si="7"/>
        <v>0.98371226985135662</v>
      </c>
    </row>
    <row r="105" spans="1:4" x14ac:dyDescent="0.25">
      <c r="A105" s="83">
        <v>39234</v>
      </c>
      <c r="B105" s="43">
        <v>23.796686000000001</v>
      </c>
      <c r="C105" s="45">
        <f t="shared" si="6"/>
        <v>-3.9752363647838213E-2</v>
      </c>
      <c r="D105" s="20">
        <f t="shared" si="7"/>
        <v>0.96024763635216182</v>
      </c>
    </row>
    <row r="106" spans="1:4" x14ac:dyDescent="0.25">
      <c r="A106" s="83">
        <v>39203</v>
      </c>
      <c r="B106" s="43">
        <v>24.781821999999998</v>
      </c>
      <c r="C106" s="45">
        <f t="shared" si="6"/>
        <v>2.8370609303795646E-2</v>
      </c>
      <c r="D106" s="20">
        <f t="shared" si="7"/>
        <v>1.0283706093037956</v>
      </c>
    </row>
    <row r="107" spans="1:4" x14ac:dyDescent="0.25">
      <c r="A107" s="83">
        <v>39174</v>
      </c>
      <c r="B107" s="43">
        <v>24.098143</v>
      </c>
      <c r="C107" s="45">
        <f t="shared" si="6"/>
        <v>7.4273408672301283E-2</v>
      </c>
      <c r="D107" s="20">
        <f t="shared" si="7"/>
        <v>1.0742734086723014</v>
      </c>
    </row>
    <row r="108" spans="1:4" x14ac:dyDescent="0.25">
      <c r="A108" s="83">
        <v>39142</v>
      </c>
      <c r="B108" s="43">
        <v>22.432039</v>
      </c>
      <c r="C108" s="45">
        <f t="shared" si="6"/>
        <v>-1.0649567940585426E-2</v>
      </c>
      <c r="D108" s="20">
        <f t="shared" si="7"/>
        <v>0.98935043205941453</v>
      </c>
    </row>
    <row r="109" spans="1:4" x14ac:dyDescent="0.25">
      <c r="A109" s="83">
        <v>39114</v>
      </c>
      <c r="B109" s="43">
        <v>22.673501999999999</v>
      </c>
      <c r="C109" s="45">
        <f t="shared" si="6"/>
        <v>-8.4002685109937525E-2</v>
      </c>
      <c r="D109" s="20">
        <f t="shared" si="7"/>
        <v>0.91599731489006242</v>
      </c>
    </row>
    <row r="110" spans="1:4" x14ac:dyDescent="0.25">
      <c r="A110" s="83">
        <v>39085</v>
      </c>
      <c r="B110" s="43">
        <v>24.752804000000001</v>
      </c>
      <c r="C110" s="45">
        <f t="shared" si="6"/>
        <v>3.3489577864200738E-2</v>
      </c>
      <c r="D110" s="20">
        <f t="shared" si="7"/>
        <v>1.0334895778642008</v>
      </c>
    </row>
    <row r="111" spans="1:4" x14ac:dyDescent="0.25">
      <c r="A111" s="83">
        <v>39052</v>
      </c>
      <c r="B111" s="43">
        <v>23.950704999999999</v>
      </c>
      <c r="C111" s="45">
        <f t="shared" si="6"/>
        <v>1.7030016661815878E-2</v>
      </c>
      <c r="D111" s="20">
        <f t="shared" si="7"/>
        <v>1.0170300166618158</v>
      </c>
    </row>
    <row r="112" spans="1:4" x14ac:dyDescent="0.25">
      <c r="A112" s="83">
        <v>39022</v>
      </c>
      <c r="B112" s="43">
        <v>23.549654</v>
      </c>
      <c r="C112" s="45">
        <f t="shared" si="6"/>
        <v>2.6136449743172412E-2</v>
      </c>
      <c r="D112" s="20">
        <f t="shared" si="7"/>
        <v>1.0261364497431724</v>
      </c>
    </row>
    <row r="113" spans="1:4" x14ac:dyDescent="0.25">
      <c r="A113" s="83">
        <v>38992</v>
      </c>
      <c r="B113" s="43">
        <v>22.949826999999999</v>
      </c>
      <c r="C113" s="45">
        <f t="shared" si="6"/>
        <v>4.9725674196542072E-2</v>
      </c>
      <c r="D113" s="20">
        <f t="shared" si="7"/>
        <v>1.0497256741965422</v>
      </c>
    </row>
    <row r="114" spans="1:4" x14ac:dyDescent="0.25">
      <c r="A114" s="83">
        <v>38961</v>
      </c>
      <c r="B114" s="43">
        <v>21.862690000000001</v>
      </c>
      <c r="C114" s="45">
        <f t="shared" si="6"/>
        <v>6.4202349972015793E-2</v>
      </c>
      <c r="D114" s="20">
        <f t="shared" si="7"/>
        <v>1.0642023499720157</v>
      </c>
    </row>
    <row r="115" spans="1:4" x14ac:dyDescent="0.25">
      <c r="A115" s="83">
        <v>38930</v>
      </c>
      <c r="B115" s="43">
        <v>20.543734000000001</v>
      </c>
      <c r="C115" s="45">
        <f t="shared" si="6"/>
        <v>7.209644484061789E-2</v>
      </c>
      <c r="D115" s="20">
        <f t="shared" si="7"/>
        <v>1.0720964448406178</v>
      </c>
    </row>
    <row r="116" spans="1:4" x14ac:dyDescent="0.25">
      <c r="A116" s="83">
        <v>38901</v>
      </c>
      <c r="B116" s="43">
        <v>19.162206999999999</v>
      </c>
      <c r="C116" s="45">
        <f t="shared" si="6"/>
        <v>3.2618025936097042E-2</v>
      </c>
      <c r="D116" s="20">
        <f t="shared" si="7"/>
        <v>1.0326180259360971</v>
      </c>
    </row>
    <row r="117" spans="1:4" x14ac:dyDescent="0.25">
      <c r="A117" s="83">
        <v>38869</v>
      </c>
      <c r="B117" s="43">
        <v>18.556916999999999</v>
      </c>
      <c r="C117" s="45">
        <f t="shared" si="6"/>
        <v>2.869761543089901E-2</v>
      </c>
      <c r="D117" s="20">
        <f t="shared" si="7"/>
        <v>1.0286976154308991</v>
      </c>
    </row>
    <row r="118" spans="1:4" x14ac:dyDescent="0.25">
      <c r="A118" s="83">
        <v>38838</v>
      </c>
      <c r="B118" s="43">
        <v>18.039234</v>
      </c>
      <c r="C118" s="45">
        <f t="shared" si="6"/>
        <v>-5.8454601596644777E-2</v>
      </c>
      <c r="D118" s="20">
        <f t="shared" si="7"/>
        <v>0.94154539840335527</v>
      </c>
    </row>
    <row r="119" spans="1:4" x14ac:dyDescent="0.25">
      <c r="A119" s="83">
        <v>38810</v>
      </c>
      <c r="B119" s="43">
        <v>19.159175999999999</v>
      </c>
      <c r="C119" s="45">
        <f t="shared" si="6"/>
        <v>-0.1124586425462453</v>
      </c>
      <c r="D119" s="20">
        <f t="shared" si="7"/>
        <v>0.88754135745375473</v>
      </c>
    </row>
    <row r="120" spans="1:4" x14ac:dyDescent="0.25">
      <c r="A120" s="83">
        <v>38777</v>
      </c>
      <c r="B120" s="43">
        <v>21.586798000000002</v>
      </c>
      <c r="C120" s="45">
        <f t="shared" si="6"/>
        <v>1.2653526081596129E-2</v>
      </c>
      <c r="D120" s="20">
        <f t="shared" si="7"/>
        <v>1.0126535260815961</v>
      </c>
    </row>
    <row r="121" spans="1:4" x14ac:dyDescent="0.25">
      <c r="A121" s="83">
        <v>38749</v>
      </c>
      <c r="B121" s="43">
        <v>21.317062</v>
      </c>
      <c r="C121" s="48">
        <f t="shared" si="6"/>
        <v>-4.2236196078935223E-2</v>
      </c>
      <c r="D121" s="24">
        <f t="shared" si="7"/>
        <v>0.95776380392106475</v>
      </c>
    </row>
    <row r="122" spans="1:4" x14ac:dyDescent="0.25">
      <c r="A122" s="84">
        <v>38720</v>
      </c>
      <c r="B122" s="49">
        <v>22.257117999999998</v>
      </c>
    </row>
  </sheetData>
  <mergeCells count="5">
    <mergeCell ref="A1:B1"/>
    <mergeCell ref="G1:H1"/>
    <mergeCell ref="J5:K5"/>
    <mergeCell ref="C1:D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sqref="A1:B36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-0.18</v>
      </c>
      <c r="B2" s="3">
        <v>0</v>
      </c>
    </row>
    <row r="3" spans="1:2" x14ac:dyDescent="0.25">
      <c r="A3" s="2">
        <v>-0.17</v>
      </c>
      <c r="B3" s="3">
        <v>1</v>
      </c>
    </row>
    <row r="4" spans="1:2" x14ac:dyDescent="0.25">
      <c r="A4" s="2">
        <v>-0.16</v>
      </c>
      <c r="B4" s="3">
        <v>0</v>
      </c>
    </row>
    <row r="5" spans="1:2" x14ac:dyDescent="0.25">
      <c r="A5" s="2">
        <v>-0.15</v>
      </c>
      <c r="B5" s="3">
        <v>0</v>
      </c>
    </row>
    <row r="6" spans="1:2" x14ac:dyDescent="0.25">
      <c r="A6" s="2">
        <v>-0.14000000000000001</v>
      </c>
      <c r="B6" s="3">
        <v>0</v>
      </c>
    </row>
    <row r="7" spans="1:2" x14ac:dyDescent="0.25">
      <c r="A7" s="2">
        <v>-0.13</v>
      </c>
      <c r="B7" s="3">
        <v>1</v>
      </c>
    </row>
    <row r="8" spans="1:2" x14ac:dyDescent="0.25">
      <c r="A8" s="2">
        <v>-0.12</v>
      </c>
      <c r="B8" s="3">
        <v>0</v>
      </c>
    </row>
    <row r="9" spans="1:2" x14ac:dyDescent="0.25">
      <c r="A9" s="2">
        <v>-0.11</v>
      </c>
      <c r="B9" s="3">
        <v>0</v>
      </c>
    </row>
    <row r="10" spans="1:2" x14ac:dyDescent="0.25">
      <c r="A10" s="2">
        <v>-0.1</v>
      </c>
      <c r="B10" s="3">
        <v>0</v>
      </c>
    </row>
    <row r="11" spans="1:2" x14ac:dyDescent="0.25">
      <c r="A11" s="2">
        <v>-9.0000000000000205E-2</v>
      </c>
      <c r="B11" s="3">
        <v>2</v>
      </c>
    </row>
    <row r="12" spans="1:2" x14ac:dyDescent="0.25">
      <c r="A12" s="2">
        <v>-8.0000000000000196E-2</v>
      </c>
      <c r="B12" s="3">
        <v>1</v>
      </c>
    </row>
    <row r="13" spans="1:2" x14ac:dyDescent="0.25">
      <c r="A13" s="2">
        <v>-7.0000000000000007E-2</v>
      </c>
      <c r="B13" s="3">
        <v>1</v>
      </c>
    </row>
    <row r="14" spans="1:2" x14ac:dyDescent="0.25">
      <c r="A14" s="2">
        <v>-0.06</v>
      </c>
      <c r="B14" s="3">
        <v>6</v>
      </c>
    </row>
    <row r="15" spans="1:2" x14ac:dyDescent="0.25">
      <c r="A15" s="2">
        <v>-0.05</v>
      </c>
      <c r="B15" s="3">
        <v>6</v>
      </c>
    </row>
    <row r="16" spans="1:2" x14ac:dyDescent="0.25">
      <c r="A16" s="2">
        <v>-0.04</v>
      </c>
      <c r="B16" s="3">
        <v>3</v>
      </c>
    </row>
    <row r="17" spans="1:2" x14ac:dyDescent="0.25">
      <c r="A17" s="2">
        <v>-0.03</v>
      </c>
      <c r="B17" s="3">
        <v>10</v>
      </c>
    </row>
    <row r="18" spans="1:2" x14ac:dyDescent="0.25">
      <c r="A18" s="2">
        <v>-0.02</v>
      </c>
      <c r="B18" s="3">
        <v>9</v>
      </c>
    </row>
    <row r="19" spans="1:2" x14ac:dyDescent="0.25">
      <c r="A19" s="2">
        <v>-9.9999999999999794E-3</v>
      </c>
      <c r="B19" s="3">
        <v>5</v>
      </c>
    </row>
    <row r="20" spans="1:2" x14ac:dyDescent="0.25">
      <c r="A20" s="2">
        <v>0</v>
      </c>
      <c r="B20" s="3">
        <v>6</v>
      </c>
    </row>
    <row r="21" spans="1:2" x14ac:dyDescent="0.25">
      <c r="A21" s="2">
        <v>0.01</v>
      </c>
      <c r="B21" s="3">
        <v>11</v>
      </c>
    </row>
    <row r="22" spans="1:2" x14ac:dyDescent="0.25">
      <c r="A22" s="2">
        <v>0.02</v>
      </c>
      <c r="B22" s="3">
        <v>9</v>
      </c>
    </row>
    <row r="23" spans="1:2" x14ac:dyDescent="0.25">
      <c r="A23" s="2">
        <v>0.03</v>
      </c>
      <c r="B23" s="3">
        <v>7</v>
      </c>
    </row>
    <row r="24" spans="1:2" x14ac:dyDescent="0.25">
      <c r="A24" s="2">
        <v>0.04</v>
      </c>
      <c r="B24" s="3">
        <v>3</v>
      </c>
    </row>
    <row r="25" spans="1:2" x14ac:dyDescent="0.25">
      <c r="A25" s="2">
        <v>0.05</v>
      </c>
      <c r="B25" s="3">
        <v>8</v>
      </c>
    </row>
    <row r="26" spans="1:2" x14ac:dyDescent="0.25">
      <c r="A26" s="2">
        <v>0.06</v>
      </c>
      <c r="B26" s="3">
        <v>8</v>
      </c>
    </row>
    <row r="27" spans="1:2" x14ac:dyDescent="0.25">
      <c r="A27" s="2">
        <v>7.0000000000000007E-2</v>
      </c>
      <c r="B27" s="3">
        <v>6</v>
      </c>
    </row>
    <row r="28" spans="1:2" x14ac:dyDescent="0.25">
      <c r="A28" s="2">
        <v>0.08</v>
      </c>
      <c r="B28" s="3">
        <v>10</v>
      </c>
    </row>
    <row r="29" spans="1:2" x14ac:dyDescent="0.25">
      <c r="A29" s="2">
        <v>8.9999999999998997E-2</v>
      </c>
      <c r="B29" s="3">
        <v>1</v>
      </c>
    </row>
    <row r="30" spans="1:2" x14ac:dyDescent="0.25">
      <c r="A30" s="2">
        <v>9.9999999999999006E-2</v>
      </c>
      <c r="B30" s="3">
        <v>1</v>
      </c>
    </row>
    <row r="31" spans="1:2" x14ac:dyDescent="0.25">
      <c r="A31" s="2">
        <v>0.109999999999999</v>
      </c>
      <c r="B31" s="3">
        <v>3</v>
      </c>
    </row>
    <row r="32" spans="1:2" x14ac:dyDescent="0.25">
      <c r="A32" s="2">
        <v>0.119999999999999</v>
      </c>
      <c r="B32" s="3">
        <v>0</v>
      </c>
    </row>
    <row r="33" spans="1:2" x14ac:dyDescent="0.25">
      <c r="A33" s="2">
        <v>0.12999999999999901</v>
      </c>
      <c r="B33" s="3">
        <v>0</v>
      </c>
    </row>
    <row r="34" spans="1:2" x14ac:dyDescent="0.25">
      <c r="A34" s="2">
        <v>0.13999999999999899</v>
      </c>
      <c r="B34" s="3">
        <v>0</v>
      </c>
    </row>
    <row r="35" spans="1:2" x14ac:dyDescent="0.25">
      <c r="A35" s="2">
        <v>0.149999999999999</v>
      </c>
      <c r="B35" s="3">
        <v>1</v>
      </c>
    </row>
    <row r="36" spans="1:2" ht="15.75" thickBot="1" x14ac:dyDescent="0.3">
      <c r="A36" s="4" t="s">
        <v>12</v>
      </c>
      <c r="B36" s="4">
        <v>0</v>
      </c>
    </row>
  </sheetData>
  <sortState ref="A2:A35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J7" sqref="J7"/>
    </sheetView>
  </sheetViews>
  <sheetFormatPr defaultRowHeight="15" x14ac:dyDescent="0.25"/>
  <cols>
    <col min="1" max="1" width="9.7109375" bestFit="1" customWidth="1"/>
    <col min="5" max="5" width="7.85546875" bestFit="1" customWidth="1"/>
    <col min="6" max="6" width="7.85546875" customWidth="1"/>
    <col min="7" max="8" width="10.42578125" bestFit="1" customWidth="1"/>
    <col min="9" max="9" width="12" bestFit="1" customWidth="1"/>
    <col min="10" max="10" width="13.28515625" bestFit="1" customWidth="1"/>
    <col min="11" max="11" width="12.140625" bestFit="1" customWidth="1"/>
    <col min="16" max="16" width="12.85546875" bestFit="1" customWidth="1"/>
    <col min="17" max="17" width="12" bestFit="1" customWidth="1"/>
  </cols>
  <sheetData>
    <row r="1" spans="1:12" x14ac:dyDescent="0.25">
      <c r="A1" s="98" t="s">
        <v>4</v>
      </c>
      <c r="B1" s="98"/>
      <c r="C1" s="35" t="s">
        <v>7</v>
      </c>
      <c r="D1" s="35"/>
      <c r="E1" s="79" t="s">
        <v>8</v>
      </c>
      <c r="F1" s="33"/>
      <c r="G1" s="96" t="s">
        <v>14</v>
      </c>
      <c r="H1" s="97"/>
      <c r="J1" s="101" t="s">
        <v>7</v>
      </c>
      <c r="K1" s="102"/>
    </row>
    <row r="2" spans="1:12" ht="15.75" thickBot="1" x14ac:dyDescent="0.3">
      <c r="A2" s="37" t="s">
        <v>1</v>
      </c>
      <c r="B2" s="37" t="s">
        <v>2</v>
      </c>
      <c r="C2" s="38" t="s">
        <v>6</v>
      </c>
      <c r="D2" s="38" t="s">
        <v>18</v>
      </c>
      <c r="E2" s="59" t="s">
        <v>52</v>
      </c>
      <c r="F2" s="11"/>
      <c r="G2" s="77" t="s">
        <v>15</v>
      </c>
      <c r="H2" s="78" t="s">
        <v>16</v>
      </c>
      <c r="J2" s="74" t="s">
        <v>10</v>
      </c>
      <c r="K2" s="70" t="s">
        <v>11</v>
      </c>
      <c r="L2" s="6"/>
    </row>
    <row r="3" spans="1:12" x14ac:dyDescent="0.25">
      <c r="A3" s="82">
        <v>42339</v>
      </c>
      <c r="B3" s="42">
        <v>31.958697999999998</v>
      </c>
      <c r="C3" s="44">
        <f t="shared" ref="C3:C34" si="0">(B3-B4)/B4</f>
        <v>-1.4952708560437488E-2</v>
      </c>
      <c r="D3" s="53">
        <f t="shared" ref="D3:D34" si="1">1+C3</f>
        <v>0.98504729143956249</v>
      </c>
      <c r="E3" s="46">
        <v>-0.18</v>
      </c>
      <c r="G3" s="24">
        <f>AVERAGE(C3:C121)</f>
        <v>6.9565086936746465E-3</v>
      </c>
      <c r="H3" s="24">
        <f>-1+GEOMEAN(D3:D121)</f>
        <v>5.4632943271395451E-3</v>
      </c>
      <c r="J3" s="19">
        <f>MIN(C3:C121)</f>
        <v>-0.17673628694338958</v>
      </c>
      <c r="K3" s="19">
        <f>MAX(C3:C121)</f>
        <v>0.14985956000037737</v>
      </c>
    </row>
    <row r="4" spans="1:12" ht="15.75" thickBot="1" x14ac:dyDescent="0.3">
      <c r="A4" s="83">
        <v>42310</v>
      </c>
      <c r="B4" s="43">
        <v>32.443821</v>
      </c>
      <c r="C4" s="45">
        <f t="shared" si="0"/>
        <v>-2.3225880261415827E-2</v>
      </c>
      <c r="D4" s="8">
        <f t="shared" si="1"/>
        <v>0.97677411973858419</v>
      </c>
      <c r="E4" s="20">
        <v>-0.17</v>
      </c>
    </row>
    <row r="5" spans="1:12" ht="15.75" thickBot="1" x14ac:dyDescent="0.3">
      <c r="A5" s="83">
        <v>42278</v>
      </c>
      <c r="B5" s="43">
        <v>33.215274999999998</v>
      </c>
      <c r="C5" s="45">
        <f t="shared" si="0"/>
        <v>7.6727208176925799E-2</v>
      </c>
      <c r="D5" s="8">
        <f t="shared" si="1"/>
        <v>1.0767272081769259</v>
      </c>
      <c r="E5" s="20">
        <v>-0.16</v>
      </c>
      <c r="G5" s="75" t="s">
        <v>17</v>
      </c>
      <c r="H5" s="76" t="s">
        <v>42</v>
      </c>
      <c r="J5" s="103" t="s">
        <v>36</v>
      </c>
      <c r="K5" s="104"/>
    </row>
    <row r="6" spans="1:12" ht="15.75" thickBot="1" x14ac:dyDescent="0.3">
      <c r="A6" s="83">
        <v>42248</v>
      </c>
      <c r="B6" s="43">
        <v>30.848365999999999</v>
      </c>
      <c r="C6" s="45">
        <f t="shared" si="0"/>
        <v>-2.5139738688849434E-2</v>
      </c>
      <c r="D6" s="8">
        <f t="shared" si="1"/>
        <v>0.97486026131115056</v>
      </c>
      <c r="E6" s="20">
        <v>-0.15</v>
      </c>
      <c r="G6" s="24">
        <f>_xlfn.STDEV.S(C3:C121)</f>
        <v>5.4690912672511575E-2</v>
      </c>
      <c r="H6" s="24">
        <f>G6^2</f>
        <v>2.9910959289522871E-3</v>
      </c>
      <c r="J6" s="73" t="s">
        <v>38</v>
      </c>
      <c r="K6" s="72" t="s">
        <v>39</v>
      </c>
    </row>
    <row r="7" spans="1:12" x14ac:dyDescent="0.25">
      <c r="A7" s="83">
        <v>42219</v>
      </c>
      <c r="B7" s="43">
        <v>31.643885000000001</v>
      </c>
      <c r="C7" s="45">
        <f t="shared" si="0"/>
        <v>-9.9506667641796803E-2</v>
      </c>
      <c r="D7" s="8">
        <f t="shared" si="1"/>
        <v>0.90049333235820317</v>
      </c>
      <c r="E7" s="20">
        <v>-0.14000000000000001</v>
      </c>
      <c r="J7" s="24">
        <f>_xlfn.NORM.DIST(0,H3,G6,TRUE)</f>
        <v>0.46021423776292603</v>
      </c>
      <c r="K7" s="24">
        <f>_xlfn.NORM.DIST(0,G3,G6,TRUE)</f>
        <v>0.44939232182311328</v>
      </c>
    </row>
    <row r="8" spans="1:12" x14ac:dyDescent="0.25">
      <c r="A8" s="83">
        <v>42186</v>
      </c>
      <c r="B8" s="43">
        <v>35.140610000000002</v>
      </c>
      <c r="C8" s="45">
        <f t="shared" si="0"/>
        <v>7.5454855337306601E-2</v>
      </c>
      <c r="D8" s="8">
        <f t="shared" si="1"/>
        <v>1.0754548553373067</v>
      </c>
      <c r="E8" s="20">
        <v>-0.13</v>
      </c>
    </row>
    <row r="9" spans="1:12" x14ac:dyDescent="0.25">
      <c r="A9" s="83">
        <v>42156</v>
      </c>
      <c r="B9" s="43">
        <v>32.675114000000001</v>
      </c>
      <c r="C9" s="45">
        <f t="shared" si="0"/>
        <v>-3.5107950889454606E-2</v>
      </c>
      <c r="D9" s="8">
        <f t="shared" si="1"/>
        <v>0.96489204911054538</v>
      </c>
      <c r="E9" s="20">
        <v>-0.12</v>
      </c>
    </row>
    <row r="10" spans="1:12" x14ac:dyDescent="0.25">
      <c r="A10" s="83">
        <v>42125</v>
      </c>
      <c r="B10" s="43">
        <v>33.86401</v>
      </c>
      <c r="C10" s="45">
        <f t="shared" si="0"/>
        <v>3.2641733344624176E-2</v>
      </c>
      <c r="D10" s="8">
        <f t="shared" si="1"/>
        <v>1.0326417333446243</v>
      </c>
      <c r="E10" s="20">
        <v>-0.11</v>
      </c>
    </row>
    <row r="11" spans="1:12" x14ac:dyDescent="0.25">
      <c r="A11" s="83">
        <v>42095</v>
      </c>
      <c r="B11" s="43">
        <v>32.793571</v>
      </c>
      <c r="C11" s="45">
        <f t="shared" si="0"/>
        <v>-2.4719870954660259E-2</v>
      </c>
      <c r="D11" s="8">
        <f t="shared" si="1"/>
        <v>0.97528012904533978</v>
      </c>
      <c r="E11" s="20">
        <v>-0.1</v>
      </c>
    </row>
    <row r="12" spans="1:12" x14ac:dyDescent="0.25">
      <c r="A12" s="83">
        <v>42065</v>
      </c>
      <c r="B12" s="43">
        <v>33.624771000000003</v>
      </c>
      <c r="C12" s="45">
        <f t="shared" si="0"/>
        <v>1.3694755181477617E-2</v>
      </c>
      <c r="D12" s="8">
        <f t="shared" si="1"/>
        <v>1.0136947551814777</v>
      </c>
      <c r="E12" s="20">
        <v>-9.0000000000000205E-2</v>
      </c>
    </row>
    <row r="13" spans="1:12" x14ac:dyDescent="0.25">
      <c r="A13" s="83">
        <v>42037</v>
      </c>
      <c r="B13" s="43">
        <v>33.170509000000003</v>
      </c>
      <c r="C13" s="45">
        <f t="shared" si="0"/>
        <v>0.10792829606115337</v>
      </c>
      <c r="D13" s="8">
        <f t="shared" si="1"/>
        <v>1.1079282960611534</v>
      </c>
      <c r="E13" s="20">
        <v>-8.0000000000000196E-2</v>
      </c>
    </row>
    <row r="14" spans="1:12" x14ac:dyDescent="0.25">
      <c r="A14" s="83">
        <v>42006</v>
      </c>
      <c r="B14" s="43">
        <v>29.939219999999999</v>
      </c>
      <c r="C14" s="45">
        <f t="shared" si="0"/>
        <v>3.2102223150324866E-3</v>
      </c>
      <c r="D14" s="8">
        <f t="shared" si="1"/>
        <v>1.0032102223150325</v>
      </c>
      <c r="E14" s="20">
        <v>-7.0000000000000007E-2</v>
      </c>
    </row>
    <row r="15" spans="1:12" x14ac:dyDescent="0.25">
      <c r="A15" s="83">
        <v>41974</v>
      </c>
      <c r="B15" s="43">
        <v>29.843416000000001</v>
      </c>
      <c r="C15" s="45">
        <f t="shared" si="0"/>
        <v>0</v>
      </c>
      <c r="D15" s="8">
        <f t="shared" si="1"/>
        <v>1</v>
      </c>
      <c r="E15" s="20">
        <v>-0.06</v>
      </c>
    </row>
    <row r="16" spans="1:12" x14ac:dyDescent="0.25">
      <c r="A16" s="83">
        <v>41946</v>
      </c>
      <c r="B16" s="43">
        <v>29.843416000000001</v>
      </c>
      <c r="C16" s="45">
        <f t="shared" si="0"/>
        <v>4.9074621022989394E-2</v>
      </c>
      <c r="D16" s="8">
        <f t="shared" si="1"/>
        <v>1.0490746210229893</v>
      </c>
      <c r="E16" s="20">
        <v>-0.05</v>
      </c>
    </row>
    <row r="17" spans="1:5" x14ac:dyDescent="0.25">
      <c r="A17" s="83">
        <v>41913</v>
      </c>
      <c r="B17" s="43">
        <v>28.447372000000001</v>
      </c>
      <c r="C17" s="45">
        <f t="shared" si="0"/>
        <v>1.2850936760040918E-2</v>
      </c>
      <c r="D17" s="8">
        <f t="shared" si="1"/>
        <v>1.0128509367600409</v>
      </c>
      <c r="E17" s="20">
        <v>-0.04</v>
      </c>
    </row>
    <row r="18" spans="1:5" x14ac:dyDescent="0.25">
      <c r="A18" s="83">
        <v>41884</v>
      </c>
      <c r="B18" s="43">
        <v>28.086435000000002</v>
      </c>
      <c r="C18" s="45">
        <f t="shared" si="0"/>
        <v>6.1245260960359049E-3</v>
      </c>
      <c r="D18" s="8">
        <f t="shared" si="1"/>
        <v>1.0061245260960359</v>
      </c>
      <c r="E18" s="20">
        <v>-0.03</v>
      </c>
    </row>
    <row r="19" spans="1:5" x14ac:dyDescent="0.25">
      <c r="A19" s="83">
        <v>41852</v>
      </c>
      <c r="B19" s="43">
        <v>27.915465999999999</v>
      </c>
      <c r="C19" s="45">
        <f t="shared" si="0"/>
        <v>2.4041743668746951E-2</v>
      </c>
      <c r="D19" s="8">
        <f t="shared" si="1"/>
        <v>1.024041743668747</v>
      </c>
      <c r="E19" s="20">
        <v>-0.02</v>
      </c>
    </row>
    <row r="20" spans="1:5" x14ac:dyDescent="0.25">
      <c r="A20" s="83">
        <v>41821</v>
      </c>
      <c r="B20" s="43">
        <v>27.260086000000001</v>
      </c>
      <c r="C20" s="45">
        <f t="shared" si="0"/>
        <v>-2.4487574888056089E-2</v>
      </c>
      <c r="D20" s="8">
        <f t="shared" si="1"/>
        <v>0.97551242511194391</v>
      </c>
      <c r="E20" s="20">
        <v>-9.9999999999999794E-3</v>
      </c>
    </row>
    <row r="21" spans="1:5" x14ac:dyDescent="0.25">
      <c r="A21" s="83">
        <v>41792</v>
      </c>
      <c r="B21" s="43">
        <v>27.944375999999998</v>
      </c>
      <c r="C21" s="45">
        <f t="shared" si="0"/>
        <v>1.6875110382549234E-3</v>
      </c>
      <c r="D21" s="8">
        <f t="shared" si="1"/>
        <v>1.0016875110382548</v>
      </c>
      <c r="E21" s="20">
        <v>0</v>
      </c>
    </row>
    <row r="22" spans="1:5" x14ac:dyDescent="0.25">
      <c r="A22" s="83">
        <v>41760</v>
      </c>
      <c r="B22" s="43">
        <v>27.897299</v>
      </c>
      <c r="C22" s="45">
        <f t="shared" si="0"/>
        <v>-4.4306375025136437E-2</v>
      </c>
      <c r="D22" s="8">
        <f t="shared" si="1"/>
        <v>0.95569362497486354</v>
      </c>
      <c r="E22" s="20">
        <v>0.01</v>
      </c>
    </row>
    <row r="23" spans="1:5" x14ac:dyDescent="0.25">
      <c r="A23" s="83">
        <v>41730</v>
      </c>
      <c r="B23" s="43">
        <v>29.190629999999999</v>
      </c>
      <c r="C23" s="45">
        <f t="shared" si="0"/>
        <v>-2.615187832866046E-2</v>
      </c>
      <c r="D23" s="8">
        <f t="shared" si="1"/>
        <v>0.9738481216713395</v>
      </c>
      <c r="E23" s="20">
        <v>0.02</v>
      </c>
    </row>
    <row r="24" spans="1:5" x14ac:dyDescent="0.25">
      <c r="A24" s="83">
        <v>41701</v>
      </c>
      <c r="B24" s="43">
        <v>29.974519999999998</v>
      </c>
      <c r="C24" s="45">
        <f t="shared" si="0"/>
        <v>3.1139466532313658E-4</v>
      </c>
      <c r="D24" s="8">
        <f t="shared" si="1"/>
        <v>1.000311394665323</v>
      </c>
      <c r="E24" s="20">
        <v>0.03</v>
      </c>
    </row>
    <row r="25" spans="1:5" x14ac:dyDescent="0.25">
      <c r="A25" s="83">
        <v>41673</v>
      </c>
      <c r="B25" s="43">
        <v>29.965188999999999</v>
      </c>
      <c r="C25" s="45">
        <f t="shared" si="0"/>
        <v>6.5057828738786141E-2</v>
      </c>
      <c r="D25" s="8">
        <f t="shared" si="1"/>
        <v>1.0650578287387862</v>
      </c>
      <c r="E25" s="20">
        <v>0.04</v>
      </c>
    </row>
    <row r="26" spans="1:5" x14ac:dyDescent="0.25">
      <c r="A26" s="83">
        <v>41641</v>
      </c>
      <c r="B26" s="43">
        <v>28.134799999999998</v>
      </c>
      <c r="C26" s="45">
        <f t="shared" si="0"/>
        <v>-7.5089790473726273E-3</v>
      </c>
      <c r="D26" s="8">
        <f t="shared" si="1"/>
        <v>0.99249102095262742</v>
      </c>
      <c r="E26" s="20">
        <v>0.05</v>
      </c>
    </row>
    <row r="27" spans="1:5" x14ac:dyDescent="0.25">
      <c r="A27" s="83">
        <v>41610</v>
      </c>
      <c r="B27" s="43">
        <v>28.347662</v>
      </c>
      <c r="C27" s="45">
        <f t="shared" si="0"/>
        <v>-3.466752263133669E-2</v>
      </c>
      <c r="D27" s="8">
        <f t="shared" si="1"/>
        <v>0.96533247736866334</v>
      </c>
      <c r="E27" s="20">
        <v>0.06</v>
      </c>
    </row>
    <row r="28" spans="1:5" x14ac:dyDescent="0.25">
      <c r="A28" s="83">
        <v>41579</v>
      </c>
      <c r="B28" s="43">
        <v>29.365697999999998</v>
      </c>
      <c r="C28" s="45">
        <f t="shared" si="0"/>
        <v>4.1891523380568639E-2</v>
      </c>
      <c r="D28" s="8">
        <f t="shared" si="1"/>
        <v>1.0418915233805686</v>
      </c>
      <c r="E28" s="20">
        <v>7.0000000000000007E-2</v>
      </c>
    </row>
    <row r="29" spans="1:5" x14ac:dyDescent="0.25">
      <c r="A29" s="83">
        <v>41548</v>
      </c>
      <c r="B29" s="43">
        <v>28.184985999999999</v>
      </c>
      <c r="C29" s="45">
        <f t="shared" si="0"/>
        <v>6.822134482027789E-2</v>
      </c>
      <c r="D29" s="8">
        <f t="shared" si="1"/>
        <v>1.068221344820278</v>
      </c>
      <c r="E29" s="20">
        <v>0.08</v>
      </c>
    </row>
    <row r="30" spans="1:5" x14ac:dyDescent="0.25">
      <c r="A30" s="83">
        <v>41520</v>
      </c>
      <c r="B30" s="43">
        <v>26.384968000000001</v>
      </c>
      <c r="C30" s="45">
        <f t="shared" si="0"/>
        <v>1.8433259055999882E-2</v>
      </c>
      <c r="D30" s="8">
        <f t="shared" si="1"/>
        <v>1.0184332590559999</v>
      </c>
      <c r="E30" s="20">
        <v>8.9999999999998997E-2</v>
      </c>
    </row>
    <row r="31" spans="1:5" x14ac:dyDescent="0.25">
      <c r="A31" s="83">
        <v>41487</v>
      </c>
      <c r="B31" s="43">
        <v>25.907409999999999</v>
      </c>
      <c r="C31" s="45">
        <f t="shared" si="0"/>
        <v>-3.4895642455336863E-2</v>
      </c>
      <c r="D31" s="8">
        <f t="shared" si="1"/>
        <v>0.96510435754466317</v>
      </c>
      <c r="E31" s="20">
        <v>9.9999999999999006E-2</v>
      </c>
    </row>
    <row r="32" spans="1:5" x14ac:dyDescent="0.25">
      <c r="A32" s="83">
        <v>41456</v>
      </c>
      <c r="B32" s="43">
        <v>26.844154</v>
      </c>
      <c r="C32" s="45">
        <f t="shared" si="0"/>
        <v>5.2065953073440308E-2</v>
      </c>
      <c r="D32" s="8">
        <f t="shared" si="1"/>
        <v>1.0520659530734404</v>
      </c>
      <c r="E32" s="20">
        <v>0.109999999999999</v>
      </c>
    </row>
    <row r="33" spans="1:5" x14ac:dyDescent="0.25">
      <c r="A33" s="83">
        <v>41428</v>
      </c>
      <c r="B33" s="43">
        <v>25.515657000000001</v>
      </c>
      <c r="C33" s="45">
        <f t="shared" si="0"/>
        <v>2.864481319359926E-2</v>
      </c>
      <c r="D33" s="8">
        <f t="shared" si="1"/>
        <v>1.0286448131935992</v>
      </c>
      <c r="E33" s="20">
        <v>0.119999999999999</v>
      </c>
    </row>
    <row r="34" spans="1:5" x14ac:dyDescent="0.25">
      <c r="A34" s="83">
        <v>41395</v>
      </c>
      <c r="B34" s="43">
        <v>24.805119000000001</v>
      </c>
      <c r="C34" s="45">
        <f t="shared" si="0"/>
        <v>-5.548684498060398E-2</v>
      </c>
      <c r="D34" s="8">
        <f t="shared" si="1"/>
        <v>0.94451315501939603</v>
      </c>
      <c r="E34" s="20">
        <v>0.12999999999999901</v>
      </c>
    </row>
    <row r="35" spans="1:5" x14ac:dyDescent="0.25">
      <c r="A35" s="83">
        <v>41365</v>
      </c>
      <c r="B35" s="43">
        <v>26.262333000000002</v>
      </c>
      <c r="C35" s="45">
        <f t="shared" ref="C35:C66" si="2">(B35-B36)/B36</f>
        <v>7.2764463958489723E-3</v>
      </c>
      <c r="D35" s="8">
        <f t="shared" ref="D35:D66" si="3">1+C35</f>
        <v>1.007276446395849</v>
      </c>
      <c r="E35" s="20">
        <v>0.13999999999999899</v>
      </c>
    </row>
    <row r="36" spans="1:5" x14ac:dyDescent="0.25">
      <c r="A36" s="83">
        <v>41334</v>
      </c>
      <c r="B36" s="43">
        <v>26.072617000000001</v>
      </c>
      <c r="C36" s="45">
        <f t="shared" si="2"/>
        <v>5.443914765867236E-2</v>
      </c>
      <c r="D36" s="8">
        <f t="shared" si="3"/>
        <v>1.0544391476586723</v>
      </c>
      <c r="E36" s="24">
        <v>0.149999999999999</v>
      </c>
    </row>
    <row r="37" spans="1:5" x14ac:dyDescent="0.25">
      <c r="A37" s="83">
        <v>41306</v>
      </c>
      <c r="B37" s="43">
        <v>24.726526</v>
      </c>
      <c r="C37" s="45">
        <f t="shared" si="2"/>
        <v>3.2991390053843279E-3</v>
      </c>
      <c r="D37" s="8">
        <f t="shared" si="3"/>
        <v>1.0032991390053843</v>
      </c>
    </row>
    <row r="38" spans="1:5" x14ac:dyDescent="0.25">
      <c r="A38" s="83">
        <v>41276</v>
      </c>
      <c r="B38" s="43">
        <v>24.645218</v>
      </c>
      <c r="C38" s="45">
        <f t="shared" si="2"/>
        <v>9.7225959499920508E-2</v>
      </c>
      <c r="D38" s="8">
        <f t="shared" si="3"/>
        <v>1.0972259594999205</v>
      </c>
    </row>
    <row r="39" spans="1:5" x14ac:dyDescent="0.25">
      <c r="A39" s="83">
        <v>41246</v>
      </c>
      <c r="B39" s="43">
        <v>22.461387999999999</v>
      </c>
      <c r="C39" s="45">
        <f t="shared" si="2"/>
        <v>2.3981093601418246E-3</v>
      </c>
      <c r="D39" s="8">
        <f t="shared" si="3"/>
        <v>1.0023981093601417</v>
      </c>
    </row>
    <row r="40" spans="1:5" x14ac:dyDescent="0.25">
      <c r="A40" s="83">
        <v>41214</v>
      </c>
      <c r="B40" s="43">
        <v>22.407651999999999</v>
      </c>
      <c r="C40" s="45">
        <f t="shared" si="2"/>
        <v>1.5068805411078374E-2</v>
      </c>
      <c r="D40" s="8">
        <f t="shared" si="3"/>
        <v>1.0150688054110784</v>
      </c>
    </row>
    <row r="41" spans="1:5" x14ac:dyDescent="0.25">
      <c r="A41" s="83">
        <v>41183</v>
      </c>
      <c r="B41" s="43">
        <v>22.075008</v>
      </c>
      <c r="C41" s="45">
        <f t="shared" si="2"/>
        <v>8.0476915148608539E-4</v>
      </c>
      <c r="D41" s="8">
        <f t="shared" si="3"/>
        <v>1.0008047691514861</v>
      </c>
    </row>
    <row r="42" spans="1:5" x14ac:dyDescent="0.25">
      <c r="A42" s="83">
        <v>41156</v>
      </c>
      <c r="B42" s="43">
        <v>22.057257</v>
      </c>
      <c r="C42" s="45">
        <f t="shared" si="2"/>
        <v>4.1492095102414236E-2</v>
      </c>
      <c r="D42" s="8">
        <f t="shared" si="3"/>
        <v>1.0414920951024143</v>
      </c>
    </row>
    <row r="43" spans="1:5" x14ac:dyDescent="0.25">
      <c r="A43" s="83">
        <v>41122</v>
      </c>
      <c r="B43" s="43">
        <v>21.178515999999998</v>
      </c>
      <c r="C43" s="45">
        <f t="shared" si="2"/>
        <v>1.6791835676399816E-3</v>
      </c>
      <c r="D43" s="8">
        <f t="shared" si="3"/>
        <v>1.00167918356764</v>
      </c>
    </row>
    <row r="44" spans="1:5" x14ac:dyDescent="0.25">
      <c r="A44" s="83">
        <v>41092</v>
      </c>
      <c r="B44" s="43">
        <v>21.143013</v>
      </c>
      <c r="C44" s="45">
        <f t="shared" si="2"/>
        <v>4.5217506252861653E-2</v>
      </c>
      <c r="D44" s="8">
        <f t="shared" si="3"/>
        <v>1.0452175062528617</v>
      </c>
    </row>
    <row r="45" spans="1:5" x14ac:dyDescent="0.25">
      <c r="A45" s="83">
        <v>41061</v>
      </c>
      <c r="B45" s="43">
        <v>20.228338000000001</v>
      </c>
      <c r="C45" s="45">
        <f t="shared" si="2"/>
        <v>5.1668895992786415E-2</v>
      </c>
      <c r="D45" s="8">
        <f t="shared" si="3"/>
        <v>1.0516688959927865</v>
      </c>
    </row>
    <row r="46" spans="1:5" x14ac:dyDescent="0.25">
      <c r="A46" s="83">
        <v>41030</v>
      </c>
      <c r="B46" s="43">
        <v>19.234511999999999</v>
      </c>
      <c r="C46" s="45">
        <f t="shared" si="2"/>
        <v>-3.5513992823159528E-2</v>
      </c>
      <c r="D46" s="8">
        <f t="shared" si="3"/>
        <v>0.96448600717684052</v>
      </c>
    </row>
    <row r="47" spans="1:5" x14ac:dyDescent="0.25">
      <c r="A47" s="83">
        <v>41001</v>
      </c>
      <c r="B47" s="43">
        <v>19.942758999999999</v>
      </c>
      <c r="C47" s="45">
        <f t="shared" si="2"/>
        <v>1.1037593734908164E-2</v>
      </c>
      <c r="D47" s="8">
        <f t="shared" si="3"/>
        <v>1.0110375937349081</v>
      </c>
    </row>
    <row r="48" spans="1:5" x14ac:dyDescent="0.25">
      <c r="A48" s="83">
        <v>40969</v>
      </c>
      <c r="B48" s="43">
        <v>19.725041999999998</v>
      </c>
      <c r="C48" s="45">
        <f t="shared" si="2"/>
        <v>7.1935611614181577E-2</v>
      </c>
      <c r="D48" s="8">
        <f t="shared" si="3"/>
        <v>1.0719356116141816</v>
      </c>
    </row>
    <row r="49" spans="1:4" x14ac:dyDescent="0.25">
      <c r="A49" s="83">
        <v>40940</v>
      </c>
      <c r="B49" s="43">
        <v>18.401330999999999</v>
      </c>
      <c r="C49" s="45">
        <f t="shared" si="2"/>
        <v>-2.3607100812941127E-3</v>
      </c>
      <c r="D49" s="8">
        <f t="shared" si="3"/>
        <v>0.99763928991870587</v>
      </c>
    </row>
    <row r="50" spans="1:4" x14ac:dyDescent="0.25">
      <c r="A50" s="83">
        <v>40911</v>
      </c>
      <c r="B50" s="43">
        <v>18.444873999999999</v>
      </c>
      <c r="C50" s="45">
        <f t="shared" si="2"/>
        <v>-1.1090604824763546E-2</v>
      </c>
      <c r="D50" s="8">
        <f t="shared" si="3"/>
        <v>0.98890939517523646</v>
      </c>
    </row>
    <row r="51" spans="1:4" x14ac:dyDescent="0.25">
      <c r="A51" s="83">
        <v>40878</v>
      </c>
      <c r="B51" s="43">
        <v>18.651733</v>
      </c>
      <c r="C51" s="45">
        <f t="shared" si="2"/>
        <v>7.8226224256922577E-2</v>
      </c>
      <c r="D51" s="8">
        <f t="shared" si="3"/>
        <v>1.0782262242569225</v>
      </c>
    </row>
    <row r="52" spans="1:4" x14ac:dyDescent="0.25">
      <c r="A52" s="83">
        <v>40848</v>
      </c>
      <c r="B52" s="43">
        <v>17.298534</v>
      </c>
      <c r="C52" s="45">
        <f t="shared" si="2"/>
        <v>5.2544876741721432E-2</v>
      </c>
      <c r="D52" s="8">
        <f t="shared" si="3"/>
        <v>1.0525448767417214</v>
      </c>
    </row>
    <row r="53" spans="1:4" x14ac:dyDescent="0.25">
      <c r="A53" s="83">
        <v>40819</v>
      </c>
      <c r="B53" s="43">
        <v>16.434961000000001</v>
      </c>
      <c r="C53" s="45">
        <f t="shared" si="2"/>
        <v>8.936643928118225E-2</v>
      </c>
      <c r="D53" s="8">
        <f t="shared" si="3"/>
        <v>1.0893664392811822</v>
      </c>
    </row>
    <row r="54" spans="1:4" x14ac:dyDescent="0.25">
      <c r="A54" s="83">
        <v>40787</v>
      </c>
      <c r="B54" s="43">
        <v>15.086715</v>
      </c>
      <c r="C54" s="45">
        <f t="shared" si="2"/>
        <v>-6.8493134614700635E-2</v>
      </c>
      <c r="D54" s="8">
        <f t="shared" si="3"/>
        <v>0.93150686538529937</v>
      </c>
    </row>
    <row r="55" spans="1:4" x14ac:dyDescent="0.25">
      <c r="A55" s="83">
        <v>40756</v>
      </c>
      <c r="B55" s="43">
        <v>16.196031999999999</v>
      </c>
      <c r="C55" s="45">
        <f t="shared" si="2"/>
        <v>-3.0340428483993445E-3</v>
      </c>
      <c r="D55" s="8">
        <f t="shared" si="3"/>
        <v>0.99696595715160063</v>
      </c>
    </row>
    <row r="56" spans="1:4" x14ac:dyDescent="0.25">
      <c r="A56" s="83">
        <v>40725</v>
      </c>
      <c r="B56" s="43">
        <v>16.245321000000001</v>
      </c>
      <c r="C56" s="45">
        <f t="shared" si="2"/>
        <v>-6.553407454469054E-2</v>
      </c>
      <c r="D56" s="8">
        <f t="shared" si="3"/>
        <v>0.93446592545530949</v>
      </c>
    </row>
    <row r="57" spans="1:4" x14ac:dyDescent="0.25">
      <c r="A57" s="83">
        <v>40695</v>
      </c>
      <c r="B57" s="43">
        <v>17.384605000000001</v>
      </c>
      <c r="C57" s="45">
        <f t="shared" si="2"/>
        <v>-3.9627043103854495E-2</v>
      </c>
      <c r="D57" s="8">
        <f t="shared" si="3"/>
        <v>0.96037295689614555</v>
      </c>
    </row>
    <row r="58" spans="1:4" x14ac:dyDescent="0.25">
      <c r="A58" s="83">
        <v>40665</v>
      </c>
      <c r="B58" s="43">
        <v>18.101931</v>
      </c>
      <c r="C58" s="45">
        <f t="shared" si="2"/>
        <v>3.2791983650535858E-2</v>
      </c>
      <c r="D58" s="8">
        <f t="shared" si="3"/>
        <v>1.0327919836505359</v>
      </c>
    </row>
    <row r="59" spans="1:4" x14ac:dyDescent="0.25">
      <c r="A59" s="83">
        <v>40634</v>
      </c>
      <c r="B59" s="43">
        <v>17.527180000000001</v>
      </c>
      <c r="C59" s="45">
        <f t="shared" si="2"/>
        <v>3.2496411306246795E-2</v>
      </c>
      <c r="D59" s="8">
        <f t="shared" si="3"/>
        <v>1.0324964113062467</v>
      </c>
    </row>
    <row r="60" spans="1:4" x14ac:dyDescent="0.25">
      <c r="A60" s="83">
        <v>40603</v>
      </c>
      <c r="B60" s="43">
        <v>16.975536000000002</v>
      </c>
      <c r="C60" s="45">
        <f t="shared" si="2"/>
        <v>5.5613300668289553E-2</v>
      </c>
      <c r="D60" s="8">
        <f t="shared" si="3"/>
        <v>1.0556133006682895</v>
      </c>
    </row>
    <row r="61" spans="1:4" x14ac:dyDescent="0.25">
      <c r="A61" s="83">
        <v>40575</v>
      </c>
      <c r="B61" s="43">
        <v>16.081206999999999</v>
      </c>
      <c r="C61" s="45">
        <f t="shared" si="2"/>
        <v>6.7086360222643263E-2</v>
      </c>
      <c r="D61" s="8">
        <f t="shared" si="3"/>
        <v>1.0670863602226432</v>
      </c>
    </row>
    <row r="62" spans="1:4" x14ac:dyDescent="0.25">
      <c r="A62" s="83">
        <v>40546</v>
      </c>
      <c r="B62" s="43">
        <v>15.070202</v>
      </c>
      <c r="C62" s="45">
        <f t="shared" si="2"/>
        <v>4.0548247649096779E-2</v>
      </c>
      <c r="D62" s="8">
        <f t="shared" si="3"/>
        <v>1.0405482476490968</v>
      </c>
    </row>
    <row r="63" spans="1:4" x14ac:dyDescent="0.25">
      <c r="A63" s="83">
        <v>40513</v>
      </c>
      <c r="B63" s="43">
        <v>14.482944</v>
      </c>
      <c r="C63" s="45">
        <f t="shared" si="2"/>
        <v>7.4233190128884019E-2</v>
      </c>
      <c r="D63" s="8">
        <f t="shared" si="3"/>
        <v>1.074233190128884</v>
      </c>
    </row>
    <row r="64" spans="1:4" x14ac:dyDescent="0.25">
      <c r="A64" s="83">
        <v>40483</v>
      </c>
      <c r="B64" s="43">
        <v>13.482123</v>
      </c>
      <c r="C64" s="45">
        <f t="shared" si="2"/>
        <v>-5.4619852942207725E-2</v>
      </c>
      <c r="D64" s="8">
        <f t="shared" si="3"/>
        <v>0.94538014705779227</v>
      </c>
    </row>
    <row r="65" spans="1:4" x14ac:dyDescent="0.25">
      <c r="A65" s="83">
        <v>40452</v>
      </c>
      <c r="B65" s="43">
        <v>14.261060000000001</v>
      </c>
      <c r="C65" s="45">
        <f t="shared" si="2"/>
        <v>1.4560276656994935E-2</v>
      </c>
      <c r="D65" s="8">
        <f t="shared" si="3"/>
        <v>1.014560276656995</v>
      </c>
    </row>
    <row r="66" spans="1:4" x14ac:dyDescent="0.25">
      <c r="A66" s="83">
        <v>40422</v>
      </c>
      <c r="B66" s="43">
        <v>14.056395</v>
      </c>
      <c r="C66" s="45">
        <f t="shared" si="2"/>
        <v>7.9195573518439574E-2</v>
      </c>
      <c r="D66" s="8">
        <f t="shared" si="3"/>
        <v>1.0791955735184395</v>
      </c>
    </row>
    <row r="67" spans="1:4" x14ac:dyDescent="0.25">
      <c r="A67" s="83">
        <v>40392</v>
      </c>
      <c r="B67" s="43">
        <v>13.024882</v>
      </c>
      <c r="C67" s="45">
        <f t="shared" ref="C67:C98" si="4">(B67-B68)/B68</f>
        <v>7.2480935603791152E-2</v>
      </c>
      <c r="D67" s="8">
        <f t="shared" ref="D67:D98" si="5">1+C67</f>
        <v>1.0724809356037912</v>
      </c>
    </row>
    <row r="68" spans="1:4" x14ac:dyDescent="0.25">
      <c r="A68" s="83">
        <v>40360</v>
      </c>
      <c r="B68" s="43">
        <v>12.144628000000001</v>
      </c>
      <c r="C68" s="45">
        <f t="shared" si="4"/>
        <v>5.1893409835335781E-2</v>
      </c>
      <c r="D68" s="8">
        <f t="shared" si="5"/>
        <v>1.0518934098353359</v>
      </c>
    </row>
    <row r="69" spans="1:4" x14ac:dyDescent="0.25">
      <c r="A69" s="83">
        <v>40330</v>
      </c>
      <c r="B69" s="43">
        <v>11.545493</v>
      </c>
      <c r="C69" s="45">
        <f t="shared" si="4"/>
        <v>-6.3690039084912636E-2</v>
      </c>
      <c r="D69" s="8">
        <f t="shared" si="5"/>
        <v>0.93630996091508734</v>
      </c>
    </row>
    <row r="70" spans="1:4" x14ac:dyDescent="0.25">
      <c r="A70" s="83">
        <v>40301</v>
      </c>
      <c r="B70" s="43">
        <v>12.330845</v>
      </c>
      <c r="C70" s="45">
        <f t="shared" si="4"/>
        <v>-7.9515319271709836E-2</v>
      </c>
      <c r="D70" s="8">
        <f t="shared" si="5"/>
        <v>0.92048468072829015</v>
      </c>
    </row>
    <row r="71" spans="1:4" x14ac:dyDescent="0.25">
      <c r="A71" s="83">
        <v>40269</v>
      </c>
      <c r="B71" s="43">
        <v>13.396034999999999</v>
      </c>
      <c r="C71" s="45">
        <f t="shared" si="4"/>
        <v>-2.5072939214737494E-2</v>
      </c>
      <c r="D71" s="8">
        <f t="shared" si="5"/>
        <v>0.97492706078526248</v>
      </c>
    </row>
    <row r="72" spans="1:4" x14ac:dyDescent="0.25">
      <c r="A72" s="83">
        <v>40238</v>
      </c>
      <c r="B72" s="43">
        <v>13.740551</v>
      </c>
      <c r="C72" s="45">
        <f t="shared" si="4"/>
        <v>-2.2791930803926198E-2</v>
      </c>
      <c r="D72" s="8">
        <f t="shared" si="5"/>
        <v>0.97720806919607384</v>
      </c>
    </row>
    <row r="73" spans="1:4" x14ac:dyDescent="0.25">
      <c r="A73" s="83">
        <v>40210</v>
      </c>
      <c r="B73" s="43">
        <v>14.061029</v>
      </c>
      <c r="C73" s="45">
        <f t="shared" si="4"/>
        <v>-5.0603582203509342E-2</v>
      </c>
      <c r="D73" s="8">
        <f t="shared" si="5"/>
        <v>0.94939641779649064</v>
      </c>
    </row>
    <row r="74" spans="1:4" x14ac:dyDescent="0.25">
      <c r="A74" s="83">
        <v>40182</v>
      </c>
      <c r="B74" s="43">
        <v>14.810492999999999</v>
      </c>
      <c r="C74" s="45">
        <f t="shared" si="4"/>
        <v>2.5838352512731963E-2</v>
      </c>
      <c r="D74" s="8">
        <f t="shared" si="5"/>
        <v>1.0258383525127319</v>
      </c>
    </row>
    <row r="75" spans="1:4" x14ac:dyDescent="0.25">
      <c r="A75" s="83">
        <v>40148</v>
      </c>
      <c r="B75" s="43">
        <v>14.437453</v>
      </c>
      <c r="C75" s="45">
        <f t="shared" si="4"/>
        <v>1.1007810657058068E-3</v>
      </c>
      <c r="D75" s="8">
        <f t="shared" si="5"/>
        <v>1.0011007810657058</v>
      </c>
    </row>
    <row r="76" spans="1:4" x14ac:dyDescent="0.25">
      <c r="A76" s="83">
        <v>40119</v>
      </c>
      <c r="B76" s="43">
        <v>14.421578</v>
      </c>
      <c r="C76" s="45">
        <f t="shared" si="4"/>
        <v>7.7144537876384242E-2</v>
      </c>
      <c r="D76" s="8">
        <f t="shared" si="5"/>
        <v>1.0771445378763842</v>
      </c>
    </row>
    <row r="77" spans="1:4" x14ac:dyDescent="0.25">
      <c r="A77" s="83">
        <v>40087</v>
      </c>
      <c r="B77" s="43">
        <v>13.388712</v>
      </c>
      <c r="C77" s="45">
        <f t="shared" si="4"/>
        <v>2.9003078314052581E-2</v>
      </c>
      <c r="D77" s="8">
        <f t="shared" si="5"/>
        <v>1.0290030783140527</v>
      </c>
    </row>
    <row r="78" spans="1:4" x14ac:dyDescent="0.25">
      <c r="A78" s="83">
        <v>40057</v>
      </c>
      <c r="B78" s="43">
        <v>13.011343</v>
      </c>
      <c r="C78" s="45">
        <f t="shared" si="4"/>
        <v>-8.9821431074015509E-3</v>
      </c>
      <c r="D78" s="8">
        <f t="shared" si="5"/>
        <v>0.99101785689259847</v>
      </c>
    </row>
    <row r="79" spans="1:4" x14ac:dyDescent="0.25">
      <c r="A79" s="83">
        <v>40028</v>
      </c>
      <c r="B79" s="43">
        <v>13.129272</v>
      </c>
      <c r="C79" s="45">
        <f t="shared" si="4"/>
        <v>5.8879121157408579E-2</v>
      </c>
      <c r="D79" s="8">
        <f t="shared" si="5"/>
        <v>1.0588791211574087</v>
      </c>
    </row>
    <row r="80" spans="1:4" x14ac:dyDescent="0.25">
      <c r="A80" s="83">
        <v>39995</v>
      </c>
      <c r="B80" s="43">
        <v>12.399217</v>
      </c>
      <c r="C80" s="45">
        <f t="shared" si="4"/>
        <v>6.20001432077718E-2</v>
      </c>
      <c r="D80" s="8">
        <f t="shared" si="5"/>
        <v>1.0620001432077717</v>
      </c>
    </row>
    <row r="81" spans="1:4" x14ac:dyDescent="0.25">
      <c r="A81" s="83">
        <v>39965</v>
      </c>
      <c r="B81" s="43">
        <v>11.675344000000001</v>
      </c>
      <c r="C81" s="45">
        <f t="shared" si="4"/>
        <v>-1.2508254934014659E-2</v>
      </c>
      <c r="D81" s="8">
        <f t="shared" si="5"/>
        <v>0.98749174506598536</v>
      </c>
    </row>
    <row r="82" spans="1:4" x14ac:dyDescent="0.25">
      <c r="A82" s="83">
        <v>39934</v>
      </c>
      <c r="B82" s="43">
        <v>11.823232000000001</v>
      </c>
      <c r="C82" s="45">
        <f t="shared" si="4"/>
        <v>0.14985956000037737</v>
      </c>
      <c r="D82" s="8">
        <f t="shared" si="5"/>
        <v>1.1498595600003774</v>
      </c>
    </row>
    <row r="83" spans="1:4" x14ac:dyDescent="0.25">
      <c r="A83" s="83">
        <v>39904</v>
      </c>
      <c r="B83" s="43">
        <v>10.282327</v>
      </c>
      <c r="C83" s="45">
        <f t="shared" si="4"/>
        <v>-1.9089558606246993E-2</v>
      </c>
      <c r="D83" s="8">
        <f t="shared" si="5"/>
        <v>0.98091044139375305</v>
      </c>
    </row>
    <row r="84" spans="1:4" x14ac:dyDescent="0.25">
      <c r="A84" s="83">
        <v>39874</v>
      </c>
      <c r="B84" s="43">
        <v>10.482431999999999</v>
      </c>
      <c r="C84" s="45">
        <f t="shared" si="4"/>
        <v>0.10641741037855278</v>
      </c>
      <c r="D84" s="8">
        <f t="shared" si="5"/>
        <v>1.1064174103785527</v>
      </c>
    </row>
    <row r="85" spans="1:4" x14ac:dyDescent="0.25">
      <c r="A85" s="83">
        <v>39846</v>
      </c>
      <c r="B85" s="43">
        <v>9.4742110000000004</v>
      </c>
      <c r="C85" s="45">
        <f t="shared" si="4"/>
        <v>-0.13753545274830031</v>
      </c>
      <c r="D85" s="8">
        <f t="shared" si="5"/>
        <v>0.86246454725169963</v>
      </c>
    </row>
    <row r="86" spans="1:4" x14ac:dyDescent="0.25">
      <c r="A86" s="83">
        <v>39815</v>
      </c>
      <c r="B86" s="43">
        <v>10.985044</v>
      </c>
      <c r="C86" s="45">
        <f t="shared" si="4"/>
        <v>-0.17673628694338958</v>
      </c>
      <c r="D86" s="8">
        <f t="shared" si="5"/>
        <v>0.82326371305661039</v>
      </c>
    </row>
    <row r="87" spans="1:4" x14ac:dyDescent="0.25">
      <c r="A87" s="83">
        <v>39783</v>
      </c>
      <c r="B87" s="43">
        <v>13.343287</v>
      </c>
      <c r="C87" s="45">
        <f t="shared" si="4"/>
        <v>7.7906145903976098E-2</v>
      </c>
      <c r="D87" s="8">
        <f t="shared" si="5"/>
        <v>1.077906145903976</v>
      </c>
    </row>
    <row r="88" spans="1:4" x14ac:dyDescent="0.25">
      <c r="A88" s="83">
        <v>39755</v>
      </c>
      <c r="B88" s="43">
        <v>12.378895</v>
      </c>
      <c r="C88" s="45">
        <f t="shared" si="4"/>
        <v>-5.5864626053933754E-2</v>
      </c>
      <c r="D88" s="8">
        <f t="shared" si="5"/>
        <v>0.94413537394606628</v>
      </c>
    </row>
    <row r="89" spans="1:4" x14ac:dyDescent="0.25">
      <c r="A89" s="83">
        <v>39722</v>
      </c>
      <c r="B89" s="43">
        <v>13.111356000000001</v>
      </c>
      <c r="C89" s="45">
        <f t="shared" si="4"/>
        <v>-3.9587957722507318E-2</v>
      </c>
      <c r="D89" s="8">
        <f t="shared" si="5"/>
        <v>0.96041204227749266</v>
      </c>
    </row>
    <row r="90" spans="1:4" x14ac:dyDescent="0.25">
      <c r="A90" s="83">
        <v>39693</v>
      </c>
      <c r="B90" s="43">
        <v>13.651802999999999</v>
      </c>
      <c r="C90" s="45">
        <f t="shared" si="4"/>
        <v>-3.5060151989407935E-2</v>
      </c>
      <c r="D90" s="8">
        <f t="shared" si="5"/>
        <v>0.96493984801059207</v>
      </c>
    </row>
    <row r="91" spans="1:4" x14ac:dyDescent="0.25">
      <c r="A91" s="83">
        <v>39661</v>
      </c>
      <c r="B91" s="43">
        <v>14.147828000000001</v>
      </c>
      <c r="C91" s="45">
        <f t="shared" si="4"/>
        <v>4.0459572785694585E-2</v>
      </c>
      <c r="D91" s="8">
        <f t="shared" si="5"/>
        <v>1.0404595727856947</v>
      </c>
    </row>
    <row r="92" spans="1:4" x14ac:dyDescent="0.25">
      <c r="A92" s="83">
        <v>39630</v>
      </c>
      <c r="B92" s="43">
        <v>13.597671999999999</v>
      </c>
      <c r="C92" s="45">
        <f t="shared" si="4"/>
        <v>6.8689182353675299E-2</v>
      </c>
      <c r="D92" s="8">
        <f t="shared" si="5"/>
        <v>1.0686891823536753</v>
      </c>
    </row>
    <row r="93" spans="1:4" x14ac:dyDescent="0.25">
      <c r="A93" s="83">
        <v>39601</v>
      </c>
      <c r="B93" s="43">
        <v>12.723692</v>
      </c>
      <c r="C93" s="45">
        <f t="shared" si="4"/>
        <v>-9.7624000094750363E-2</v>
      </c>
      <c r="D93" s="8">
        <f t="shared" si="5"/>
        <v>0.90237599990524964</v>
      </c>
    </row>
    <row r="94" spans="1:4" x14ac:dyDescent="0.25">
      <c r="A94" s="83">
        <v>39569</v>
      </c>
      <c r="B94" s="43">
        <v>14.100211</v>
      </c>
      <c r="C94" s="45">
        <f t="shared" si="4"/>
        <v>-2.1968207506108343E-2</v>
      </c>
      <c r="D94" s="8">
        <f t="shared" si="5"/>
        <v>0.97803179249389161</v>
      </c>
    </row>
    <row r="95" spans="1:4" x14ac:dyDescent="0.25">
      <c r="A95" s="83">
        <v>39539</v>
      </c>
      <c r="B95" s="43">
        <v>14.416925000000001</v>
      </c>
      <c r="C95" s="45">
        <f t="shared" si="4"/>
        <v>-3.9178232865167049E-2</v>
      </c>
      <c r="D95" s="8">
        <f t="shared" si="5"/>
        <v>0.96082176713483292</v>
      </c>
    </row>
    <row r="96" spans="1:4" x14ac:dyDescent="0.25">
      <c r="A96" s="83">
        <v>39510</v>
      </c>
      <c r="B96" s="43">
        <v>15.004785999999999</v>
      </c>
      <c r="C96" s="45">
        <f t="shared" si="4"/>
        <v>-6.0592491920229009E-2</v>
      </c>
      <c r="D96" s="8">
        <f t="shared" si="5"/>
        <v>0.93940750807977103</v>
      </c>
    </row>
    <row r="97" spans="1:4" x14ac:dyDescent="0.25">
      <c r="A97" s="83">
        <v>39479</v>
      </c>
      <c r="B97" s="43">
        <v>15.972606000000001</v>
      </c>
      <c r="C97" s="45">
        <f t="shared" si="4"/>
        <v>-3.2752078062884028E-2</v>
      </c>
      <c r="D97" s="8">
        <f t="shared" si="5"/>
        <v>0.96724792193711595</v>
      </c>
    </row>
    <row r="98" spans="1:4" x14ac:dyDescent="0.25">
      <c r="A98" s="83">
        <v>39449</v>
      </c>
      <c r="B98" s="43">
        <v>16.513456000000001</v>
      </c>
      <c r="C98" s="45">
        <f t="shared" si="4"/>
        <v>2.7716780453196102E-2</v>
      </c>
      <c r="D98" s="8">
        <f t="shared" si="5"/>
        <v>1.0277167804531961</v>
      </c>
    </row>
    <row r="99" spans="1:4" x14ac:dyDescent="0.25">
      <c r="A99" s="83">
        <v>39419</v>
      </c>
      <c r="B99" s="43">
        <v>16.068100000000001</v>
      </c>
      <c r="C99" s="45">
        <f t="shared" ref="C99:C130" si="6">(B99-B100)/B100</f>
        <v>-4.335028694847478E-2</v>
      </c>
      <c r="D99" s="8">
        <f t="shared" ref="D99:D130" si="7">1+C99</f>
        <v>0.95664971305152524</v>
      </c>
    </row>
    <row r="100" spans="1:4" x14ac:dyDescent="0.25">
      <c r="A100" s="83">
        <v>39387</v>
      </c>
      <c r="B100" s="43">
        <v>16.796220999999999</v>
      </c>
      <c r="C100" s="45">
        <f t="shared" si="6"/>
        <v>-2.2695156702450703E-2</v>
      </c>
      <c r="D100" s="8">
        <f t="shared" si="7"/>
        <v>0.9773048432975493</v>
      </c>
    </row>
    <row r="101" spans="1:4" x14ac:dyDescent="0.25">
      <c r="A101" s="83">
        <v>39356</v>
      </c>
      <c r="B101" s="43">
        <v>17.186266</v>
      </c>
      <c r="C101" s="45">
        <f t="shared" si="6"/>
        <v>7.368104286365181E-3</v>
      </c>
      <c r="D101" s="8">
        <f t="shared" si="7"/>
        <v>1.0073681042863651</v>
      </c>
    </row>
    <row r="102" spans="1:4" x14ac:dyDescent="0.25">
      <c r="A102" s="83">
        <v>39329</v>
      </c>
      <c r="B102" s="43">
        <v>17.060562000000001</v>
      </c>
      <c r="C102" s="45">
        <f t="shared" si="6"/>
        <v>-1.6505673295561234E-2</v>
      </c>
      <c r="D102" s="8">
        <f t="shared" si="7"/>
        <v>0.98349432670443881</v>
      </c>
    </row>
    <row r="103" spans="1:4" x14ac:dyDescent="0.25">
      <c r="A103" s="83">
        <v>39295</v>
      </c>
      <c r="B103" s="43">
        <v>17.346883999999999</v>
      </c>
      <c r="C103" s="45">
        <f t="shared" si="6"/>
        <v>6.9306793980798712E-2</v>
      </c>
      <c r="D103" s="8">
        <f t="shared" si="7"/>
        <v>1.0693067939807988</v>
      </c>
    </row>
    <row r="104" spans="1:4" x14ac:dyDescent="0.25">
      <c r="A104" s="83">
        <v>39265</v>
      </c>
      <c r="B104" s="43">
        <v>16.222550999999999</v>
      </c>
      <c r="C104" s="45">
        <f t="shared" si="6"/>
        <v>-8.0563209869140354E-2</v>
      </c>
      <c r="D104" s="8">
        <f t="shared" si="7"/>
        <v>0.91943679013085966</v>
      </c>
    </row>
    <row r="105" spans="1:4" x14ac:dyDescent="0.25">
      <c r="A105" s="83">
        <v>39234</v>
      </c>
      <c r="B105" s="43">
        <v>17.644009</v>
      </c>
      <c r="C105" s="45">
        <f t="shared" si="6"/>
        <v>-6.9843616878881909E-2</v>
      </c>
      <c r="D105" s="8">
        <f t="shared" si="7"/>
        <v>0.93015638312111815</v>
      </c>
    </row>
    <row r="106" spans="1:4" x14ac:dyDescent="0.25">
      <c r="A106" s="83">
        <v>39203</v>
      </c>
      <c r="B106" s="43">
        <v>18.968862999999999</v>
      </c>
      <c r="C106" s="45">
        <f t="shared" si="6"/>
        <v>5.0060845733272734E-2</v>
      </c>
      <c r="D106" s="8">
        <f t="shared" si="7"/>
        <v>1.0500608457332727</v>
      </c>
    </row>
    <row r="107" spans="1:4" x14ac:dyDescent="0.25">
      <c r="A107" s="83">
        <v>39174</v>
      </c>
      <c r="B107" s="43">
        <v>18.064537000000001</v>
      </c>
      <c r="C107" s="45">
        <f t="shared" si="6"/>
        <v>4.7505854498780531E-2</v>
      </c>
      <c r="D107" s="8">
        <f t="shared" si="7"/>
        <v>1.0475058544987805</v>
      </c>
    </row>
    <row r="108" spans="1:4" x14ac:dyDescent="0.25">
      <c r="A108" s="83">
        <v>39142</v>
      </c>
      <c r="B108" s="43">
        <v>17.245284999999999</v>
      </c>
      <c r="C108" s="45">
        <f t="shared" si="6"/>
        <v>1.2019328105386763E-2</v>
      </c>
      <c r="D108" s="8">
        <f t="shared" si="7"/>
        <v>1.0120193281053869</v>
      </c>
    </row>
    <row r="109" spans="1:4" x14ac:dyDescent="0.25">
      <c r="A109" s="83">
        <v>39114</v>
      </c>
      <c r="B109" s="43">
        <v>17.040469999999999</v>
      </c>
      <c r="C109" s="45">
        <f t="shared" si="6"/>
        <v>-3.8386669517568417E-2</v>
      </c>
      <c r="D109" s="8">
        <f t="shared" si="7"/>
        <v>0.96161333048243158</v>
      </c>
    </row>
    <row r="110" spans="1:4" x14ac:dyDescent="0.25">
      <c r="A110" s="83">
        <v>39085</v>
      </c>
      <c r="B110" s="43">
        <v>17.720708999999999</v>
      </c>
      <c r="C110" s="45">
        <f t="shared" si="6"/>
        <v>1.3127422089502025E-2</v>
      </c>
      <c r="D110" s="8">
        <f t="shared" si="7"/>
        <v>1.0131274220895021</v>
      </c>
    </row>
    <row r="111" spans="1:4" x14ac:dyDescent="0.25">
      <c r="A111" s="83">
        <v>39052</v>
      </c>
      <c r="B111" s="43">
        <v>17.491095999999999</v>
      </c>
      <c r="C111" s="45">
        <f t="shared" si="6"/>
        <v>-5.7839178323492967E-2</v>
      </c>
      <c r="D111" s="8">
        <f t="shared" si="7"/>
        <v>0.94216082167650705</v>
      </c>
    </row>
    <row r="112" spans="1:4" x14ac:dyDescent="0.25">
      <c r="A112" s="83">
        <v>39022</v>
      </c>
      <c r="B112" s="43">
        <v>18.564872999999999</v>
      </c>
      <c r="C112" s="45">
        <f t="shared" si="6"/>
        <v>4.0671853151312116E-2</v>
      </c>
      <c r="D112" s="8">
        <f t="shared" si="7"/>
        <v>1.0406718531513122</v>
      </c>
    </row>
    <row r="113" spans="1:4" x14ac:dyDescent="0.25">
      <c r="A113" s="83">
        <v>38992</v>
      </c>
      <c r="B113" s="43">
        <v>17.839314999999999</v>
      </c>
      <c r="C113" s="45">
        <f t="shared" si="6"/>
        <v>-6.0296266672875479E-2</v>
      </c>
      <c r="D113" s="8">
        <f t="shared" si="7"/>
        <v>0.93970373332712454</v>
      </c>
    </row>
    <row r="114" spans="1:4" x14ac:dyDescent="0.25">
      <c r="A114" s="83">
        <v>38961</v>
      </c>
      <c r="B114" s="43">
        <v>18.983978</v>
      </c>
      <c r="C114" s="45">
        <f t="shared" si="6"/>
        <v>2.9027621433828941E-2</v>
      </c>
      <c r="D114" s="8">
        <f t="shared" si="7"/>
        <v>1.029027621433829</v>
      </c>
    </row>
    <row r="115" spans="1:4" x14ac:dyDescent="0.25">
      <c r="A115" s="83">
        <v>38930</v>
      </c>
      <c r="B115" s="43">
        <v>18.448463</v>
      </c>
      <c r="C115" s="45">
        <f t="shared" si="6"/>
        <v>7.0226391173824079E-2</v>
      </c>
      <c r="D115" s="8">
        <f t="shared" si="7"/>
        <v>1.0702263911738241</v>
      </c>
    </row>
    <row r="116" spans="1:4" x14ac:dyDescent="0.25">
      <c r="A116" s="83">
        <v>38901</v>
      </c>
      <c r="B116" s="43">
        <v>17.237907</v>
      </c>
      <c r="C116" s="45">
        <f t="shared" si="6"/>
        <v>0.10737112415606496</v>
      </c>
      <c r="D116" s="8">
        <f t="shared" si="7"/>
        <v>1.1073711241560649</v>
      </c>
    </row>
    <row r="117" spans="1:4" x14ac:dyDescent="0.25">
      <c r="A117" s="83">
        <v>38869</v>
      </c>
      <c r="B117" s="43">
        <v>15.566513</v>
      </c>
      <c r="C117" s="45">
        <f t="shared" si="6"/>
        <v>-8.030444547154323E-3</v>
      </c>
      <c r="D117" s="8">
        <f t="shared" si="7"/>
        <v>0.99196955545284571</v>
      </c>
    </row>
    <row r="118" spans="1:4" x14ac:dyDescent="0.25">
      <c r="A118" s="83">
        <v>38838</v>
      </c>
      <c r="B118" s="43">
        <v>15.692531000000001</v>
      </c>
      <c r="C118" s="45">
        <f t="shared" si="6"/>
        <v>-5.705841383147299E-2</v>
      </c>
      <c r="D118" s="8">
        <f t="shared" si="7"/>
        <v>0.94294158616852697</v>
      </c>
    </row>
    <row r="119" spans="1:4" x14ac:dyDescent="0.25">
      <c r="A119" s="83">
        <v>38810</v>
      </c>
      <c r="B119" s="43">
        <v>16.642102999999999</v>
      </c>
      <c r="C119" s="45">
        <f t="shared" si="6"/>
        <v>1.6452664455184264E-2</v>
      </c>
      <c r="D119" s="8">
        <f t="shared" si="7"/>
        <v>1.0164526644551843</v>
      </c>
    </row>
    <row r="120" spans="1:4" x14ac:dyDescent="0.25">
      <c r="A120" s="83">
        <v>38777</v>
      </c>
      <c r="B120" s="43">
        <v>16.372727999999999</v>
      </c>
      <c r="C120" s="45">
        <f t="shared" si="6"/>
        <v>-4.8491863897846169E-2</v>
      </c>
      <c r="D120" s="8">
        <f t="shared" si="7"/>
        <v>0.95150813610215379</v>
      </c>
    </row>
    <row r="121" spans="1:4" x14ac:dyDescent="0.25">
      <c r="A121" s="83">
        <v>38749</v>
      </c>
      <c r="B121" s="43">
        <v>17.207134</v>
      </c>
      <c r="C121" s="48">
        <f t="shared" si="6"/>
        <v>2.9673971029686788E-2</v>
      </c>
      <c r="D121" s="10">
        <f t="shared" si="7"/>
        <v>1.0296739710296867</v>
      </c>
    </row>
    <row r="122" spans="1:4" x14ac:dyDescent="0.25">
      <c r="A122" s="84">
        <v>38720</v>
      </c>
      <c r="B122" s="49">
        <v>16.711245000000002</v>
      </c>
    </row>
  </sheetData>
  <mergeCells count="4">
    <mergeCell ref="A1:B1"/>
    <mergeCell ref="G1:H1"/>
    <mergeCell ref="J5:K5"/>
    <mergeCell ref="J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sqref="A1:B49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-0.2</v>
      </c>
      <c r="B2" s="3">
        <v>0</v>
      </c>
    </row>
    <row r="3" spans="1:2" x14ac:dyDescent="0.25">
      <c r="A3" s="2">
        <v>-0.19</v>
      </c>
      <c r="B3" s="3">
        <v>1</v>
      </c>
    </row>
    <row r="4" spans="1:2" x14ac:dyDescent="0.25">
      <c r="A4" s="2">
        <v>-0.18</v>
      </c>
      <c r="B4" s="3">
        <v>0</v>
      </c>
    </row>
    <row r="5" spans="1:2" x14ac:dyDescent="0.25">
      <c r="A5" s="2">
        <v>-0.17</v>
      </c>
      <c r="B5" s="3">
        <v>0</v>
      </c>
    </row>
    <row r="6" spans="1:2" x14ac:dyDescent="0.25">
      <c r="A6" s="2">
        <v>-0.16</v>
      </c>
      <c r="B6" s="3">
        <v>0</v>
      </c>
    </row>
    <row r="7" spans="1:2" x14ac:dyDescent="0.25">
      <c r="A7" s="2">
        <v>-0.15</v>
      </c>
      <c r="B7" s="3">
        <v>0</v>
      </c>
    </row>
    <row r="8" spans="1:2" x14ac:dyDescent="0.25">
      <c r="A8" s="2">
        <v>-0.14000000000000001</v>
      </c>
      <c r="B8" s="3">
        <v>0</v>
      </c>
    </row>
    <row r="9" spans="1:2" x14ac:dyDescent="0.25">
      <c r="A9" s="2">
        <v>-0.13</v>
      </c>
      <c r="B9" s="3">
        <v>1</v>
      </c>
    </row>
    <row r="10" spans="1:2" x14ac:dyDescent="0.25">
      <c r="A10" s="2">
        <v>-0.12</v>
      </c>
      <c r="B10" s="3">
        <v>3</v>
      </c>
    </row>
    <row r="11" spans="1:2" x14ac:dyDescent="0.25">
      <c r="A11" s="2">
        <v>-0.11</v>
      </c>
      <c r="B11" s="3">
        <v>2</v>
      </c>
    </row>
    <row r="12" spans="1:2" x14ac:dyDescent="0.25">
      <c r="A12" s="2">
        <v>-0.1</v>
      </c>
      <c r="B12" s="3">
        <v>1</v>
      </c>
    </row>
    <row r="13" spans="1:2" x14ac:dyDescent="0.25">
      <c r="A13" s="2">
        <v>-0.09</v>
      </c>
      <c r="B13" s="3">
        <v>4</v>
      </c>
    </row>
    <row r="14" spans="1:2" x14ac:dyDescent="0.25">
      <c r="A14" s="2">
        <v>-0.08</v>
      </c>
      <c r="B14" s="3">
        <v>4</v>
      </c>
    </row>
    <row r="15" spans="1:2" x14ac:dyDescent="0.25">
      <c r="A15" s="2">
        <v>-7.0000000000000007E-2</v>
      </c>
      <c r="B15" s="3">
        <v>1</v>
      </c>
    </row>
    <row r="16" spans="1:2" x14ac:dyDescent="0.25">
      <c r="A16" s="2">
        <v>-0.06</v>
      </c>
      <c r="B16" s="3">
        <v>4</v>
      </c>
    </row>
    <row r="17" spans="1:2" x14ac:dyDescent="0.25">
      <c r="A17" s="2">
        <v>-0.05</v>
      </c>
      <c r="B17" s="3">
        <v>6</v>
      </c>
    </row>
    <row r="18" spans="1:2" x14ac:dyDescent="0.25">
      <c r="A18" s="2">
        <v>-0.04</v>
      </c>
      <c r="B18" s="3">
        <v>7</v>
      </c>
    </row>
    <row r="19" spans="1:2" x14ac:dyDescent="0.25">
      <c r="A19" s="2">
        <v>-0.03</v>
      </c>
      <c r="B19" s="3">
        <v>2</v>
      </c>
    </row>
    <row r="20" spans="1:2" x14ac:dyDescent="0.25">
      <c r="A20" s="2">
        <v>-0.02</v>
      </c>
      <c r="B20" s="3">
        <v>3</v>
      </c>
    </row>
    <row r="21" spans="1:2" x14ac:dyDescent="0.25">
      <c r="A21" s="2">
        <v>-0.01</v>
      </c>
      <c r="B21" s="3">
        <v>2</v>
      </c>
    </row>
    <row r="22" spans="1:2" x14ac:dyDescent="0.25">
      <c r="A22" s="2">
        <v>0</v>
      </c>
      <c r="B22" s="3">
        <v>8</v>
      </c>
    </row>
    <row r="23" spans="1:2" x14ac:dyDescent="0.25">
      <c r="A23" s="2">
        <v>9.9999999999999794E-3</v>
      </c>
      <c r="B23" s="3">
        <v>9</v>
      </c>
    </row>
    <row r="24" spans="1:2" x14ac:dyDescent="0.25">
      <c r="A24" s="2">
        <v>0.02</v>
      </c>
      <c r="B24" s="3">
        <v>9</v>
      </c>
    </row>
    <row r="25" spans="1:2" x14ac:dyDescent="0.25">
      <c r="A25" s="2">
        <v>0.03</v>
      </c>
      <c r="B25" s="3">
        <v>11</v>
      </c>
    </row>
    <row r="26" spans="1:2" x14ac:dyDescent="0.25">
      <c r="A26" s="2">
        <v>0.04</v>
      </c>
      <c r="B26" s="3">
        <v>7</v>
      </c>
    </row>
    <row r="27" spans="1:2" x14ac:dyDescent="0.25">
      <c r="A27" s="2">
        <v>0.05</v>
      </c>
      <c r="B27" s="3">
        <v>6</v>
      </c>
    </row>
    <row r="28" spans="1:2" x14ac:dyDescent="0.25">
      <c r="A28" s="2">
        <v>0.06</v>
      </c>
      <c r="B28" s="3">
        <v>2</v>
      </c>
    </row>
    <row r="29" spans="1:2" x14ac:dyDescent="0.25">
      <c r="A29" s="2">
        <v>7.0000000000000007E-2</v>
      </c>
      <c r="B29" s="3">
        <v>2</v>
      </c>
    </row>
    <row r="30" spans="1:2" x14ac:dyDescent="0.25">
      <c r="A30" s="2">
        <v>0.08</v>
      </c>
      <c r="B30" s="3">
        <v>3</v>
      </c>
    </row>
    <row r="31" spans="1:2" x14ac:dyDescent="0.25">
      <c r="A31" s="2">
        <v>0.09</v>
      </c>
      <c r="B31" s="3">
        <v>5</v>
      </c>
    </row>
    <row r="32" spans="1:2" x14ac:dyDescent="0.25">
      <c r="A32" s="2">
        <v>0.1</v>
      </c>
      <c r="B32" s="3">
        <v>3</v>
      </c>
    </row>
    <row r="33" spans="1:2" x14ac:dyDescent="0.25">
      <c r="A33" s="2">
        <v>0.11</v>
      </c>
      <c r="B33" s="3">
        <v>2</v>
      </c>
    </row>
    <row r="34" spans="1:2" x14ac:dyDescent="0.25">
      <c r="A34" s="2">
        <v>0.12</v>
      </c>
      <c r="B34" s="3">
        <v>1</v>
      </c>
    </row>
    <row r="35" spans="1:2" x14ac:dyDescent="0.25">
      <c r="A35" s="2">
        <v>0.13</v>
      </c>
      <c r="B35" s="3">
        <v>2</v>
      </c>
    </row>
    <row r="36" spans="1:2" x14ac:dyDescent="0.25">
      <c r="A36" s="2">
        <v>0.14000000000000001</v>
      </c>
      <c r="B36" s="3">
        <v>0</v>
      </c>
    </row>
    <row r="37" spans="1:2" x14ac:dyDescent="0.25">
      <c r="A37" s="2">
        <v>0.15</v>
      </c>
      <c r="B37" s="3">
        <v>1</v>
      </c>
    </row>
    <row r="38" spans="1:2" x14ac:dyDescent="0.25">
      <c r="A38" s="2">
        <v>0.16</v>
      </c>
      <c r="B38" s="3">
        <v>0</v>
      </c>
    </row>
    <row r="39" spans="1:2" x14ac:dyDescent="0.25">
      <c r="A39" s="2">
        <v>0.17</v>
      </c>
      <c r="B39" s="3">
        <v>1</v>
      </c>
    </row>
    <row r="40" spans="1:2" x14ac:dyDescent="0.25">
      <c r="A40" s="2">
        <v>0.18</v>
      </c>
      <c r="B40" s="3">
        <v>1</v>
      </c>
    </row>
    <row r="41" spans="1:2" x14ac:dyDescent="0.25">
      <c r="A41" s="2">
        <v>0.19</v>
      </c>
      <c r="B41" s="3">
        <v>0</v>
      </c>
    </row>
    <row r="42" spans="1:2" x14ac:dyDescent="0.25">
      <c r="A42" s="2">
        <v>0.2</v>
      </c>
      <c r="B42" s="3">
        <v>0</v>
      </c>
    </row>
    <row r="43" spans="1:2" x14ac:dyDescent="0.25">
      <c r="A43" s="2">
        <v>0.21</v>
      </c>
      <c r="B43" s="3">
        <v>1</v>
      </c>
    </row>
    <row r="44" spans="1:2" x14ac:dyDescent="0.25">
      <c r="A44" s="2">
        <v>0.22</v>
      </c>
      <c r="B44" s="3">
        <v>1</v>
      </c>
    </row>
    <row r="45" spans="1:2" x14ac:dyDescent="0.25">
      <c r="A45" s="2">
        <v>0.23</v>
      </c>
      <c r="B45" s="3">
        <v>1</v>
      </c>
    </row>
    <row r="46" spans="1:2" x14ac:dyDescent="0.25">
      <c r="A46" s="2">
        <v>0.24</v>
      </c>
      <c r="B46" s="3">
        <v>0</v>
      </c>
    </row>
    <row r="47" spans="1:2" x14ac:dyDescent="0.25">
      <c r="A47" s="2">
        <v>0.25</v>
      </c>
      <c r="B47" s="3">
        <v>1</v>
      </c>
    </row>
    <row r="48" spans="1:2" x14ac:dyDescent="0.25">
      <c r="A48" s="2">
        <v>0.26</v>
      </c>
      <c r="B48" s="3">
        <v>1</v>
      </c>
    </row>
    <row r="49" spans="1:2" ht="15.75" thickBot="1" x14ac:dyDescent="0.3">
      <c r="A49" s="4" t="s">
        <v>12</v>
      </c>
      <c r="B49" s="4">
        <v>0</v>
      </c>
    </row>
  </sheetData>
  <sortState ref="A2:A48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55" workbookViewId="0">
      <selection activeCell="J7" sqref="J7"/>
    </sheetView>
  </sheetViews>
  <sheetFormatPr defaultRowHeight="15" x14ac:dyDescent="0.25"/>
  <cols>
    <col min="1" max="1" width="9.7109375" bestFit="1" customWidth="1"/>
    <col min="3" max="3" width="15.85546875" bestFit="1" customWidth="1"/>
    <col min="4" max="4" width="15.85546875" customWidth="1"/>
    <col min="5" max="5" width="7.85546875" bestFit="1" customWidth="1"/>
    <col min="6" max="6" width="7.85546875" customWidth="1"/>
    <col min="7" max="8" width="12" bestFit="1" customWidth="1"/>
    <col min="9" max="9" width="12" customWidth="1"/>
    <col min="10" max="10" width="12.7109375" bestFit="1" customWidth="1"/>
    <col min="11" max="11" width="12" bestFit="1" customWidth="1"/>
    <col min="12" max="12" width="12.85546875" bestFit="1" customWidth="1"/>
    <col min="13" max="13" width="11.42578125" bestFit="1" customWidth="1"/>
  </cols>
  <sheetData>
    <row r="1" spans="1:11" x14ac:dyDescent="0.25">
      <c r="A1" s="105" t="s">
        <v>5</v>
      </c>
      <c r="B1" s="106"/>
      <c r="C1" s="108" t="s">
        <v>7</v>
      </c>
      <c r="D1" s="109"/>
      <c r="E1" s="51" t="s">
        <v>53</v>
      </c>
      <c r="F1" s="58"/>
      <c r="G1" s="107" t="s">
        <v>14</v>
      </c>
      <c r="H1" s="107"/>
      <c r="I1" s="54"/>
      <c r="J1" s="36" t="s">
        <v>50</v>
      </c>
      <c r="K1" s="36" t="s">
        <v>51</v>
      </c>
    </row>
    <row r="2" spans="1:11" x14ac:dyDescent="0.25">
      <c r="A2" s="37" t="s">
        <v>1</v>
      </c>
      <c r="B2" s="37" t="s">
        <v>2</v>
      </c>
      <c r="C2" s="38" t="s">
        <v>6</v>
      </c>
      <c r="D2" s="39" t="s">
        <v>18</v>
      </c>
      <c r="E2" s="59" t="s">
        <v>52</v>
      </c>
      <c r="F2" s="57"/>
      <c r="G2" s="38" t="s">
        <v>15</v>
      </c>
      <c r="H2" s="38" t="s">
        <v>16</v>
      </c>
      <c r="I2" s="57"/>
      <c r="J2" s="22">
        <f>MIN(C3:C121)</f>
        <v>-0.19330801363175529</v>
      </c>
      <c r="K2" s="22">
        <f>MAX(C3:C121)</f>
        <v>0.25879946936551695</v>
      </c>
    </row>
    <row r="3" spans="1:11" x14ac:dyDescent="0.25">
      <c r="A3" s="40">
        <v>42339</v>
      </c>
      <c r="B3" s="42">
        <v>97.973113999999995</v>
      </c>
      <c r="C3" s="44">
        <f t="shared" ref="C3:C34" si="0">(B3-B4)/B4</f>
        <v>3.5308848428553627E-2</v>
      </c>
      <c r="D3" s="46">
        <f t="shared" ref="D3:D34" si="1">1+C3</f>
        <v>1.0353088484285535</v>
      </c>
      <c r="E3" s="46">
        <v>-0.2</v>
      </c>
      <c r="F3" s="52"/>
      <c r="G3" s="19">
        <f>AVERAGE(C3:C121)</f>
        <v>1.1494858902692891E-2</v>
      </c>
      <c r="H3" s="47">
        <f>-1+GEOMEAN(ABS(D3:D121))</f>
        <v>3.530884842855353E-2</v>
      </c>
      <c r="I3" s="52"/>
    </row>
    <row r="4" spans="1:11" x14ac:dyDescent="0.25">
      <c r="A4" s="41">
        <v>42310</v>
      </c>
      <c r="B4" s="43">
        <v>94.631775000000005</v>
      </c>
      <c r="C4" s="45">
        <f t="shared" si="0"/>
        <v>2.0811048344760535E-2</v>
      </c>
      <c r="D4" s="20">
        <f t="shared" si="1"/>
        <v>1.0208110483447606</v>
      </c>
      <c r="E4" s="20">
        <v>-0.19</v>
      </c>
      <c r="F4" s="52"/>
    </row>
    <row r="5" spans="1:11" x14ac:dyDescent="0.25">
      <c r="A5" s="41">
        <v>42278</v>
      </c>
      <c r="B5" s="43">
        <v>92.702538000000004</v>
      </c>
      <c r="C5" s="45">
        <f t="shared" si="0"/>
        <v>9.9074789315976644E-2</v>
      </c>
      <c r="D5" s="20">
        <f t="shared" si="1"/>
        <v>1.0990747893159767</v>
      </c>
      <c r="E5" s="7">
        <v>-0.18</v>
      </c>
      <c r="F5" s="7"/>
      <c r="G5" s="55" t="s">
        <v>17</v>
      </c>
      <c r="H5" s="55" t="s">
        <v>42</v>
      </c>
      <c r="I5" s="54"/>
      <c r="J5" s="107" t="s">
        <v>36</v>
      </c>
      <c r="K5" s="107"/>
    </row>
    <row r="6" spans="1:11" x14ac:dyDescent="0.25">
      <c r="A6" s="41">
        <v>42248</v>
      </c>
      <c r="B6" s="43">
        <v>84.345978000000002</v>
      </c>
      <c r="C6" s="45">
        <f t="shared" si="0"/>
        <v>-0.12606248825800934</v>
      </c>
      <c r="D6" s="20">
        <f t="shared" si="1"/>
        <v>0.87393751174199064</v>
      </c>
      <c r="E6" s="20">
        <v>-0.17</v>
      </c>
      <c r="F6" s="20"/>
      <c r="G6" s="19">
        <f>_xlfn.STDEV.S(C3:C121)</f>
        <v>8.164058115767929E-2</v>
      </c>
      <c r="H6" s="19">
        <f>G6^2</f>
        <v>6.6651844917636188E-3</v>
      </c>
      <c r="I6" s="52"/>
      <c r="J6" s="37" t="s">
        <v>41</v>
      </c>
      <c r="K6" s="37" t="s">
        <v>40</v>
      </c>
    </row>
    <row r="7" spans="1:11" x14ac:dyDescent="0.25">
      <c r="A7" s="41">
        <v>42219</v>
      </c>
      <c r="B7" s="43">
        <v>96.512596000000002</v>
      </c>
      <c r="C7" s="45">
        <f t="shared" si="0"/>
        <v>-4.1613500121927584E-2</v>
      </c>
      <c r="D7" s="20">
        <f t="shared" si="1"/>
        <v>0.95838649987807245</v>
      </c>
      <c r="E7" s="20">
        <v>-0.16</v>
      </c>
      <c r="F7" s="52"/>
      <c r="J7" s="18">
        <f>_xlfn.NORM.DIST(0,H3,G6,TRUE)</f>
        <v>0.33269215429699794</v>
      </c>
      <c r="K7" s="47">
        <f>_xlfn.NORM.DIST(0,G3,G6,TRUE)</f>
        <v>0.44401462434664679</v>
      </c>
    </row>
    <row r="8" spans="1:11" x14ac:dyDescent="0.25">
      <c r="A8" s="41">
        <v>42186</v>
      </c>
      <c r="B8" s="43">
        <v>100.703209</v>
      </c>
      <c r="C8" s="45">
        <f t="shared" si="0"/>
        <v>-4.4094197290867061E-2</v>
      </c>
      <c r="D8" s="20">
        <f t="shared" si="1"/>
        <v>0.95590580270913295</v>
      </c>
      <c r="E8" s="20">
        <v>-0.15</v>
      </c>
      <c r="F8" s="52"/>
    </row>
    <row r="9" spans="1:11" x14ac:dyDescent="0.25">
      <c r="A9" s="41">
        <v>42156</v>
      </c>
      <c r="B9" s="43">
        <v>105.348465</v>
      </c>
      <c r="C9" s="45">
        <f t="shared" si="0"/>
        <v>-8.447503755054056E-2</v>
      </c>
      <c r="D9" s="20">
        <f t="shared" si="1"/>
        <v>0.91552496244945947</v>
      </c>
      <c r="E9" s="20">
        <v>-0.14000000000000001</v>
      </c>
      <c r="F9" s="52"/>
      <c r="H9" s="52"/>
      <c r="I9" s="52"/>
    </row>
    <row r="10" spans="1:11" x14ac:dyDescent="0.25">
      <c r="A10" s="41">
        <v>42125</v>
      </c>
      <c r="B10" s="43">
        <v>115.068916</v>
      </c>
      <c r="C10" s="45">
        <f t="shared" si="0"/>
        <v>2.6500547274372697E-2</v>
      </c>
      <c r="D10" s="20">
        <f t="shared" si="1"/>
        <v>1.0265005472743727</v>
      </c>
      <c r="E10" s="20">
        <v>-0.13</v>
      </c>
      <c r="F10" s="52"/>
    </row>
    <row r="11" spans="1:11" x14ac:dyDescent="0.25">
      <c r="A11" s="41">
        <v>42095</v>
      </c>
      <c r="B11" s="43">
        <v>112.098251</v>
      </c>
      <c r="C11" s="45">
        <f t="shared" si="0"/>
        <v>1.2617693350260842E-2</v>
      </c>
      <c r="D11" s="20">
        <f t="shared" si="1"/>
        <v>1.0126176933502609</v>
      </c>
      <c r="E11" s="20">
        <v>-0.12</v>
      </c>
      <c r="F11" s="52"/>
    </row>
    <row r="12" spans="1:11" x14ac:dyDescent="0.25">
      <c r="A12" s="41">
        <v>42065</v>
      </c>
      <c r="B12" s="43">
        <v>110.701454</v>
      </c>
      <c r="C12" s="45">
        <f t="shared" si="0"/>
        <v>-6.145904288189033E-2</v>
      </c>
      <c r="D12" s="20">
        <f t="shared" si="1"/>
        <v>0.9385409571181097</v>
      </c>
      <c r="E12" s="20">
        <v>-0.11</v>
      </c>
      <c r="F12" s="52"/>
    </row>
    <row r="13" spans="1:11" x14ac:dyDescent="0.25">
      <c r="A13" s="41">
        <v>42037</v>
      </c>
      <c r="B13" s="43">
        <v>117.95058400000001</v>
      </c>
      <c r="C13" s="45">
        <f t="shared" si="0"/>
        <v>2.076622859901079E-2</v>
      </c>
      <c r="D13" s="20">
        <f t="shared" si="1"/>
        <v>1.0207662285990109</v>
      </c>
      <c r="E13" s="20">
        <v>-0.1</v>
      </c>
      <c r="F13" s="52"/>
    </row>
    <row r="14" spans="1:11" x14ac:dyDescent="0.25">
      <c r="A14" s="41">
        <v>42006</v>
      </c>
      <c r="B14" s="43">
        <v>115.551025</v>
      </c>
      <c r="C14" s="45">
        <f t="shared" si="0"/>
        <v>-8.2916382527505727E-3</v>
      </c>
      <c r="D14" s="20">
        <f t="shared" si="1"/>
        <v>0.99170836174724941</v>
      </c>
      <c r="E14" s="20">
        <v>-0.09</v>
      </c>
      <c r="F14" s="52"/>
    </row>
    <row r="15" spans="1:11" x14ac:dyDescent="0.25">
      <c r="A15" s="41">
        <v>41974</v>
      </c>
      <c r="B15" s="43">
        <v>116.517143</v>
      </c>
      <c r="C15" s="45">
        <f t="shared" si="0"/>
        <v>-3.6694031770111409E-3</v>
      </c>
      <c r="D15" s="20">
        <f t="shared" si="1"/>
        <v>0.99633059682298886</v>
      </c>
      <c r="E15" s="20">
        <v>-0.08</v>
      </c>
      <c r="F15" s="52"/>
    </row>
    <row r="16" spans="1:11" x14ac:dyDescent="0.25">
      <c r="A16" s="41">
        <v>41946</v>
      </c>
      <c r="B16" s="43">
        <v>116.94626599999999</v>
      </c>
      <c r="C16" s="45">
        <f t="shared" si="0"/>
        <v>4.2333124580780646E-2</v>
      </c>
      <c r="D16" s="20">
        <f t="shared" si="1"/>
        <v>1.0423331245807805</v>
      </c>
      <c r="E16" s="20">
        <v>-7.0000000000000007E-2</v>
      </c>
      <c r="F16" s="52"/>
    </row>
    <row r="17" spans="1:6" x14ac:dyDescent="0.25">
      <c r="A17" s="41">
        <v>41913</v>
      </c>
      <c r="B17" s="43">
        <v>112.19663199999999</v>
      </c>
      <c r="C17" s="45">
        <f t="shared" si="0"/>
        <v>2.7137080520004013E-2</v>
      </c>
      <c r="D17" s="20">
        <f t="shared" si="1"/>
        <v>1.027137080520004</v>
      </c>
      <c r="E17" s="20">
        <v>-0.06</v>
      </c>
      <c r="F17" s="52"/>
    </row>
    <row r="18" spans="1:6" x14ac:dyDescent="0.25">
      <c r="A18" s="41">
        <v>41884</v>
      </c>
      <c r="B18" s="43">
        <v>109.232384</v>
      </c>
      <c r="C18" s="45">
        <f t="shared" si="0"/>
        <v>-2.7150918988778444E-2</v>
      </c>
      <c r="D18" s="20">
        <f t="shared" si="1"/>
        <v>0.97284908101122158</v>
      </c>
      <c r="E18" s="20">
        <v>-0.05</v>
      </c>
      <c r="F18" s="52"/>
    </row>
    <row r="19" spans="1:6" x14ac:dyDescent="0.25">
      <c r="A19" s="41">
        <v>41852</v>
      </c>
      <c r="B19" s="43">
        <v>112.280914</v>
      </c>
      <c r="C19" s="45">
        <f t="shared" si="0"/>
        <v>2.2636886911726033E-2</v>
      </c>
      <c r="D19" s="20">
        <f t="shared" si="1"/>
        <v>1.0226368869117259</v>
      </c>
      <c r="E19" s="20">
        <v>-0.04</v>
      </c>
      <c r="F19" s="52"/>
    </row>
    <row r="20" spans="1:6" x14ac:dyDescent="0.25">
      <c r="A20" s="41">
        <v>41821</v>
      </c>
      <c r="B20" s="43">
        <v>109.795486</v>
      </c>
      <c r="C20" s="45">
        <f t="shared" si="0"/>
        <v>-9.0258237998544238E-2</v>
      </c>
      <c r="D20" s="20">
        <f t="shared" si="1"/>
        <v>0.90974176200145573</v>
      </c>
      <c r="E20" s="20">
        <v>-0.03</v>
      </c>
      <c r="F20" s="52"/>
    </row>
    <row r="21" spans="1:6" x14ac:dyDescent="0.25">
      <c r="A21" s="41">
        <v>41792</v>
      </c>
      <c r="B21" s="43">
        <v>120.68862900000001</v>
      </c>
      <c r="C21" s="45">
        <f t="shared" si="0"/>
        <v>2.3717667725309186E-2</v>
      </c>
      <c r="D21" s="20">
        <f t="shared" si="1"/>
        <v>1.0237176677253093</v>
      </c>
      <c r="E21" s="20">
        <v>-0.02</v>
      </c>
      <c r="F21" s="52"/>
    </row>
    <row r="22" spans="1:6" x14ac:dyDescent="0.25">
      <c r="A22" s="41">
        <v>41760</v>
      </c>
      <c r="B22" s="43">
        <v>117.892494</v>
      </c>
      <c r="C22" s="45">
        <f t="shared" si="0"/>
        <v>0.1007226671713445</v>
      </c>
      <c r="D22" s="20">
        <f t="shared" si="1"/>
        <v>1.1007226671713446</v>
      </c>
      <c r="E22" s="20">
        <v>-0.01</v>
      </c>
      <c r="F22" s="52"/>
    </row>
    <row r="23" spans="1:6" x14ac:dyDescent="0.25">
      <c r="A23" s="41">
        <v>41730</v>
      </c>
      <c r="B23" s="43">
        <v>107.10463</v>
      </c>
      <c r="C23" s="45">
        <f t="shared" si="0"/>
        <v>-2.3299839376701471E-2</v>
      </c>
      <c r="D23" s="20">
        <f t="shared" si="1"/>
        <v>0.97670016062329856</v>
      </c>
      <c r="E23" s="20">
        <v>0</v>
      </c>
      <c r="F23" s="52"/>
    </row>
    <row r="24" spans="1:6" x14ac:dyDescent="0.25">
      <c r="A24" s="41">
        <v>41701</v>
      </c>
      <c r="B24" s="43">
        <v>109.659683</v>
      </c>
      <c r="C24" s="45">
        <f t="shared" si="0"/>
        <v>3.4084693686084723E-2</v>
      </c>
      <c r="D24" s="20">
        <f t="shared" si="1"/>
        <v>1.0340846936860848</v>
      </c>
      <c r="E24" s="20">
        <v>9.9999999999999794E-3</v>
      </c>
      <c r="F24" s="52"/>
    </row>
    <row r="25" spans="1:6" x14ac:dyDescent="0.25">
      <c r="A25" s="41">
        <v>41673</v>
      </c>
      <c r="B25" s="43">
        <v>106.04516599999999</v>
      </c>
      <c r="C25" s="45">
        <f t="shared" si="0"/>
        <v>3.2566871538375945E-2</v>
      </c>
      <c r="D25" s="20">
        <f t="shared" si="1"/>
        <v>1.032566871538376</v>
      </c>
      <c r="E25" s="20">
        <v>0.02</v>
      </c>
      <c r="F25" s="52"/>
    </row>
    <row r="26" spans="1:6" x14ac:dyDescent="0.25">
      <c r="A26" s="41">
        <v>41641</v>
      </c>
      <c r="B26" s="43">
        <v>102.700531</v>
      </c>
      <c r="C26" s="45">
        <f t="shared" si="0"/>
        <v>-8.2315457854219426E-2</v>
      </c>
      <c r="D26" s="20">
        <f t="shared" si="1"/>
        <v>0.91768454214578055</v>
      </c>
      <c r="E26" s="20">
        <v>0.03</v>
      </c>
      <c r="F26" s="52"/>
    </row>
    <row r="27" spans="1:6" x14ac:dyDescent="0.25">
      <c r="A27" s="41">
        <v>41610</v>
      </c>
      <c r="B27" s="43">
        <v>111.912674</v>
      </c>
      <c r="C27" s="45">
        <f t="shared" si="0"/>
        <v>2.8412593905651845E-2</v>
      </c>
      <c r="D27" s="20">
        <f t="shared" si="1"/>
        <v>1.0284125939056519</v>
      </c>
      <c r="E27" s="20">
        <v>0.04</v>
      </c>
      <c r="F27" s="52"/>
    </row>
    <row r="28" spans="1:6" x14ac:dyDescent="0.25">
      <c r="A28" s="41">
        <v>41579</v>
      </c>
      <c r="B28" s="43">
        <v>108.82079299999999</v>
      </c>
      <c r="C28" s="45">
        <f t="shared" si="0"/>
        <v>8.0568301304096909E-2</v>
      </c>
      <c r="D28" s="20">
        <f t="shared" si="1"/>
        <v>1.080568301304097</v>
      </c>
      <c r="E28" s="20">
        <v>0.05</v>
      </c>
      <c r="F28" s="52"/>
    </row>
    <row r="29" spans="1:6" x14ac:dyDescent="0.25">
      <c r="A29" s="41">
        <v>41548</v>
      </c>
      <c r="B29" s="43">
        <v>100.70700100000001</v>
      </c>
      <c r="C29" s="45">
        <f t="shared" si="0"/>
        <v>8.9997624055912495E-3</v>
      </c>
      <c r="D29" s="20">
        <f t="shared" si="1"/>
        <v>1.0089997624055913</v>
      </c>
      <c r="E29" s="20">
        <v>0.06</v>
      </c>
      <c r="F29" s="52"/>
    </row>
    <row r="30" spans="1:6" x14ac:dyDescent="0.25">
      <c r="A30" s="41">
        <v>41520</v>
      </c>
      <c r="B30" s="43">
        <v>99.808745999999999</v>
      </c>
      <c r="C30" s="45">
        <f t="shared" si="0"/>
        <v>6.6196770758020246E-2</v>
      </c>
      <c r="D30" s="20">
        <f t="shared" si="1"/>
        <v>1.0661967707580202</v>
      </c>
      <c r="E30" s="20">
        <v>7.0000000000000007E-2</v>
      </c>
      <c r="F30" s="52"/>
    </row>
    <row r="31" spans="1:6" x14ac:dyDescent="0.25">
      <c r="A31" s="41">
        <v>41487</v>
      </c>
      <c r="B31" s="43">
        <v>93.611937999999995</v>
      </c>
      <c r="C31" s="45">
        <f t="shared" si="0"/>
        <v>-9.0099257124291871E-3</v>
      </c>
      <c r="D31" s="20">
        <f t="shared" si="1"/>
        <v>0.9909900742875708</v>
      </c>
      <c r="E31" s="20">
        <v>0.08</v>
      </c>
      <c r="F31" s="52"/>
    </row>
    <row r="32" spans="1:6" x14ac:dyDescent="0.25">
      <c r="A32" s="41">
        <v>41456</v>
      </c>
      <c r="B32" s="43">
        <v>94.463042999999999</v>
      </c>
      <c r="C32" s="45">
        <f t="shared" si="0"/>
        <v>3.6788863131531112E-3</v>
      </c>
      <c r="D32" s="20">
        <f t="shared" si="1"/>
        <v>1.0036788863131532</v>
      </c>
      <c r="E32" s="20">
        <v>0.09</v>
      </c>
      <c r="F32" s="52"/>
    </row>
    <row r="33" spans="1:6" x14ac:dyDescent="0.25">
      <c r="A33" s="41">
        <v>41428</v>
      </c>
      <c r="B33" s="43">
        <v>94.116798000000003</v>
      </c>
      <c r="C33" s="45">
        <f t="shared" si="0"/>
        <v>-1.8282943068403602E-2</v>
      </c>
      <c r="D33" s="20">
        <f t="shared" si="1"/>
        <v>0.98171705693159639</v>
      </c>
      <c r="E33" s="20">
        <v>0.1</v>
      </c>
      <c r="F33" s="52"/>
    </row>
    <row r="34" spans="1:6" x14ac:dyDescent="0.25">
      <c r="A34" s="41">
        <v>41395</v>
      </c>
      <c r="B34" s="43">
        <v>95.869575999999995</v>
      </c>
      <c r="C34" s="45">
        <f t="shared" si="0"/>
        <v>-5.7854328874348229E-2</v>
      </c>
      <c r="D34" s="20">
        <f t="shared" si="1"/>
        <v>0.94214567112565173</v>
      </c>
      <c r="E34" s="20">
        <v>0.11</v>
      </c>
      <c r="F34" s="52"/>
    </row>
    <row r="35" spans="1:6" x14ac:dyDescent="0.25">
      <c r="A35" s="41">
        <v>41365</v>
      </c>
      <c r="B35" s="43">
        <v>101.756638</v>
      </c>
      <c r="C35" s="45">
        <f t="shared" ref="C35:C66" si="2">(B35-B36)/B36</f>
        <v>1.4925381768577035E-2</v>
      </c>
      <c r="D35" s="20">
        <f t="shared" ref="D35:D66" si="3">1+C35</f>
        <v>1.0149253817685771</v>
      </c>
      <c r="E35" s="20">
        <v>0.12</v>
      </c>
      <c r="F35" s="52"/>
    </row>
    <row r="36" spans="1:6" x14ac:dyDescent="0.25">
      <c r="A36" s="41">
        <v>41334</v>
      </c>
      <c r="B36" s="43">
        <v>100.260216</v>
      </c>
      <c r="C36" s="45">
        <f t="shared" si="2"/>
        <v>4.5530971645315416E-2</v>
      </c>
      <c r="D36" s="20">
        <f t="shared" si="3"/>
        <v>1.0455309716453154</v>
      </c>
      <c r="E36" s="20">
        <v>0.13</v>
      </c>
      <c r="F36" s="52"/>
    </row>
    <row r="37" spans="1:6" x14ac:dyDescent="0.25">
      <c r="A37" s="41">
        <v>41306</v>
      </c>
      <c r="B37" s="43">
        <v>95.894065999999995</v>
      </c>
      <c r="C37" s="45">
        <f t="shared" si="2"/>
        <v>-3.1573902937489808E-3</v>
      </c>
      <c r="D37" s="20">
        <f t="shared" si="3"/>
        <v>0.99684260970625105</v>
      </c>
      <c r="E37" s="20">
        <v>0.14000000000000001</v>
      </c>
      <c r="F37" s="52"/>
    </row>
    <row r="38" spans="1:6" x14ac:dyDescent="0.25">
      <c r="A38" s="41">
        <v>41276</v>
      </c>
      <c r="B38" s="43">
        <v>96.197800000000001</v>
      </c>
      <c r="C38" s="45">
        <f t="shared" si="2"/>
        <v>7.5046439268656645E-2</v>
      </c>
      <c r="D38" s="20">
        <f t="shared" si="3"/>
        <v>1.0750464392686567</v>
      </c>
      <c r="E38" s="20">
        <v>0.15</v>
      </c>
      <c r="F38" s="52"/>
    </row>
    <row r="39" spans="1:6" x14ac:dyDescent="0.25">
      <c r="A39" s="41">
        <v>41246</v>
      </c>
      <c r="B39" s="43">
        <v>89.482460000000003</v>
      </c>
      <c r="C39" s="45">
        <f t="shared" si="2"/>
        <v>3.34097809962529E-2</v>
      </c>
      <c r="D39" s="20">
        <f t="shared" si="3"/>
        <v>1.0334097809962528</v>
      </c>
      <c r="E39" s="20">
        <v>0.16</v>
      </c>
      <c r="F39" s="52"/>
    </row>
    <row r="40" spans="1:6" x14ac:dyDescent="0.25">
      <c r="A40" s="41">
        <v>41214</v>
      </c>
      <c r="B40" s="43">
        <v>86.589523</v>
      </c>
      <c r="C40" s="45">
        <f t="shared" si="2"/>
        <v>6.4133840484364768E-2</v>
      </c>
      <c r="D40" s="20">
        <f t="shared" si="3"/>
        <v>1.0641338404843648</v>
      </c>
      <c r="E40" s="20">
        <v>0.17</v>
      </c>
      <c r="F40" s="52"/>
    </row>
    <row r="41" spans="1:6" x14ac:dyDescent="0.25">
      <c r="A41" s="41">
        <v>41183</v>
      </c>
      <c r="B41" s="43">
        <v>81.370895000000004</v>
      </c>
      <c r="C41" s="45">
        <f t="shared" si="2"/>
        <v>-5.0468197930988584E-2</v>
      </c>
      <c r="D41" s="20">
        <f t="shared" si="3"/>
        <v>0.94953180206901144</v>
      </c>
      <c r="E41" s="20">
        <v>0.18</v>
      </c>
      <c r="F41" s="52"/>
    </row>
    <row r="42" spans="1:6" x14ac:dyDescent="0.25">
      <c r="A42" s="41">
        <v>41156</v>
      </c>
      <c r="B42" s="43">
        <v>85.695808</v>
      </c>
      <c r="C42" s="45">
        <f t="shared" si="2"/>
        <v>4.4885731583695257E-2</v>
      </c>
      <c r="D42" s="20">
        <f t="shared" si="3"/>
        <v>1.0448857315836952</v>
      </c>
      <c r="E42" s="20">
        <v>0.19</v>
      </c>
      <c r="F42" s="52"/>
    </row>
    <row r="43" spans="1:6" x14ac:dyDescent="0.25">
      <c r="A43" s="41">
        <v>41122</v>
      </c>
      <c r="B43" s="43">
        <v>82.014526000000004</v>
      </c>
      <c r="C43" s="45">
        <f t="shared" si="2"/>
        <v>1.7402527988531393E-2</v>
      </c>
      <c r="D43" s="20">
        <f t="shared" si="3"/>
        <v>1.0174025279885315</v>
      </c>
      <c r="E43" s="20">
        <v>0.2</v>
      </c>
      <c r="F43" s="52"/>
    </row>
    <row r="44" spans="1:6" x14ac:dyDescent="0.25">
      <c r="A44" s="41">
        <v>41092</v>
      </c>
      <c r="B44" s="43">
        <v>80.611678999999995</v>
      </c>
      <c r="C44" s="45">
        <f t="shared" si="2"/>
        <v>3.8038255439269614E-2</v>
      </c>
      <c r="D44" s="20">
        <f t="shared" si="3"/>
        <v>1.0380382554392695</v>
      </c>
      <c r="E44" s="20">
        <v>0.21</v>
      </c>
      <c r="F44" s="52"/>
    </row>
    <row r="45" spans="1:6" x14ac:dyDescent="0.25">
      <c r="A45" s="41">
        <v>41061</v>
      </c>
      <c r="B45" s="43">
        <v>77.657714999999996</v>
      </c>
      <c r="C45" s="45">
        <f t="shared" si="2"/>
        <v>7.227977599435717E-2</v>
      </c>
      <c r="D45" s="20">
        <f t="shared" si="3"/>
        <v>1.0722797759943572</v>
      </c>
      <c r="E45" s="20">
        <v>0.22</v>
      </c>
      <c r="F45" s="52"/>
    </row>
    <row r="46" spans="1:6" x14ac:dyDescent="0.25">
      <c r="A46" s="41">
        <v>41030</v>
      </c>
      <c r="B46" s="43">
        <v>72.422996999999995</v>
      </c>
      <c r="C46" s="45">
        <f t="shared" si="2"/>
        <v>1.3389267904547449E-2</v>
      </c>
      <c r="D46" s="20">
        <f t="shared" si="3"/>
        <v>1.0133892679045475</v>
      </c>
      <c r="E46" s="20">
        <v>0.23</v>
      </c>
      <c r="F46" s="52"/>
    </row>
    <row r="47" spans="1:6" x14ac:dyDescent="0.25">
      <c r="A47" s="41">
        <v>41001</v>
      </c>
      <c r="B47" s="43">
        <v>71.466117999999994</v>
      </c>
      <c r="C47" s="45">
        <f t="shared" si="2"/>
        <v>-4.135498895057009E-2</v>
      </c>
      <c r="D47" s="20">
        <f t="shared" si="3"/>
        <v>0.9586450110494299</v>
      </c>
      <c r="E47" s="20">
        <v>0.24</v>
      </c>
      <c r="F47" s="52"/>
    </row>
    <row r="48" spans="1:6" x14ac:dyDescent="0.25">
      <c r="A48" s="41">
        <v>40969</v>
      </c>
      <c r="B48" s="43">
        <v>74.549094999999994</v>
      </c>
      <c r="C48" s="45">
        <f t="shared" si="2"/>
        <v>3.0757314404223614E-2</v>
      </c>
      <c r="D48" s="20">
        <f t="shared" si="3"/>
        <v>1.0307573144042237</v>
      </c>
      <c r="E48" s="20">
        <v>0.25</v>
      </c>
      <c r="F48" s="52"/>
    </row>
    <row r="49" spans="1:6" x14ac:dyDescent="0.25">
      <c r="A49" s="41">
        <v>40940</v>
      </c>
      <c r="B49" s="43">
        <v>72.324584999999999</v>
      </c>
      <c r="C49" s="45">
        <f t="shared" si="2"/>
        <v>-5.6916611951434187E-2</v>
      </c>
      <c r="D49" s="20">
        <f t="shared" si="3"/>
        <v>0.94308338804856584</v>
      </c>
      <c r="E49" s="24">
        <v>0.26</v>
      </c>
      <c r="F49" s="52"/>
    </row>
    <row r="50" spans="1:6" x14ac:dyDescent="0.25">
      <c r="A50" s="41">
        <v>40911</v>
      </c>
      <c r="B50" s="43">
        <v>76.689491000000004</v>
      </c>
      <c r="C50" s="45">
        <f t="shared" si="2"/>
        <v>0.17587553208184337</v>
      </c>
      <c r="D50" s="20">
        <f t="shared" si="3"/>
        <v>1.1758755320818435</v>
      </c>
    </row>
    <row r="51" spans="1:6" x14ac:dyDescent="0.25">
      <c r="A51" s="41">
        <v>40878</v>
      </c>
      <c r="B51" s="43">
        <v>65.219054999999997</v>
      </c>
      <c r="C51" s="45">
        <f t="shared" si="2"/>
        <v>-4.6017606276633906E-2</v>
      </c>
      <c r="D51" s="20">
        <f t="shared" si="3"/>
        <v>0.95398239372336613</v>
      </c>
    </row>
    <row r="52" spans="1:6" x14ac:dyDescent="0.25">
      <c r="A52" s="41">
        <v>40848</v>
      </c>
      <c r="B52" s="43">
        <v>68.365050999999994</v>
      </c>
      <c r="C52" s="45">
        <f t="shared" si="2"/>
        <v>9.6219342678941014E-3</v>
      </c>
      <c r="D52" s="20">
        <f t="shared" si="3"/>
        <v>1.009621934267894</v>
      </c>
    </row>
    <row r="53" spans="1:6" x14ac:dyDescent="0.25">
      <c r="A53" s="41">
        <v>40819</v>
      </c>
      <c r="B53" s="43">
        <v>67.713515999999998</v>
      </c>
      <c r="C53" s="45">
        <f t="shared" si="2"/>
        <v>0.2174666594891824</v>
      </c>
      <c r="D53" s="20">
        <f t="shared" si="3"/>
        <v>1.2174666594891823</v>
      </c>
    </row>
    <row r="54" spans="1:6" x14ac:dyDescent="0.25">
      <c r="A54" s="41">
        <v>40787</v>
      </c>
      <c r="B54" s="43">
        <v>55.618374000000003</v>
      </c>
      <c r="C54" s="45">
        <f t="shared" si="2"/>
        <v>-0.12897140825354569</v>
      </c>
      <c r="D54" s="20">
        <f t="shared" si="3"/>
        <v>0.87102859174645431</v>
      </c>
    </row>
    <row r="55" spans="1:6" x14ac:dyDescent="0.25">
      <c r="A55" s="41">
        <v>40756</v>
      </c>
      <c r="B55" s="43">
        <v>63.853672000000003</v>
      </c>
      <c r="C55" s="45">
        <f t="shared" si="2"/>
        <v>-6.192160178201437E-2</v>
      </c>
      <c r="D55" s="20">
        <f t="shared" si="3"/>
        <v>0.93807839821798567</v>
      </c>
    </row>
    <row r="56" spans="1:6" x14ac:dyDescent="0.25">
      <c r="A56" s="41">
        <v>40725</v>
      </c>
      <c r="B56" s="43">
        <v>68.068588000000005</v>
      </c>
      <c r="C56" s="45">
        <f t="shared" si="2"/>
        <v>1.6817816451748544E-2</v>
      </c>
      <c r="D56" s="20">
        <f t="shared" si="3"/>
        <v>1.0168178164517485</v>
      </c>
    </row>
    <row r="57" spans="1:6" x14ac:dyDescent="0.25">
      <c r="A57" s="41">
        <v>40695</v>
      </c>
      <c r="B57" s="43">
        <v>66.942757</v>
      </c>
      <c r="C57" s="45">
        <f t="shared" si="2"/>
        <v>2.1114805216263115E-2</v>
      </c>
      <c r="D57" s="20">
        <f t="shared" si="3"/>
        <v>1.0211148052162631</v>
      </c>
    </row>
    <row r="58" spans="1:6" x14ac:dyDescent="0.25">
      <c r="A58" s="41">
        <v>40665</v>
      </c>
      <c r="B58" s="43">
        <v>65.558502000000004</v>
      </c>
      <c r="C58" s="45">
        <f t="shared" si="2"/>
        <v>4.4091746992378535E-2</v>
      </c>
      <c r="D58" s="20">
        <f t="shared" si="3"/>
        <v>1.0440917469923785</v>
      </c>
    </row>
    <row r="59" spans="1:6" x14ac:dyDescent="0.25">
      <c r="A59" s="41">
        <v>40634</v>
      </c>
      <c r="B59" s="43">
        <v>62.789982000000002</v>
      </c>
      <c r="C59" s="45">
        <f t="shared" si="2"/>
        <v>-5.4804452623463264E-2</v>
      </c>
      <c r="D59" s="20">
        <f t="shared" si="3"/>
        <v>0.94519554737653677</v>
      </c>
    </row>
    <row r="60" spans="1:6" x14ac:dyDescent="0.25">
      <c r="A60" s="41">
        <v>40603</v>
      </c>
      <c r="B60" s="43">
        <v>66.430678999999998</v>
      </c>
      <c r="C60" s="45">
        <f t="shared" si="2"/>
        <v>5.1468196128511981E-3</v>
      </c>
      <c r="D60" s="20">
        <f t="shared" si="3"/>
        <v>1.0051468196128512</v>
      </c>
    </row>
    <row r="61" spans="1:6" x14ac:dyDescent="0.25">
      <c r="A61" s="41">
        <v>40575</v>
      </c>
      <c r="B61" s="43">
        <v>66.090523000000005</v>
      </c>
      <c r="C61" s="45">
        <f t="shared" si="2"/>
        <v>-2.0305225353214919E-2</v>
      </c>
      <c r="D61" s="20">
        <f t="shared" si="3"/>
        <v>0.97969477464678512</v>
      </c>
    </row>
    <row r="62" spans="1:6" x14ac:dyDescent="0.25">
      <c r="A62" s="41">
        <v>40546</v>
      </c>
      <c r="B62" s="43">
        <v>67.460319999999996</v>
      </c>
      <c r="C62" s="45">
        <f t="shared" si="2"/>
        <v>5.7993698082432252E-2</v>
      </c>
      <c r="D62" s="20">
        <f t="shared" si="3"/>
        <v>1.0579936980824323</v>
      </c>
    </row>
    <row r="63" spans="1:6" x14ac:dyDescent="0.25">
      <c r="A63" s="41">
        <v>40513</v>
      </c>
      <c r="B63" s="43">
        <v>63.762497000000003</v>
      </c>
      <c r="C63" s="45">
        <f t="shared" si="2"/>
        <v>0.162216356767201</v>
      </c>
      <c r="D63" s="20">
        <f t="shared" si="3"/>
        <v>1.162216356767201</v>
      </c>
    </row>
    <row r="64" spans="1:6" x14ac:dyDescent="0.25">
      <c r="A64" s="41">
        <v>40483</v>
      </c>
      <c r="B64" s="43">
        <v>54.862845999999998</v>
      </c>
      <c r="C64" s="45">
        <f t="shared" si="2"/>
        <v>8.414679190137539E-3</v>
      </c>
      <c r="D64" s="20">
        <f t="shared" si="3"/>
        <v>1.0084146791901376</v>
      </c>
    </row>
    <row r="65" spans="1:4" x14ac:dyDescent="0.25">
      <c r="A65" s="41">
        <v>40452</v>
      </c>
      <c r="B65" s="43">
        <v>54.405045000000001</v>
      </c>
      <c r="C65" s="45">
        <f t="shared" si="2"/>
        <v>0.2468787377110182</v>
      </c>
      <c r="D65" s="20">
        <f t="shared" si="3"/>
        <v>1.2468787377110182</v>
      </c>
    </row>
    <row r="66" spans="1:4" x14ac:dyDescent="0.25">
      <c r="A66" s="41">
        <v>40422</v>
      </c>
      <c r="B66" s="43">
        <v>43.632987999999997</v>
      </c>
      <c r="C66" s="45">
        <f t="shared" si="2"/>
        <v>-8.9648634695819518E-2</v>
      </c>
      <c r="D66" s="20">
        <f t="shared" si="3"/>
        <v>0.91035136530418048</v>
      </c>
    </row>
    <row r="67" spans="1:4" x14ac:dyDescent="0.25">
      <c r="A67" s="41">
        <v>40392</v>
      </c>
      <c r="B67" s="43">
        <v>47.929831999999998</v>
      </c>
      <c r="C67" s="45">
        <f t="shared" ref="C67:C98" si="4">(B67-B68)/B68</f>
        <v>-8.9730254393842648E-2</v>
      </c>
      <c r="D67" s="20">
        <f t="shared" ref="D67:D98" si="5">1+C67</f>
        <v>0.91026974560615737</v>
      </c>
    </row>
    <row r="68" spans="1:4" x14ac:dyDescent="0.25">
      <c r="A68" s="41">
        <v>40360</v>
      </c>
      <c r="B68" s="43">
        <v>52.654536999999998</v>
      </c>
      <c r="C68" s="45">
        <f t="shared" si="4"/>
        <v>0.25879946936551695</v>
      </c>
      <c r="D68" s="20">
        <f t="shared" si="5"/>
        <v>1.2587994693655169</v>
      </c>
    </row>
    <row r="69" spans="1:4" x14ac:dyDescent="0.25">
      <c r="A69" s="41">
        <v>40330</v>
      </c>
      <c r="B69" s="43">
        <v>41.829169999999998</v>
      </c>
      <c r="C69" s="45">
        <f t="shared" si="4"/>
        <v>-9.1409375616210695E-2</v>
      </c>
      <c r="D69" s="20">
        <f t="shared" si="5"/>
        <v>0.90859062438378935</v>
      </c>
    </row>
    <row r="70" spans="1:4" x14ac:dyDescent="0.25">
      <c r="A70" s="41">
        <v>40301</v>
      </c>
      <c r="B70" s="43">
        <v>46.037421999999999</v>
      </c>
      <c r="C70" s="45">
        <f t="shared" si="4"/>
        <v>-0.19330801363175529</v>
      </c>
      <c r="D70" s="20">
        <f t="shared" si="5"/>
        <v>0.80669198636824468</v>
      </c>
    </row>
    <row r="71" spans="1:4" x14ac:dyDescent="0.25">
      <c r="A71" s="41">
        <v>40269</v>
      </c>
      <c r="B71" s="43">
        <v>57.069392999999998</v>
      </c>
      <c r="C71" s="45">
        <f t="shared" si="4"/>
        <v>-0.11368904666264815</v>
      </c>
      <c r="D71" s="20">
        <f t="shared" si="5"/>
        <v>0.88631095333735188</v>
      </c>
    </row>
    <row r="72" spans="1:4" x14ac:dyDescent="0.25">
      <c r="A72" s="41">
        <v>40238</v>
      </c>
      <c r="B72" s="43">
        <v>64.389809</v>
      </c>
      <c r="C72" s="45">
        <f t="shared" si="4"/>
        <v>1.0898758071318165E-2</v>
      </c>
      <c r="D72" s="20">
        <f t="shared" si="5"/>
        <v>1.0108987580713182</v>
      </c>
    </row>
    <row r="73" spans="1:4" x14ac:dyDescent="0.25">
      <c r="A73" s="41">
        <v>40210</v>
      </c>
      <c r="B73" s="43">
        <v>63.695605999999998</v>
      </c>
      <c r="C73" s="45">
        <f t="shared" si="4"/>
        <v>-6.8924552236928546E-2</v>
      </c>
      <c r="D73" s="20">
        <f t="shared" si="5"/>
        <v>0.9310754477630715</v>
      </c>
    </row>
    <row r="74" spans="1:4" x14ac:dyDescent="0.25">
      <c r="A74" s="41">
        <v>40182</v>
      </c>
      <c r="B74" s="43">
        <v>68.410788999999994</v>
      </c>
      <c r="C74" s="45">
        <f t="shared" si="4"/>
        <v>-6.8910714317309579E-2</v>
      </c>
      <c r="D74" s="20">
        <f t="shared" si="5"/>
        <v>0.93108928568269045</v>
      </c>
    </row>
    <row r="75" spans="1:4" x14ac:dyDescent="0.25">
      <c r="A75" s="41">
        <v>40148</v>
      </c>
      <c r="B75" s="43">
        <v>73.473929999999996</v>
      </c>
      <c r="C75" s="45">
        <f t="shared" si="4"/>
        <v>1.2383821839237266E-2</v>
      </c>
      <c r="D75" s="20">
        <f t="shared" si="5"/>
        <v>1.0123838218392374</v>
      </c>
    </row>
    <row r="76" spans="1:4" x14ac:dyDescent="0.25">
      <c r="A76" s="41">
        <v>40119</v>
      </c>
      <c r="B76" s="43">
        <v>72.575171999999995</v>
      </c>
      <c r="C76" s="45">
        <f t="shared" si="4"/>
        <v>0.20199464223854965</v>
      </c>
      <c r="D76" s="20">
        <f t="shared" si="5"/>
        <v>1.2019946422385497</v>
      </c>
    </row>
    <row r="77" spans="1:4" x14ac:dyDescent="0.25">
      <c r="A77" s="41">
        <v>40087</v>
      </c>
      <c r="B77" s="43">
        <v>60.378948000000001</v>
      </c>
      <c r="C77" s="45">
        <f t="shared" si="4"/>
        <v>-0.12898937175410174</v>
      </c>
      <c r="D77" s="20">
        <f t="shared" si="5"/>
        <v>0.87101062824589826</v>
      </c>
    </row>
    <row r="78" spans="1:4" x14ac:dyDescent="0.25">
      <c r="A78" s="41">
        <v>40057</v>
      </c>
      <c r="B78" s="43">
        <v>69.320564000000005</v>
      </c>
      <c r="C78" s="45">
        <f t="shared" si="4"/>
        <v>-7.7253217627259174E-2</v>
      </c>
      <c r="D78" s="20">
        <f t="shared" si="5"/>
        <v>0.92274678237274088</v>
      </c>
    </row>
    <row r="79" spans="1:4" x14ac:dyDescent="0.25">
      <c r="A79" s="41">
        <v>40028</v>
      </c>
      <c r="B79" s="43">
        <v>75.124145999999996</v>
      </c>
      <c r="C79" s="45">
        <f t="shared" si="4"/>
        <v>-1.4285881198812394E-3</v>
      </c>
      <c r="D79" s="20">
        <f t="shared" si="5"/>
        <v>0.99857141188011878</v>
      </c>
    </row>
    <row r="80" spans="1:4" x14ac:dyDescent="0.25">
      <c r="A80" s="41">
        <v>39995</v>
      </c>
      <c r="B80" s="43">
        <v>75.231621000000004</v>
      </c>
      <c r="C80" s="45">
        <f t="shared" si="4"/>
        <v>0.12994359760912527</v>
      </c>
      <c r="D80" s="20">
        <f t="shared" si="5"/>
        <v>1.1299435976091252</v>
      </c>
    </row>
    <row r="81" spans="1:4" x14ac:dyDescent="0.25">
      <c r="A81" s="41">
        <v>39965</v>
      </c>
      <c r="B81" s="43">
        <v>66.579978999999994</v>
      </c>
      <c r="C81" s="45">
        <f t="shared" si="4"/>
        <v>-9.1912009055568678E-2</v>
      </c>
      <c r="D81" s="20">
        <f t="shared" si="5"/>
        <v>0.90808799094443127</v>
      </c>
    </row>
    <row r="82" spans="1:4" x14ac:dyDescent="0.25">
      <c r="A82" s="41">
        <v>39934</v>
      </c>
      <c r="B82" s="43">
        <v>73.318862999999993</v>
      </c>
      <c r="C82" s="45">
        <f t="shared" si="4"/>
        <v>-3.227706954856184E-2</v>
      </c>
      <c r="D82" s="20">
        <f t="shared" si="5"/>
        <v>0.9677229304514382</v>
      </c>
    </row>
    <row r="83" spans="1:4" x14ac:dyDescent="0.25">
      <c r="A83" s="41">
        <v>39904</v>
      </c>
      <c r="B83" s="43">
        <v>75.764313000000001</v>
      </c>
      <c r="C83" s="45">
        <f t="shared" si="4"/>
        <v>2.4808406499847935E-2</v>
      </c>
      <c r="D83" s="20">
        <f t="shared" si="5"/>
        <v>1.0248084064998479</v>
      </c>
    </row>
    <row r="84" spans="1:4" x14ac:dyDescent="0.25">
      <c r="A84" s="41">
        <v>39874</v>
      </c>
      <c r="B84" s="43">
        <v>73.930222000000001</v>
      </c>
      <c r="C84" s="45">
        <f t="shared" si="4"/>
        <v>8.9550254076078167E-2</v>
      </c>
      <c r="D84" s="20">
        <f t="shared" si="5"/>
        <v>1.0895502540760782</v>
      </c>
    </row>
    <row r="85" spans="1:4" x14ac:dyDescent="0.25">
      <c r="A85" s="41">
        <v>39846</v>
      </c>
      <c r="B85" s="43">
        <v>67.853888999999995</v>
      </c>
      <c r="C85" s="45">
        <f t="shared" si="4"/>
        <v>2.7609888362077869E-3</v>
      </c>
      <c r="D85" s="20">
        <f t="shared" si="5"/>
        <v>1.0027609888362077</v>
      </c>
    </row>
    <row r="86" spans="1:4" x14ac:dyDescent="0.25">
      <c r="A86" s="41">
        <v>39815</v>
      </c>
      <c r="B86" s="43">
        <v>67.667061000000004</v>
      </c>
      <c r="C86" s="45">
        <f t="shared" si="4"/>
        <v>8.4709383363301152E-2</v>
      </c>
      <c r="D86" s="20">
        <f t="shared" si="5"/>
        <v>1.0847093833633012</v>
      </c>
    </row>
    <row r="87" spans="1:4" x14ac:dyDescent="0.25">
      <c r="A87" s="41">
        <v>39783</v>
      </c>
      <c r="B87" s="43">
        <v>62.382663999999998</v>
      </c>
      <c r="C87" s="45">
        <f t="shared" si="4"/>
        <v>-0.11174243020224718</v>
      </c>
      <c r="D87" s="20">
        <f t="shared" si="5"/>
        <v>0.88825756979775283</v>
      </c>
    </row>
    <row r="88" spans="1:4" x14ac:dyDescent="0.25">
      <c r="A88" s="41">
        <v>39755</v>
      </c>
      <c r="B88" s="43">
        <v>70.230377000000004</v>
      </c>
      <c r="C88" s="45">
        <f t="shared" si="4"/>
        <v>-0.10991232334918347</v>
      </c>
      <c r="D88" s="20">
        <f t="shared" si="5"/>
        <v>0.89008767665081656</v>
      </c>
    </row>
    <row r="89" spans="1:4" x14ac:dyDescent="0.25">
      <c r="A89" s="41">
        <v>39722</v>
      </c>
      <c r="B89" s="43">
        <v>78.902762999999993</v>
      </c>
      <c r="C89" s="45">
        <f t="shared" si="4"/>
        <v>-9.8845490180563725E-2</v>
      </c>
      <c r="D89" s="20">
        <f t="shared" si="5"/>
        <v>0.90115450981943623</v>
      </c>
    </row>
    <row r="90" spans="1:4" x14ac:dyDescent="0.25">
      <c r="A90" s="41">
        <v>39693</v>
      </c>
      <c r="B90" s="43">
        <v>87.557418999999996</v>
      </c>
      <c r="C90" s="45">
        <f t="shared" si="4"/>
        <v>-0.1336542634015645</v>
      </c>
      <c r="D90" s="20">
        <f t="shared" si="5"/>
        <v>0.8663457365984355</v>
      </c>
    </row>
    <row r="91" spans="1:4" x14ac:dyDescent="0.25">
      <c r="A91" s="41">
        <v>39661</v>
      </c>
      <c r="B91" s="43">
        <v>101.06521600000001</v>
      </c>
      <c r="C91" s="45">
        <f t="shared" si="4"/>
        <v>-4.0802612215438204E-2</v>
      </c>
      <c r="D91" s="20">
        <f t="shared" si="5"/>
        <v>0.95919738778456176</v>
      </c>
    </row>
    <row r="92" spans="1:4" x14ac:dyDescent="0.25">
      <c r="A92" s="41">
        <v>39630</v>
      </c>
      <c r="B92" s="43">
        <v>105.364357</v>
      </c>
      <c r="C92" s="45">
        <f t="shared" si="4"/>
        <v>-5.6180638337509053E-2</v>
      </c>
      <c r="D92" s="20">
        <f t="shared" si="5"/>
        <v>0.94381936166249092</v>
      </c>
    </row>
    <row r="93" spans="1:4" x14ac:dyDescent="0.25">
      <c r="A93" s="41">
        <v>39601</v>
      </c>
      <c r="B93" s="43">
        <v>111.63614699999999</v>
      </c>
      <c r="C93" s="45">
        <f t="shared" si="4"/>
        <v>-7.5353285033201468E-3</v>
      </c>
      <c r="D93" s="20">
        <f t="shared" si="5"/>
        <v>0.99246467149667983</v>
      </c>
    </row>
    <row r="94" spans="1:4" x14ac:dyDescent="0.25">
      <c r="A94" s="41">
        <v>39569</v>
      </c>
      <c r="B94" s="43">
        <v>112.483749</v>
      </c>
      <c r="C94" s="45">
        <f t="shared" si="4"/>
        <v>0.11734787368227151</v>
      </c>
      <c r="D94" s="20">
        <f t="shared" si="5"/>
        <v>1.1173478736822715</v>
      </c>
    </row>
    <row r="95" spans="1:4" x14ac:dyDescent="0.25">
      <c r="A95" s="41">
        <v>39539</v>
      </c>
      <c r="B95" s="43">
        <v>100.670303</v>
      </c>
      <c r="C95" s="45">
        <f t="shared" si="4"/>
        <v>2.4185174482497573E-2</v>
      </c>
      <c r="D95" s="20">
        <f t="shared" si="5"/>
        <v>1.0241851744824975</v>
      </c>
    </row>
    <row r="96" spans="1:4" x14ac:dyDescent="0.25">
      <c r="A96" s="41">
        <v>39510</v>
      </c>
      <c r="B96" s="43">
        <v>98.293068000000005</v>
      </c>
      <c r="C96" s="45">
        <f t="shared" si="4"/>
        <v>-3.6134114912742259E-2</v>
      </c>
      <c r="D96" s="20">
        <f t="shared" si="5"/>
        <v>0.96386588508725779</v>
      </c>
    </row>
    <row r="97" spans="1:4" x14ac:dyDescent="0.25">
      <c r="A97" s="41">
        <v>39479</v>
      </c>
      <c r="B97" s="43">
        <v>101.977951</v>
      </c>
      <c r="C97" s="45">
        <f t="shared" si="4"/>
        <v>3.6651995682610496E-2</v>
      </c>
      <c r="D97" s="20">
        <f t="shared" si="5"/>
        <v>1.0366519956826106</v>
      </c>
    </row>
    <row r="98" spans="1:4" x14ac:dyDescent="0.25">
      <c r="A98" s="41">
        <v>39449</v>
      </c>
      <c r="B98" s="43">
        <v>98.372405999999998</v>
      </c>
      <c r="C98" s="45">
        <f t="shared" si="4"/>
        <v>6.7247981072867909E-4</v>
      </c>
      <c r="D98" s="20">
        <f t="shared" si="5"/>
        <v>1.0006724798107287</v>
      </c>
    </row>
    <row r="99" spans="1:4" x14ac:dyDescent="0.25">
      <c r="A99" s="41">
        <v>39419</v>
      </c>
      <c r="B99" s="43">
        <v>98.306297000000001</v>
      </c>
      <c r="C99" s="45">
        <f t="shared" ref="C99:C130" si="6">(B99-B100)/B100</f>
        <v>0.12398115148323133</v>
      </c>
      <c r="D99" s="20">
        <f t="shared" ref="D99:D130" si="7">1+C99</f>
        <v>1.1239811514832314</v>
      </c>
    </row>
    <row r="100" spans="1:4" x14ac:dyDescent="0.25">
      <c r="A100" s="41">
        <v>39387</v>
      </c>
      <c r="B100" s="43">
        <v>87.462585000000004</v>
      </c>
      <c r="C100" s="45">
        <f t="shared" si="6"/>
        <v>1.7822433148870852E-2</v>
      </c>
      <c r="D100" s="20">
        <f t="shared" si="7"/>
        <v>1.0178224331488708</v>
      </c>
    </row>
    <row r="101" spans="1:4" x14ac:dyDescent="0.25">
      <c r="A101" s="41">
        <v>39356</v>
      </c>
      <c r="B101" s="43">
        <v>85.931083999999998</v>
      </c>
      <c r="C101" s="45">
        <f t="shared" si="6"/>
        <v>0.14103282603668876</v>
      </c>
      <c r="D101" s="20">
        <f t="shared" si="7"/>
        <v>1.1410328260366889</v>
      </c>
    </row>
    <row r="102" spans="1:4" x14ac:dyDescent="0.25">
      <c r="A102" s="41">
        <v>39329</v>
      </c>
      <c r="B102" s="43">
        <v>75.309914000000006</v>
      </c>
      <c r="C102" s="45">
        <f t="shared" si="6"/>
        <v>0.22942358284609496</v>
      </c>
      <c r="D102" s="20">
        <f t="shared" si="7"/>
        <v>1.2294235828460949</v>
      </c>
    </row>
    <row r="103" spans="1:4" x14ac:dyDescent="0.25">
      <c r="A103" s="41">
        <v>39295</v>
      </c>
      <c r="B103" s="43">
        <v>61.256278999999999</v>
      </c>
      <c r="C103" s="45">
        <f t="shared" si="6"/>
        <v>8.2079152556549642E-2</v>
      </c>
      <c r="D103" s="20">
        <f t="shared" si="7"/>
        <v>1.0820791525565496</v>
      </c>
    </row>
    <row r="104" spans="1:4" x14ac:dyDescent="0.25">
      <c r="A104" s="41">
        <v>39265</v>
      </c>
      <c r="B104" s="43">
        <v>56.609794999999998</v>
      </c>
      <c r="C104" s="45">
        <f t="shared" si="6"/>
        <v>-4.4008560756178011E-2</v>
      </c>
      <c r="D104" s="20">
        <f t="shared" si="7"/>
        <v>0.95599143924382202</v>
      </c>
    </row>
    <row r="105" spans="1:4" x14ac:dyDescent="0.25">
      <c r="A105" s="41">
        <v>39234</v>
      </c>
      <c r="B105" s="43">
        <v>59.215797000000002</v>
      </c>
      <c r="C105" s="45">
        <f t="shared" si="6"/>
        <v>9.6428653228790392E-2</v>
      </c>
      <c r="D105" s="20">
        <f t="shared" si="7"/>
        <v>1.0964286532287904</v>
      </c>
    </row>
    <row r="106" spans="1:4" x14ac:dyDescent="0.25">
      <c r="A106" s="41">
        <v>39203</v>
      </c>
      <c r="B106" s="43">
        <v>54.007888999999999</v>
      </c>
      <c r="C106" s="45">
        <f t="shared" si="6"/>
        <v>4.4244741400595589E-2</v>
      </c>
      <c r="D106" s="20">
        <f t="shared" si="7"/>
        <v>1.0442447414005955</v>
      </c>
    </row>
    <row r="107" spans="1:4" x14ac:dyDescent="0.25">
      <c r="A107" s="41">
        <v>39174</v>
      </c>
      <c r="B107" s="43">
        <v>51.719569999999997</v>
      </c>
      <c r="C107" s="45">
        <f t="shared" si="6"/>
        <v>7.5770637885915856E-2</v>
      </c>
      <c r="D107" s="20">
        <f t="shared" si="7"/>
        <v>1.0757706378859158</v>
      </c>
    </row>
    <row r="108" spans="1:4" x14ac:dyDescent="0.25">
      <c r="A108" s="41">
        <v>39142</v>
      </c>
      <c r="B108" s="43">
        <v>48.076763</v>
      </c>
      <c r="C108" s="45">
        <f t="shared" si="6"/>
        <v>4.2686395181978636E-2</v>
      </c>
      <c r="D108" s="20">
        <f t="shared" si="7"/>
        <v>1.0426863951819787</v>
      </c>
    </row>
    <row r="109" spans="1:4" x14ac:dyDescent="0.25">
      <c r="A109" s="41">
        <v>39114</v>
      </c>
      <c r="B109" s="43">
        <v>46.108555000000003</v>
      </c>
      <c r="C109" s="45">
        <f t="shared" si="6"/>
        <v>-4.3202057136468165E-2</v>
      </c>
      <c r="D109" s="20">
        <f t="shared" si="7"/>
        <v>0.95679794286353181</v>
      </c>
    </row>
    <row r="110" spans="1:4" x14ac:dyDescent="0.25">
      <c r="A110" s="41">
        <v>39085</v>
      </c>
      <c r="B110" s="43">
        <v>48.190483</v>
      </c>
      <c r="C110" s="45">
        <f t="shared" si="6"/>
        <v>5.1235560244148624E-2</v>
      </c>
      <c r="D110" s="20">
        <f t="shared" si="7"/>
        <v>1.0512355602441485</v>
      </c>
    </row>
    <row r="111" spans="1:4" x14ac:dyDescent="0.25">
      <c r="A111" s="41">
        <v>39052</v>
      </c>
      <c r="B111" s="43">
        <v>45.841754999999999</v>
      </c>
      <c r="C111" s="45">
        <f t="shared" si="6"/>
        <v>9.2781382578699348E-2</v>
      </c>
      <c r="D111" s="20">
        <f t="shared" si="7"/>
        <v>1.0927813825786994</v>
      </c>
    </row>
    <row r="112" spans="1:4" x14ac:dyDescent="0.25">
      <c r="A112" s="41">
        <v>39022</v>
      </c>
      <c r="B112" s="43">
        <v>41.949612000000002</v>
      </c>
      <c r="C112" s="45">
        <f t="shared" si="6"/>
        <v>8.7064599391870445E-2</v>
      </c>
      <c r="D112" s="20">
        <f t="shared" si="7"/>
        <v>1.0870645993918704</v>
      </c>
    </row>
    <row r="113" spans="1:4" x14ac:dyDescent="0.25">
      <c r="A113" s="41">
        <v>38992</v>
      </c>
      <c r="B113" s="43">
        <v>38.589806000000003</v>
      </c>
      <c r="C113" s="45">
        <f t="shared" si="6"/>
        <v>-5.7374960489669079E-2</v>
      </c>
      <c r="D113" s="20">
        <f t="shared" si="7"/>
        <v>0.94262503951033094</v>
      </c>
    </row>
    <row r="114" spans="1:4" x14ac:dyDescent="0.25">
      <c r="A114" s="41">
        <v>38961</v>
      </c>
      <c r="B114" s="43">
        <v>40.938659999999999</v>
      </c>
      <c r="C114" s="45">
        <f t="shared" si="6"/>
        <v>-9.0640926082426743E-3</v>
      </c>
      <c r="D114" s="20">
        <f t="shared" si="7"/>
        <v>0.9909359073917573</v>
      </c>
    </row>
    <row r="115" spans="1:4" x14ac:dyDescent="0.25">
      <c r="A115" s="41">
        <v>38930</v>
      </c>
      <c r="B115" s="43">
        <v>41.313125999999997</v>
      </c>
      <c r="C115" s="45">
        <f t="shared" si="6"/>
        <v>0.10351245396269214</v>
      </c>
      <c r="D115" s="20">
        <f t="shared" si="7"/>
        <v>1.1035124539626922</v>
      </c>
    </row>
    <row r="116" spans="1:4" x14ac:dyDescent="0.25">
      <c r="A116" s="41">
        <v>38901</v>
      </c>
      <c r="B116" s="43">
        <v>37.437843000000001</v>
      </c>
      <c r="C116" s="45">
        <f t="shared" si="6"/>
        <v>2.3661505290740108E-2</v>
      </c>
      <c r="D116" s="20">
        <f t="shared" si="7"/>
        <v>1.0236615052907401</v>
      </c>
    </row>
    <row r="117" spans="1:4" x14ac:dyDescent="0.25">
      <c r="A117" s="41">
        <v>38869</v>
      </c>
      <c r="B117" s="43">
        <v>36.572482999999998</v>
      </c>
      <c r="C117" s="45">
        <f t="shared" si="6"/>
        <v>3.5643313253158214E-4</v>
      </c>
      <c r="D117" s="20">
        <f t="shared" si="7"/>
        <v>1.0003564331325316</v>
      </c>
    </row>
    <row r="118" spans="1:4" x14ac:dyDescent="0.25">
      <c r="A118" s="41">
        <v>38838</v>
      </c>
      <c r="B118" s="43">
        <v>36.559452</v>
      </c>
      <c r="C118" s="45">
        <f t="shared" si="6"/>
        <v>9.1128172746142901E-3</v>
      </c>
      <c r="D118" s="20">
        <f t="shared" si="7"/>
        <v>1.0091128172746142</v>
      </c>
    </row>
    <row r="119" spans="1:4" x14ac:dyDescent="0.25">
      <c r="A119" s="41">
        <v>38810</v>
      </c>
      <c r="B119" s="43">
        <v>36.229301</v>
      </c>
      <c r="C119" s="45">
        <f t="shared" si="6"/>
        <v>-1.363749386778612E-2</v>
      </c>
      <c r="D119" s="20">
        <f t="shared" si="7"/>
        <v>0.98636250613221388</v>
      </c>
    </row>
    <row r="120" spans="1:4" x14ac:dyDescent="0.25">
      <c r="A120" s="41">
        <v>38777</v>
      </c>
      <c r="B120" s="43">
        <v>36.730209000000002</v>
      </c>
      <c r="C120" s="45">
        <f t="shared" si="6"/>
        <v>1.0372030178510325E-2</v>
      </c>
      <c r="D120" s="20">
        <f t="shared" si="7"/>
        <v>1.0103720301785104</v>
      </c>
    </row>
    <row r="121" spans="1:4" x14ac:dyDescent="0.25">
      <c r="A121" s="41">
        <v>38749</v>
      </c>
      <c r="B121" s="43">
        <v>36.353152999999999</v>
      </c>
      <c r="C121" s="48">
        <f t="shared" si="6"/>
        <v>-8.6278709903396464E-3</v>
      </c>
      <c r="D121" s="24">
        <f t="shared" si="7"/>
        <v>0.99137212900966032</v>
      </c>
    </row>
    <row r="122" spans="1:4" x14ac:dyDescent="0.25">
      <c r="A122" s="50">
        <v>38720</v>
      </c>
      <c r="B122" s="49">
        <v>36.669533000000001</v>
      </c>
    </row>
  </sheetData>
  <mergeCells count="4">
    <mergeCell ref="A1:B1"/>
    <mergeCell ref="G1:H1"/>
    <mergeCell ref="J5:K5"/>
    <mergeCell ref="C1:D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5" t="s">
        <v>8</v>
      </c>
      <c r="B1" s="5" t="s">
        <v>13</v>
      </c>
    </row>
    <row r="2" spans="1:2" x14ac:dyDescent="0.25">
      <c r="A2" s="2">
        <v>-0.1</v>
      </c>
      <c r="B2" s="3">
        <v>0</v>
      </c>
    </row>
    <row r="3" spans="1:2" x14ac:dyDescent="0.25">
      <c r="A3" s="2">
        <v>-0.05</v>
      </c>
      <c r="B3" s="3">
        <v>3</v>
      </c>
    </row>
    <row r="4" spans="1:2" x14ac:dyDescent="0.25">
      <c r="A4" s="2">
        <v>0</v>
      </c>
      <c r="B4" s="3">
        <v>27</v>
      </c>
    </row>
    <row r="5" spans="1:2" x14ac:dyDescent="0.25">
      <c r="A5" s="2">
        <v>0.05</v>
      </c>
      <c r="B5" s="3">
        <v>19</v>
      </c>
    </row>
    <row r="6" spans="1:2" x14ac:dyDescent="0.25">
      <c r="A6" s="2">
        <v>0.1</v>
      </c>
      <c r="B6" s="3">
        <v>3</v>
      </c>
    </row>
    <row r="7" spans="1:2" x14ac:dyDescent="0.25">
      <c r="A7" s="2">
        <v>0.15</v>
      </c>
      <c r="B7" s="3">
        <v>3</v>
      </c>
    </row>
    <row r="8" spans="1:2" x14ac:dyDescent="0.25">
      <c r="A8" s="2">
        <v>0.2</v>
      </c>
      <c r="B8" s="3">
        <v>7</v>
      </c>
    </row>
    <row r="9" spans="1:2" x14ac:dyDescent="0.25">
      <c r="A9" s="2">
        <v>0.25</v>
      </c>
      <c r="B9" s="3">
        <v>21</v>
      </c>
    </row>
    <row r="10" spans="1:2" x14ac:dyDescent="0.25">
      <c r="A10" s="2">
        <v>0.3</v>
      </c>
      <c r="B10" s="3">
        <v>22</v>
      </c>
    </row>
    <row r="11" spans="1:2" x14ac:dyDescent="0.25">
      <c r="A11" s="2">
        <v>0.35</v>
      </c>
      <c r="B11" s="3">
        <v>10</v>
      </c>
    </row>
    <row r="12" spans="1:2" x14ac:dyDescent="0.25">
      <c r="A12" s="2">
        <v>0.4</v>
      </c>
      <c r="B12" s="3">
        <v>4</v>
      </c>
    </row>
    <row r="13" spans="1:2" ht="15.75" thickBot="1" x14ac:dyDescent="0.3">
      <c r="A13" s="4" t="s">
        <v>12</v>
      </c>
      <c r="B13" s="4">
        <v>0</v>
      </c>
    </row>
  </sheetData>
  <sortState ref="A2:A1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JPM Hist</vt:lpstr>
      <vt:lpstr>JPM</vt:lpstr>
      <vt:lpstr>MSFT Hist</vt:lpstr>
      <vt:lpstr>MSFT</vt:lpstr>
      <vt:lpstr>PFZ Hist</vt:lpstr>
      <vt:lpstr>PFZ</vt:lpstr>
      <vt:lpstr>MSN Hist</vt:lpstr>
      <vt:lpstr>MSN</vt:lpstr>
      <vt:lpstr>Sheet3</vt:lpstr>
      <vt:lpstr>Portfolio Hist</vt:lpstr>
      <vt:lpstr>Portfolio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2016-02-19T15:59:55Z</dcterms:created>
  <dcterms:modified xsi:type="dcterms:W3CDTF">2016-02-23T14:18:53Z</dcterms:modified>
</cp:coreProperties>
</file>