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aac\University\MGEC72\A2\"/>
    </mc:Choice>
  </mc:AlternateContent>
  <bookViews>
    <workbookView xWindow="0" yWindow="0" windowWidth="20490" windowHeight="7935"/>
  </bookViews>
  <sheets>
    <sheet name="Sheet1" sheetId="1" r:id="rId1"/>
  </sheets>
  <definedNames>
    <definedName name="solver_adj" localSheetId="0" hidden="1">Sheet1!$C$47:$F$47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Sheet1!$C$47:$F$47</definedName>
    <definedName name="solver_lhs2" localSheetId="0" hidden="1">Sheet1!$C$47:$F$47</definedName>
    <definedName name="solver_lhs3" localSheetId="0" hidden="1">Sheet1!$J$42</definedName>
    <definedName name="solver_lhs4" localSheetId="0" hidden="1">Sheet1!$J$42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Sheet1!$J$40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0" hidden="1">1</definedName>
    <definedName name="solver_rhs2" localSheetId="0" hidden="1">1</definedName>
    <definedName name="solver_rhs3" localSheetId="0" hidden="1">Sheet1!$K$42</definedName>
    <definedName name="solver_rhs4" localSheetId="0" hidden="1">Sheet1!$K$42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1" l="1"/>
  <c r="I58" i="1" l="1"/>
  <c r="I57" i="1"/>
  <c r="I56" i="1" a="1"/>
  <c r="I56" i="1"/>
  <c r="I55" i="1" a="1"/>
  <c r="I55" i="1" s="1"/>
  <c r="I54" i="1"/>
  <c r="E56" i="1"/>
  <c r="E55" i="1"/>
  <c r="C58" i="1"/>
  <c r="C57" i="1"/>
  <c r="C55" i="1"/>
  <c r="N3" i="1" l="1"/>
  <c r="O3" i="1"/>
  <c r="P3" i="1"/>
  <c r="Q3" i="1"/>
  <c r="J45" i="1" l="1"/>
  <c r="C49" i="1"/>
  <c r="D53" i="1"/>
  <c r="E53" i="1"/>
  <c r="F53" i="1"/>
  <c r="C53" i="1"/>
  <c r="G47" i="1"/>
  <c r="D49" i="1" s="1"/>
  <c r="J42" i="1" l="1"/>
  <c r="E49" i="1"/>
  <c r="F49" i="1"/>
  <c r="M3" i="1" l="1"/>
  <c r="J40" i="1"/>
  <c r="J41" i="1" s="1"/>
  <c r="I48" i="1" s="1"/>
  <c r="I53" i="1" s="1"/>
  <c r="L3" i="1" l="1"/>
</calcChain>
</file>

<file path=xl/sharedStrings.xml><?xml version="1.0" encoding="utf-8"?>
<sst xmlns="http://schemas.openxmlformats.org/spreadsheetml/2006/main" count="63" uniqueCount="34">
  <si>
    <t>JPM</t>
  </si>
  <si>
    <t>JPM*Weight</t>
  </si>
  <si>
    <t>MSFT</t>
  </si>
  <si>
    <t>MSFT*Weight</t>
  </si>
  <si>
    <t>PFZ</t>
  </si>
  <si>
    <t>PFZ*Weight</t>
  </si>
  <si>
    <t>MSN</t>
  </si>
  <si>
    <t>MSN*Weight</t>
  </si>
  <si>
    <t>Monthly Portfolio</t>
  </si>
  <si>
    <t>MP+1</t>
  </si>
  <si>
    <t>Weights</t>
  </si>
  <si>
    <t>Average</t>
  </si>
  <si>
    <t>St.Dev</t>
  </si>
  <si>
    <t>Arithmetic</t>
  </si>
  <si>
    <t>Geometric</t>
  </si>
  <si>
    <t>Variance - Covariance Matrix for Monthly Returns</t>
  </si>
  <si>
    <t>Monthly Representation of the Data</t>
  </si>
  <si>
    <t>Portfolio</t>
  </si>
  <si>
    <t>Variance</t>
  </si>
  <si>
    <t>Return</t>
  </si>
  <si>
    <t>Return Terms</t>
  </si>
  <si>
    <t>VarianceTerms</t>
  </si>
  <si>
    <t>Total Weight</t>
  </si>
  <si>
    <t>X axis = SD</t>
  </si>
  <si>
    <t>Y axis = E[r]</t>
  </si>
  <si>
    <t>E[r]</t>
  </si>
  <si>
    <t>Temporary Output (copy and paste "as values only" below to construct a graph)</t>
  </si>
  <si>
    <t>Monthly Geometric Returns</t>
  </si>
  <si>
    <t>Target Monthly</t>
  </si>
  <si>
    <t>Short Sell Allowed</t>
  </si>
  <si>
    <t>Short Sell is Not Allowed</t>
  </si>
  <si>
    <t>Rf</t>
  </si>
  <si>
    <t>Sharpe, No Short Sale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</si>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</sst>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%"/>
    <numFmt numFmtId="169" formatCode="0.0000000000000000%"/>
    <numFmt numFmtId="181" formatCode="0.0000000000000000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  <charset val="204"/>
    </font>
    <font>
      <i/>
      <sz val="10"/>
      <name val="MS Sans Serif"/>
      <family val="2"/>
      <charset val="204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20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4" xfId="0" applyFont="1" applyBorder="1"/>
    <xf numFmtId="0" fontId="0" fillId="0" borderId="6" xfId="0" applyBorder="1"/>
    <xf numFmtId="0" fontId="0" fillId="2" borderId="7" xfId="0" applyFill="1" applyBorder="1"/>
    <xf numFmtId="0" fontId="0" fillId="3" borderId="6" xfId="0" applyFill="1" applyBorder="1"/>
    <xf numFmtId="0" fontId="0" fillId="0" borderId="7" xfId="0" applyBorder="1"/>
    <xf numFmtId="0" fontId="0" fillId="0" borderId="0" xfId="0" applyBorder="1"/>
    <xf numFmtId="0" fontId="0" fillId="3" borderId="0" xfId="0" applyFill="1"/>
    <xf numFmtId="0" fontId="0" fillId="0" borderId="11" xfId="0" applyBorder="1"/>
    <xf numFmtId="0" fontId="0" fillId="0" borderId="13" xfId="0" applyBorder="1"/>
    <xf numFmtId="0" fontId="0" fillId="2" borderId="11" xfId="0" applyFill="1" applyBorder="1"/>
    <xf numFmtId="0" fontId="0" fillId="3" borderId="13" xfId="0" applyFill="1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 applyAlignment="1"/>
    <xf numFmtId="0" fontId="0" fillId="0" borderId="21" xfId="0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Border="1" applyAlignment="1"/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4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27" xfId="0" applyBorder="1"/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20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/>
    <xf numFmtId="0" fontId="0" fillId="0" borderId="5" xfId="0" applyBorder="1"/>
    <xf numFmtId="168" fontId="0" fillId="0" borderId="0" xfId="0" applyNumberFormat="1" applyBorder="1"/>
    <xf numFmtId="168" fontId="4" fillId="0" borderId="9" xfId="0" applyNumberFormat="1" applyFont="1" applyBorder="1"/>
    <xf numFmtId="168" fontId="0" fillId="0" borderId="29" xfId="0" applyNumberFormat="1" applyBorder="1"/>
    <xf numFmtId="168" fontId="0" fillId="0" borderId="0" xfId="0" applyNumberFormat="1" applyFill="1" applyBorder="1" applyAlignment="1"/>
    <xf numFmtId="168" fontId="0" fillId="0" borderId="8" xfId="0" applyNumberFormat="1" applyBorder="1"/>
    <xf numFmtId="168" fontId="0" fillId="0" borderId="30" xfId="0" applyNumberFormat="1" applyBorder="1"/>
    <xf numFmtId="168" fontId="0" fillId="0" borderId="21" xfId="0" applyNumberFormat="1" applyFill="1" applyBorder="1" applyAlignment="1"/>
    <xf numFmtId="168" fontId="0" fillId="0" borderId="21" xfId="0" applyNumberFormat="1" applyBorder="1"/>
    <xf numFmtId="168" fontId="0" fillId="0" borderId="26" xfId="0" applyNumberFormat="1" applyBorder="1"/>
    <xf numFmtId="168" fontId="0" fillId="0" borderId="14" xfId="0" applyNumberFormat="1" applyFont="1" applyBorder="1" applyAlignment="1">
      <alignment horizontal="right"/>
    </xf>
    <xf numFmtId="168" fontId="0" fillId="0" borderId="0" xfId="1" applyNumberFormat="1" applyFont="1" applyBorder="1"/>
    <xf numFmtId="168" fontId="0" fillId="0" borderId="21" xfId="1" applyNumberFormat="1" applyFont="1" applyBorder="1"/>
    <xf numFmtId="168" fontId="0" fillId="0" borderId="17" xfId="1" applyNumberFormat="1" applyFont="1" applyBorder="1"/>
    <xf numFmtId="168" fontId="0" fillId="0" borderId="18" xfId="1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23" xfId="1" applyNumberFormat="1" applyFont="1" applyBorder="1"/>
    <xf numFmtId="168" fontId="0" fillId="0" borderId="17" xfId="1" applyNumberFormat="1" applyFont="1" applyFill="1" applyBorder="1" applyAlignment="1"/>
    <xf numFmtId="168" fontId="2" fillId="2" borderId="4" xfId="1" applyNumberFormat="1" applyFont="1" applyFill="1" applyBorder="1" applyAlignment="1">
      <alignment horizontal="center"/>
    </xf>
    <xf numFmtId="168" fontId="2" fillId="2" borderId="20" xfId="1" applyNumberFormat="1" applyFont="1" applyFill="1" applyBorder="1" applyAlignment="1">
      <alignment horizontal="center"/>
    </xf>
    <xf numFmtId="168" fontId="2" fillId="2" borderId="10" xfId="1" applyNumberFormat="1" applyFont="1" applyFill="1" applyBorder="1" applyAlignment="1">
      <alignment horizontal="center"/>
    </xf>
    <xf numFmtId="168" fontId="0" fillId="0" borderId="1" xfId="1" applyNumberFormat="1" applyFont="1" applyBorder="1" applyAlignment="1"/>
    <xf numFmtId="168" fontId="0" fillId="0" borderId="19" xfId="1" applyNumberFormat="1" applyFont="1" applyBorder="1"/>
    <xf numFmtId="168" fontId="0" fillId="0" borderId="17" xfId="1" applyNumberFormat="1" applyFont="1" applyBorder="1" applyAlignment="1"/>
    <xf numFmtId="168" fontId="0" fillId="0" borderId="12" xfId="1" applyNumberFormat="1" applyFont="1" applyBorder="1"/>
    <xf numFmtId="168" fontId="0" fillId="0" borderId="30" xfId="1" applyNumberFormat="1" applyFont="1" applyBorder="1"/>
    <xf numFmtId="168" fontId="0" fillId="0" borderId="14" xfId="1" applyNumberFormat="1" applyFont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168" fontId="2" fillId="2" borderId="5" xfId="1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6" fillId="5" borderId="0" xfId="2" applyFont="1" applyFill="1"/>
    <xf numFmtId="0" fontId="5" fillId="5" borderId="0" xfId="2" applyFill="1"/>
    <xf numFmtId="0" fontId="5" fillId="0" borderId="0" xfId="2"/>
    <xf numFmtId="168" fontId="4" fillId="0" borderId="0" xfId="0" applyNumberFormat="1" applyFont="1" applyBorder="1"/>
    <xf numFmtId="168" fontId="4" fillId="0" borderId="0" xfId="0" applyNumberFormat="1" applyFont="1" applyFill="1" applyBorder="1" applyAlignment="1">
      <alignment horizontal="center"/>
    </xf>
    <xf numFmtId="0" fontId="7" fillId="5" borderId="0" xfId="2" applyFont="1" applyFill="1" applyAlignment="1">
      <alignment horizontal="center"/>
    </xf>
    <xf numFmtId="168" fontId="0" fillId="0" borderId="0" xfId="1" applyNumberFormat="1" applyFont="1"/>
    <xf numFmtId="168" fontId="0" fillId="0" borderId="0" xfId="1" applyNumberFormat="1" applyFont="1" applyBorder="1" applyAlignment="1">
      <alignment horizontal="right"/>
    </xf>
    <xf numFmtId="168" fontId="0" fillId="0" borderId="0" xfId="1" applyNumberFormat="1" applyFont="1" applyAlignment="1">
      <alignment horizontal="right"/>
    </xf>
    <xf numFmtId="168" fontId="0" fillId="0" borderId="0" xfId="0" applyNumberFormat="1" applyFont="1" applyBorder="1" applyAlignment="1">
      <alignment horizontal="right"/>
    </xf>
    <xf numFmtId="168" fontId="1" fillId="0" borderId="0" xfId="1" applyNumberFormat="1" applyFont="1" applyBorder="1" applyAlignment="1">
      <alignment horizontal="right"/>
    </xf>
    <xf numFmtId="168" fontId="4" fillId="0" borderId="0" xfId="1" applyNumberFormat="1" applyFont="1" applyFill="1" applyBorder="1" applyAlignment="1">
      <alignment horizontal="center"/>
    </xf>
    <xf numFmtId="168" fontId="0" fillId="0" borderId="0" xfId="0" applyNumberFormat="1"/>
    <xf numFmtId="0" fontId="0" fillId="6" borderId="28" xfId="0" applyFill="1" applyBorder="1"/>
    <xf numFmtId="0" fontId="8" fillId="2" borderId="1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10" xfId="0" applyFill="1" applyBorder="1"/>
    <xf numFmtId="0" fontId="0" fillId="3" borderId="17" xfId="0" applyFill="1" applyBorder="1"/>
    <xf numFmtId="0" fontId="0" fillId="3" borderId="18" xfId="0" applyFill="1" applyBorder="1"/>
    <xf numFmtId="0" fontId="8" fillId="0" borderId="4" xfId="0" applyFont="1" applyBorder="1"/>
    <xf numFmtId="0" fontId="8" fillId="0" borderId="15" xfId="0" applyFont="1" applyBorder="1"/>
    <xf numFmtId="0" fontId="8" fillId="0" borderId="10" xfId="0" applyFont="1" applyBorder="1"/>
    <xf numFmtId="0" fontId="8" fillId="0" borderId="16" xfId="0" applyFont="1" applyBorder="1"/>
    <xf numFmtId="0" fontId="0" fillId="4" borderId="23" xfId="0" applyFill="1" applyBorder="1"/>
    <xf numFmtId="0" fontId="2" fillId="2" borderId="31" xfId="0" applyFont="1" applyFill="1" applyBorder="1" applyAlignment="1"/>
    <xf numFmtId="0" fontId="2" fillId="2" borderId="32" xfId="0" applyFont="1" applyFill="1" applyBorder="1" applyAlignment="1"/>
    <xf numFmtId="0" fontId="2" fillId="2" borderId="33" xfId="0" applyFont="1" applyFill="1" applyBorder="1" applyAlignment="1"/>
    <xf numFmtId="0" fontId="2" fillId="2" borderId="5" xfId="0" applyFont="1" applyFill="1" applyBorder="1"/>
    <xf numFmtId="0" fontId="4" fillId="6" borderId="15" xfId="0" applyFont="1" applyFill="1" applyBorder="1" applyAlignment="1"/>
    <xf numFmtId="0" fontId="4" fillId="6" borderId="17" xfId="0" applyFont="1" applyFill="1" applyBorder="1" applyAlignment="1"/>
    <xf numFmtId="168" fontId="2" fillId="6" borderId="4" xfId="1" applyNumberFormat="1" applyFont="1" applyFill="1" applyBorder="1" applyAlignment="1">
      <alignment horizontal="center"/>
    </xf>
    <xf numFmtId="168" fontId="2" fillId="6" borderId="20" xfId="1" applyNumberFormat="1" applyFont="1" applyFill="1" applyBorder="1" applyAlignment="1">
      <alignment horizontal="center"/>
    </xf>
    <xf numFmtId="168" fontId="2" fillId="6" borderId="10" xfId="1" applyNumberFormat="1" applyFont="1" applyFill="1" applyBorder="1" applyAlignment="1">
      <alignment horizontal="center"/>
    </xf>
    <xf numFmtId="168" fontId="2" fillId="0" borderId="0" xfId="1" applyNumberFormat="1" applyFont="1" applyBorder="1" applyAlignment="1"/>
    <xf numFmtId="181" fontId="2" fillId="0" borderId="0" xfId="0" applyNumberFormat="1" applyFont="1" applyBorder="1" applyAlignment="1"/>
    <xf numFmtId="169" fontId="2" fillId="0" borderId="0" xfId="0" applyNumberFormat="1" applyFont="1" applyAlignment="1">
      <alignment horizontal="center"/>
    </xf>
    <xf numFmtId="168" fontId="1" fillId="0" borderId="0" xfId="1" applyNumberFormat="1" applyFont="1"/>
    <xf numFmtId="168" fontId="1" fillId="0" borderId="23" xfId="1" applyNumberFormat="1" applyFont="1" applyBorder="1"/>
  </cellXfs>
  <cellStyles count="3">
    <cellStyle name="Normal" xfId="0" builtinId="0"/>
    <cellStyle name="Normal 4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Maean - Variance Efficiet Frontier</a:t>
            </a:r>
            <a:r>
              <a:rPr lang="en-US" baseline="0"/>
              <a:t> Without</a:t>
            </a:r>
            <a:r>
              <a:rPr lang="en-US"/>
              <a:t> Short Selling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Sheet1!$M$8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Sheet1!$L$9:$L$81</c:f>
              <c:numCache>
                <c:formatCode>General</c:formatCode>
                <c:ptCount val="73"/>
              </c:numCache>
            </c:numRef>
          </c:xVal>
          <c:yVal>
            <c:numRef>
              <c:f>Sheet1!$M$9:$M$81</c:f>
              <c:numCache>
                <c:formatCode>General</c:formatCode>
                <c:ptCount val="7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64256"/>
        <c:axId val="751363864"/>
      </c:scatterChart>
      <c:valAx>
        <c:axId val="75136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363864"/>
        <c:crosses val="autoZero"/>
        <c:crossBetween val="midCat"/>
      </c:valAx>
      <c:valAx>
        <c:axId val="75136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36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Sheet1!$S$8:$S$27</c:f>
              <c:numCache>
                <c:formatCode>General</c:formatCode>
                <c:ptCount val="20"/>
                <c:pt idx="0">
                  <c:v>8.2460803894886421E-3</c:v>
                </c:pt>
                <c:pt idx="1">
                  <c:v>8.371522694353704E-3</c:v>
                </c:pt>
                <c:pt idx="2">
                  <c:v>8.4240760136319523E-3</c:v>
                </c:pt>
                <c:pt idx="3">
                  <c:v>8.5179760503080477E-3</c:v>
                </c:pt>
                <c:pt idx="4">
                  <c:v>8.5855819939375955E-3</c:v>
                </c:pt>
                <c:pt idx="5">
                  <c:v>8.7552060440344148E-3</c:v>
                </c:pt>
                <c:pt idx="6">
                  <c:v>1.0448536851168394E-2</c:v>
                </c:pt>
                <c:pt idx="7">
                  <c:v>1.2480627210477442E-2</c:v>
                </c:pt>
                <c:pt idx="8">
                  <c:v>1.4656812941787523E-2</c:v>
                </c:pt>
                <c:pt idx="9">
                  <c:v>1.5915835045434052E-2</c:v>
                </c:pt>
                <c:pt idx="10">
                  <c:v>2.3968372844750417E-2</c:v>
                </c:pt>
                <c:pt idx="11">
                  <c:v>3.4929900211402833E-2</c:v>
                </c:pt>
                <c:pt idx="12">
                  <c:v>3.7385432275809288E-2</c:v>
                </c:pt>
              </c:numCache>
            </c:numRef>
          </c:xVal>
          <c:yVal>
            <c:numRef>
              <c:f>Sheet1!$T$8:$T$27</c:f>
              <c:numCache>
                <c:formatCode>General</c:formatCode>
                <c:ptCount val="20"/>
                <c:pt idx="0">
                  <c:v>1.2756054194156086E-2</c:v>
                </c:pt>
                <c:pt idx="1">
                  <c:v>9.9990000382474305E-3</c:v>
                </c:pt>
                <c:pt idx="2">
                  <c:v>1.7008072170276944E-2</c:v>
                </c:pt>
                <c:pt idx="3">
                  <c:v>2.0000999836771016E-2</c:v>
                </c:pt>
                <c:pt idx="4">
                  <c:v>8.5040361634041023E-3</c:v>
                </c:pt>
                <c:pt idx="5">
                  <c:v>7.644249868382952E-3</c:v>
                </c:pt>
                <c:pt idx="6">
                  <c:v>5.4632943271395451E-3</c:v>
                </c:pt>
                <c:pt idx="7">
                  <c:v>4.0999999951493421E-2</c:v>
                </c:pt>
                <c:pt idx="8">
                  <c:v>4.2000999899372726E-2</c:v>
                </c:pt>
                <c:pt idx="9">
                  <c:v>4.2499999878858385E-2</c:v>
                </c:pt>
                <c:pt idx="10">
                  <c:v>4.4999999878858374E-2</c:v>
                </c:pt>
                <c:pt idx="11">
                  <c:v>4.7499999999954023E-2</c:v>
                </c:pt>
                <c:pt idx="12">
                  <c:v>4.7983475086795076E-2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75008"/>
        <c:axId val="653674616"/>
      </c:scatterChart>
      <c:valAx>
        <c:axId val="6536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74616"/>
        <c:crosses val="autoZero"/>
        <c:crossBetween val="midCat"/>
      </c:valAx>
      <c:valAx>
        <c:axId val="65367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1304924</xdr:colOff>
      <xdr:row>83</xdr:row>
      <xdr:rowOff>127228</xdr:rowOff>
    </xdr:from>
    <xdr:to>
      <xdr:col>14</xdr:col>
      <xdr:colOff>775607</xdr:colOff>
      <xdr:row>101</xdr:row>
      <xdr:rowOff>81644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476249</xdr:colOff>
      <xdr:row>29</xdr:row>
      <xdr:rowOff>124385</xdr:rowOff>
    </xdr:from>
    <xdr:to>
      <xdr:col>25</xdr:col>
      <xdr:colOff>207308</xdr:colOff>
      <xdr:row>43</xdr:row>
      <xdr:rowOff>133349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3"/>
  <sheetViews>
    <sheetView tabSelected="1" topLeftCell="G6" zoomScale="70" zoomScaleNormal="70" workbookViewId="0">
      <selection activeCell="S8" sqref="S8:T20"/>
    </sheetView>
  </sheetViews>
  <sheetFormatPr defaultRowHeight="15"/>
  <cols>
    <col min="1" max="1" width="14.7109375" bestFit="1" customWidth="1"/>
    <col min="2" max="2" width="12.7109375" bestFit="1" customWidth="1"/>
    <col min="3" max="4" width="21.5703125" bestFit="1" customWidth="1"/>
    <col min="5" max="5" width="29.7109375" bestFit="1" customWidth="1"/>
    <col min="6" max="6" width="21.5703125" bestFit="1" customWidth="1"/>
    <col min="7" max="7" width="17.140625" bestFit="1" customWidth="1"/>
    <col min="8" max="8" width="13.5703125" bestFit="1" customWidth="1"/>
    <col min="9" max="9" width="23.140625" bestFit="1" customWidth="1"/>
    <col min="10" max="10" width="12" bestFit="1" customWidth="1"/>
    <col min="11" max="11" width="17.28515625" bestFit="1" customWidth="1"/>
    <col min="12" max="12" width="17.42578125" bestFit="1" customWidth="1"/>
    <col min="13" max="13" width="25.7109375" bestFit="1" customWidth="1"/>
    <col min="14" max="14" width="15.140625" bestFit="1" customWidth="1"/>
    <col min="15" max="15" width="18.5703125" bestFit="1" customWidth="1"/>
    <col min="16" max="16" width="14" bestFit="1" customWidth="1"/>
    <col min="17" max="17" width="12" bestFit="1" customWidth="1"/>
  </cols>
  <sheetData>
    <row r="1" spans="1:24" ht="15.75" thickBot="1">
      <c r="A1" s="1" t="s">
        <v>0</v>
      </c>
      <c r="B1" s="1" t="s">
        <v>2</v>
      </c>
      <c r="C1" s="1" t="s">
        <v>4</v>
      </c>
      <c r="D1" s="1" t="s">
        <v>6</v>
      </c>
      <c r="E1" s="2" t="s">
        <v>1</v>
      </c>
      <c r="F1" s="2" t="s">
        <v>3</v>
      </c>
      <c r="G1" s="2" t="s">
        <v>5</v>
      </c>
      <c r="H1" s="2" t="s">
        <v>7</v>
      </c>
      <c r="I1" s="3" t="s">
        <v>8</v>
      </c>
      <c r="J1" s="4" t="s">
        <v>9</v>
      </c>
      <c r="K1" s="5"/>
      <c r="L1" s="80" t="s">
        <v>26</v>
      </c>
      <c r="M1" s="81"/>
      <c r="N1" s="81"/>
      <c r="O1" s="81"/>
      <c r="P1" s="81"/>
      <c r="Q1" s="81"/>
      <c r="R1" s="81"/>
    </row>
    <row r="2" spans="1:24">
      <c r="A2" s="6">
        <v>-9.7481610815391834E-3</v>
      </c>
      <c r="B2" s="6">
        <v>2.0791233535271587E-2</v>
      </c>
      <c r="C2" s="6">
        <v>-1.4952708560437488E-2</v>
      </c>
      <c r="D2" s="6">
        <v>3.5308848428553627E-2</v>
      </c>
      <c r="E2" s="7">
        <v>-2.4370402703847958E-3</v>
      </c>
      <c r="F2" s="7">
        <v>5.1978083838178967E-3</v>
      </c>
      <c r="G2" s="7">
        <v>-3.7381771401093721E-3</v>
      </c>
      <c r="H2" s="7">
        <v>8.8272121071384067E-3</v>
      </c>
      <c r="I2" s="8">
        <v>7.8498030804621359E-3</v>
      </c>
      <c r="J2" s="9">
        <v>1.0078498030804621</v>
      </c>
      <c r="K2" s="6"/>
      <c r="L2" s="85" t="s">
        <v>12</v>
      </c>
      <c r="M2" s="85" t="s">
        <v>25</v>
      </c>
      <c r="N2" s="16" t="s">
        <v>0</v>
      </c>
      <c r="O2" s="16" t="s">
        <v>2</v>
      </c>
      <c r="P2" s="16" t="s">
        <v>4</v>
      </c>
      <c r="Q2" s="16" t="s">
        <v>6</v>
      </c>
      <c r="R2" s="81"/>
    </row>
    <row r="3" spans="1:24">
      <c r="A3" s="6">
        <v>-4.8829944849559659E-2</v>
      </c>
      <c r="B3" s="6">
        <v>3.9444014659243111E-2</v>
      </c>
      <c r="C3" s="6">
        <v>-2.3225880261415827E-2</v>
      </c>
      <c r="D3" s="6">
        <v>2.0811048344760535E-2</v>
      </c>
      <c r="E3" s="7">
        <v>-1.2207486212389915E-2</v>
      </c>
      <c r="F3" s="7">
        <v>9.8610036648107777E-3</v>
      </c>
      <c r="G3" s="7">
        <v>-5.8064700653539568E-3</v>
      </c>
      <c r="H3" s="7">
        <v>5.2027620861901337E-3</v>
      </c>
      <c r="I3" s="8">
        <v>-2.950190526742961E-3</v>
      </c>
      <c r="J3" s="9">
        <v>0.99704980947325705</v>
      </c>
      <c r="K3" s="10"/>
      <c r="L3" s="83">
        <f>J40</f>
        <v>0.15247996295998212</v>
      </c>
      <c r="M3" s="44">
        <f>J42</f>
        <v>9.6399867498703218E-2</v>
      </c>
      <c r="N3" s="84">
        <f>C47</f>
        <v>1</v>
      </c>
      <c r="O3" s="84">
        <f t="shared" ref="O3:Q3" si="0">D47</f>
        <v>1</v>
      </c>
      <c r="P3" s="84">
        <f>E47</f>
        <v>1</v>
      </c>
      <c r="Q3" s="84">
        <f t="shared" si="0"/>
        <v>1</v>
      </c>
      <c r="R3" s="82"/>
    </row>
    <row r="4" spans="1:24" ht="15.75" thickBot="1">
      <c r="A4" s="6">
        <v>-6.4643236988759678E-2</v>
      </c>
      <c r="B4" s="6">
        <v>0.18933578066479101</v>
      </c>
      <c r="C4" s="6">
        <v>7.6727208176925799E-2</v>
      </c>
      <c r="D4" s="6">
        <v>9.9074789315976644E-2</v>
      </c>
      <c r="E4" s="7">
        <v>-1.616080924718992E-2</v>
      </c>
      <c r="F4" s="7">
        <v>4.7333945166197752E-2</v>
      </c>
      <c r="G4" s="7">
        <v>1.918180204423145E-2</v>
      </c>
      <c r="H4" s="7">
        <v>2.4768697328994161E-2</v>
      </c>
      <c r="I4" s="8">
        <v>7.512363529223344E-2</v>
      </c>
      <c r="J4" s="9">
        <v>1.0751236352922335</v>
      </c>
      <c r="K4" s="10"/>
    </row>
    <row r="5" spans="1:24" ht="15.75" thickBot="1">
      <c r="A5" s="6">
        <v>-1.1422931167995948E-2</v>
      </c>
      <c r="B5" s="6">
        <v>1.7003662122912919E-2</v>
      </c>
      <c r="C5" s="6">
        <v>-2.5139738688849434E-2</v>
      </c>
      <c r="D5" s="6">
        <v>-0.12606248825800934</v>
      </c>
      <c r="E5" s="7">
        <v>-2.8557327919989869E-3</v>
      </c>
      <c r="F5" s="7">
        <v>4.2509155307282297E-3</v>
      </c>
      <c r="G5" s="7">
        <v>-6.2849346722123585E-3</v>
      </c>
      <c r="H5" s="7">
        <v>-3.1515622064502334E-2</v>
      </c>
      <c r="I5" s="8">
        <v>-3.6405373997985449E-2</v>
      </c>
      <c r="J5" s="9">
        <v>0.96359462600201451</v>
      </c>
      <c r="K5" s="10"/>
      <c r="L5" s="94" t="s">
        <v>30</v>
      </c>
      <c r="M5" s="95"/>
      <c r="N5" s="95"/>
      <c r="O5" s="95"/>
      <c r="P5" s="95"/>
      <c r="Q5" s="96"/>
      <c r="S5" s="94" t="s">
        <v>29</v>
      </c>
      <c r="T5" s="95"/>
      <c r="U5" s="95"/>
      <c r="V5" s="95"/>
      <c r="W5" s="95"/>
      <c r="X5" s="96"/>
    </row>
    <row r="6" spans="1:24">
      <c r="A6" s="6">
        <v>-0.12544222872288729</v>
      </c>
      <c r="B6" s="6">
        <v>-6.1948932321586575E-2</v>
      </c>
      <c r="C6" s="6">
        <v>-9.9506667641796803E-2</v>
      </c>
      <c r="D6" s="6">
        <v>-4.1613500121927584E-2</v>
      </c>
      <c r="E6" s="7">
        <v>-3.1360557180721824E-2</v>
      </c>
      <c r="F6" s="7">
        <v>-1.5487233080396644E-2</v>
      </c>
      <c r="G6" s="7">
        <v>-2.4876666910449201E-2</v>
      </c>
      <c r="H6" s="7">
        <v>-1.0403375030481896E-2</v>
      </c>
      <c r="I6" s="8">
        <v>-8.2127832202049569E-2</v>
      </c>
      <c r="J6" s="9">
        <v>0.91787216779795044</v>
      </c>
      <c r="K6" s="10"/>
      <c r="L6" s="97" t="s">
        <v>23</v>
      </c>
      <c r="M6" s="98" t="s">
        <v>24</v>
      </c>
      <c r="N6" s="31" t="s">
        <v>10</v>
      </c>
      <c r="O6" s="28"/>
      <c r="P6" s="28"/>
      <c r="Q6" s="29"/>
      <c r="S6" s="97" t="s">
        <v>23</v>
      </c>
      <c r="T6" s="98" t="s">
        <v>24</v>
      </c>
      <c r="U6" s="31" t="s">
        <v>10</v>
      </c>
      <c r="V6" s="28"/>
      <c r="W6" s="28"/>
      <c r="X6" s="29"/>
    </row>
    <row r="7" spans="1:24" ht="15.75" thickBot="1">
      <c r="A7">
        <v>-5.2909869281701095E-3</v>
      </c>
      <c r="B7" s="6">
        <v>5.77576081856764E-2</v>
      </c>
      <c r="C7" s="6">
        <v>7.5454855337306601E-2</v>
      </c>
      <c r="D7" s="6">
        <v>-4.4094197290867061E-2</v>
      </c>
      <c r="E7" s="7">
        <v>-1.3227467320425274E-3</v>
      </c>
      <c r="F7" s="7">
        <v>1.44394020464191E-2</v>
      </c>
      <c r="G7" s="7">
        <v>1.886371383432665E-2</v>
      </c>
      <c r="H7" s="7">
        <v>-1.1023549322716765E-2</v>
      </c>
      <c r="I7" s="11">
        <v>2.0956819825986461E-2</v>
      </c>
      <c r="J7" s="9">
        <v>1.0209568198259864</v>
      </c>
      <c r="L7" s="99" t="s">
        <v>12</v>
      </c>
      <c r="M7" s="100" t="s">
        <v>25</v>
      </c>
      <c r="N7" s="24" t="s">
        <v>0</v>
      </c>
      <c r="O7" s="24" t="s">
        <v>2</v>
      </c>
      <c r="P7" s="24" t="s">
        <v>4</v>
      </c>
      <c r="Q7" s="20" t="s">
        <v>6</v>
      </c>
      <c r="S7" s="99" t="s">
        <v>12</v>
      </c>
      <c r="T7" s="100" t="s">
        <v>25</v>
      </c>
      <c r="U7" s="24" t="s">
        <v>0</v>
      </c>
      <c r="V7" s="24" t="s">
        <v>2</v>
      </c>
      <c r="W7" s="24" t="s">
        <v>4</v>
      </c>
      <c r="X7" s="20" t="s">
        <v>6</v>
      </c>
    </row>
    <row r="8" spans="1:24">
      <c r="A8" s="6">
        <v>-7.3240914590152828E-3</v>
      </c>
      <c r="B8" s="6">
        <v>-5.7831785325262487E-2</v>
      </c>
      <c r="C8" s="6">
        <v>-3.5107950889454606E-2</v>
      </c>
      <c r="D8" s="6">
        <v>-8.447503755054056E-2</v>
      </c>
      <c r="E8" s="7">
        <v>-1.8310228647538207E-3</v>
      </c>
      <c r="F8" s="7">
        <v>-1.4457946331315622E-2</v>
      </c>
      <c r="G8" s="7">
        <v>-8.7769877223636515E-3</v>
      </c>
      <c r="H8" s="7">
        <v>-2.111875938763514E-2</v>
      </c>
      <c r="I8" s="8">
        <v>-4.6184716306068234E-2</v>
      </c>
      <c r="J8" s="9">
        <v>0.95381528369393176</v>
      </c>
      <c r="K8" s="10"/>
      <c r="L8" s="101"/>
      <c r="M8" s="103"/>
      <c r="N8" s="37"/>
      <c r="O8" s="37"/>
      <c r="P8" s="37"/>
      <c r="Q8" s="38"/>
      <c r="S8" s="30">
        <v>8.2460803894886421E-3</v>
      </c>
      <c r="T8" s="21">
        <v>1.2756054194156086E-2</v>
      </c>
      <c r="U8" s="10">
        <v>0.12672044144127653</v>
      </c>
      <c r="V8" s="10">
        <v>0.87327955855872341</v>
      </c>
      <c r="W8" s="10">
        <v>0</v>
      </c>
      <c r="X8" s="21">
        <v>0</v>
      </c>
    </row>
    <row r="9" spans="1:24">
      <c r="A9" s="6">
        <v>-7.2099532090240906E-2</v>
      </c>
      <c r="B9" s="6">
        <v>-3.0334235772891079E-2</v>
      </c>
      <c r="C9" s="6">
        <v>3.2641733344624176E-2</v>
      </c>
      <c r="D9" s="6">
        <v>2.6500547274372697E-2</v>
      </c>
      <c r="E9" s="7">
        <v>-1.8024883022560226E-2</v>
      </c>
      <c r="F9" s="7">
        <v>-7.5835589432227696E-3</v>
      </c>
      <c r="G9" s="7">
        <v>8.1604333361560439E-3</v>
      </c>
      <c r="H9" s="7">
        <v>6.6251368185931744E-3</v>
      </c>
      <c r="I9" s="8">
        <v>-1.0822871811033781E-2</v>
      </c>
      <c r="J9" s="9">
        <v>0.98917712818896619</v>
      </c>
      <c r="K9" s="10"/>
      <c r="L9" s="102"/>
      <c r="M9" s="104"/>
      <c r="N9" s="10"/>
      <c r="O9" s="10"/>
      <c r="P9" s="10"/>
      <c r="Q9" s="21"/>
      <c r="S9" s="30">
        <v>8.371522694353704E-3</v>
      </c>
      <c r="T9" s="21">
        <v>9.9990000382474305E-3</v>
      </c>
      <c r="U9" s="10">
        <v>5.8373710886679558E-2</v>
      </c>
      <c r="V9" s="10">
        <v>0.94162628911332047</v>
      </c>
      <c r="W9" s="10">
        <v>0</v>
      </c>
      <c r="X9" s="21">
        <v>0</v>
      </c>
    </row>
    <row r="10" spans="1:24">
      <c r="A10" s="6">
        <v>-4.7160027316970159E-2</v>
      </c>
      <c r="B10" s="6">
        <v>0.19626160054389191</v>
      </c>
      <c r="C10" s="6">
        <v>-2.4719870954660259E-2</v>
      </c>
      <c r="D10" s="6">
        <v>1.2617693350260842E-2</v>
      </c>
      <c r="E10" s="7">
        <v>-1.179000682924254E-2</v>
      </c>
      <c r="F10" s="7">
        <v>4.9065400135972978E-2</v>
      </c>
      <c r="G10" s="7">
        <v>-6.1799677386650646E-3</v>
      </c>
      <c r="H10" s="7">
        <v>3.1544233375652105E-3</v>
      </c>
      <c r="I10" s="8">
        <v>3.4249848905630584E-2</v>
      </c>
      <c r="J10" s="9">
        <v>1.0342498489056307</v>
      </c>
      <c r="K10" s="10"/>
      <c r="L10" s="102"/>
      <c r="M10" s="104"/>
      <c r="N10" s="10"/>
      <c r="O10" s="10"/>
      <c r="P10" s="10"/>
      <c r="Q10" s="21"/>
      <c r="S10" s="30">
        <v>8.4240760136319523E-3</v>
      </c>
      <c r="T10" s="21">
        <v>1.7008072170276944E-2</v>
      </c>
      <c r="U10" s="10">
        <v>0.13945577435104692</v>
      </c>
      <c r="V10" s="10">
        <v>0.72541540777708513</v>
      </c>
      <c r="W10" s="10">
        <v>0</v>
      </c>
      <c r="X10" s="21">
        <v>0.13512881787186778</v>
      </c>
    </row>
    <row r="11" spans="1:24">
      <c r="A11" s="6">
        <v>-9.3307038150891322E-2</v>
      </c>
      <c r="B11" s="6">
        <v>-7.2747921574301544E-2</v>
      </c>
      <c r="C11" s="6">
        <v>1.3694755181477617E-2</v>
      </c>
      <c r="D11" s="6">
        <v>-6.145904288189033E-2</v>
      </c>
      <c r="E11" s="7">
        <v>-2.3326759537722831E-2</v>
      </c>
      <c r="F11" s="7">
        <v>-1.8186980393575386E-2</v>
      </c>
      <c r="G11" s="7">
        <v>3.4236887953694043E-3</v>
      </c>
      <c r="H11" s="7">
        <v>-1.5364760720472583E-2</v>
      </c>
      <c r="I11" s="8">
        <v>-5.3454811856401392E-2</v>
      </c>
      <c r="J11" s="9">
        <v>0.94654518814359856</v>
      </c>
      <c r="K11" s="10"/>
      <c r="L11" s="102"/>
      <c r="M11" s="104"/>
      <c r="N11" s="10"/>
      <c r="O11" s="10"/>
      <c r="P11" s="10"/>
      <c r="Q11" s="21"/>
      <c r="S11" s="30">
        <v>8.5179760503080477E-3</v>
      </c>
      <c r="T11" s="21">
        <v>2.0000999836771016E-2</v>
      </c>
      <c r="U11" s="10">
        <v>0.13558368463112905</v>
      </c>
      <c r="V11" s="10">
        <v>0.61545520213490101</v>
      </c>
      <c r="W11" s="10">
        <v>0</v>
      </c>
      <c r="X11" s="21">
        <v>0.24896111323396994</v>
      </c>
    </row>
    <row r="12" spans="1:24">
      <c r="A12">
        <v>-3.2973076813924224E-2</v>
      </c>
      <c r="B12" s="6">
        <v>9.3120292654272338E-2</v>
      </c>
      <c r="C12" s="6">
        <v>0.10792829606115337</v>
      </c>
      <c r="D12" s="6">
        <v>2.076622859901079E-2</v>
      </c>
      <c r="E12" s="7">
        <v>-8.2432692034810559E-3</v>
      </c>
      <c r="F12" s="7">
        <v>2.3280073163568085E-2</v>
      </c>
      <c r="G12" s="7">
        <v>2.6982074015288342E-2</v>
      </c>
      <c r="H12" s="7">
        <v>5.1915571497526975E-3</v>
      </c>
      <c r="I12" s="11">
        <v>4.721043512512807E-2</v>
      </c>
      <c r="J12" s="9">
        <v>1.0472104351251281</v>
      </c>
      <c r="L12" s="102"/>
      <c r="M12" s="104"/>
      <c r="N12" s="10"/>
      <c r="O12" s="10"/>
      <c r="P12" s="10"/>
      <c r="Q12" s="21"/>
      <c r="S12" s="30">
        <v>8.5855819939375955E-3</v>
      </c>
      <c r="T12" s="21">
        <v>8.5040361634041023E-3</v>
      </c>
      <c r="U12" s="10">
        <v>2.1313904526402094E-2</v>
      </c>
      <c r="V12" s="10">
        <v>0.97868609547359786</v>
      </c>
      <c r="W12" s="10">
        <v>0</v>
      </c>
      <c r="X12" s="21">
        <v>0</v>
      </c>
    </row>
    <row r="13" spans="1:24">
      <c r="A13" s="6">
        <v>-2.9844670609255105E-2</v>
      </c>
      <c r="B13" s="6">
        <v>-0.13024756118601175</v>
      </c>
      <c r="C13" s="6">
        <v>3.2102223150324866E-3</v>
      </c>
      <c r="D13" s="6">
        <v>-8.2916382527505727E-3</v>
      </c>
      <c r="E13" s="7">
        <v>-7.4611676523137762E-3</v>
      </c>
      <c r="F13" s="7">
        <v>-3.2561890296502936E-2</v>
      </c>
      <c r="G13" s="7">
        <v>8.0255557875812166E-4</v>
      </c>
      <c r="H13" s="7">
        <v>-2.0729095631876432E-3</v>
      </c>
      <c r="I13" s="8">
        <v>-4.1293411933246232E-2</v>
      </c>
      <c r="J13" s="9">
        <v>0.9587065880667538</v>
      </c>
      <c r="K13" s="10"/>
      <c r="L13" s="102"/>
      <c r="M13" s="104"/>
      <c r="N13" s="10"/>
      <c r="O13" s="10"/>
      <c r="P13" s="10"/>
      <c r="Q13" s="21"/>
      <c r="S13" s="30">
        <v>8.7552060440344148E-3</v>
      </c>
      <c r="T13" s="21">
        <v>7.644249868382952E-3</v>
      </c>
      <c r="U13" s="10">
        <v>2.3443017978241887E-9</v>
      </c>
      <c r="V13" s="10">
        <v>1</v>
      </c>
      <c r="W13" s="10">
        <v>-2.3443016694546515E-9</v>
      </c>
      <c r="X13" s="21">
        <v>0</v>
      </c>
    </row>
    <row r="14" spans="1:24">
      <c r="A14" s="6">
        <v>-1.4395377414003296E-2</v>
      </c>
      <c r="B14" s="6">
        <v>-2.8445998086175837E-2</v>
      </c>
      <c r="C14" s="6">
        <v>0</v>
      </c>
      <c r="D14" s="6">
        <v>-3.6694031770111409E-3</v>
      </c>
      <c r="E14" s="7">
        <v>-3.598844353500824E-3</v>
      </c>
      <c r="F14" s="7">
        <v>-7.1114995215439594E-3</v>
      </c>
      <c r="G14" s="7">
        <v>0</v>
      </c>
      <c r="H14" s="7">
        <v>-9.1735079425278522E-4</v>
      </c>
      <c r="I14" s="8">
        <v>-1.162769466929757E-2</v>
      </c>
      <c r="J14" s="9">
        <v>0.98837230533070242</v>
      </c>
      <c r="K14" s="10"/>
      <c r="L14" s="102"/>
      <c r="M14" s="104"/>
      <c r="N14" s="10"/>
      <c r="O14" s="10"/>
      <c r="P14" s="10"/>
      <c r="Q14" s="21"/>
      <c r="S14" s="30">
        <v>1.0448536851168394E-2</v>
      </c>
      <c r="T14" s="21">
        <v>5.4632943271395451E-3</v>
      </c>
      <c r="U14" s="10">
        <v>0</v>
      </c>
      <c r="V14" s="10">
        <v>0</v>
      </c>
      <c r="W14" s="10">
        <v>1</v>
      </c>
      <c r="X14" s="21">
        <v>0</v>
      </c>
    </row>
    <row r="15" spans="1:24">
      <c r="A15" s="6">
        <v>-0.22871096216887341</v>
      </c>
      <c r="B15" s="6">
        <v>2.4740179002458597E-2</v>
      </c>
      <c r="C15" s="6">
        <v>4.9074621022989394E-2</v>
      </c>
      <c r="D15" s="6">
        <v>4.2333124580780646E-2</v>
      </c>
      <c r="E15" s="7">
        <v>-5.7177740542218351E-2</v>
      </c>
      <c r="F15" s="7">
        <v>6.1850447506146492E-3</v>
      </c>
      <c r="G15" s="7">
        <v>1.2268655255747348E-2</v>
      </c>
      <c r="H15" s="7">
        <v>1.0583281145195161E-2</v>
      </c>
      <c r="I15" s="8">
        <v>-2.8140759390661192E-2</v>
      </c>
      <c r="J15" s="9">
        <v>0.97185924060933881</v>
      </c>
      <c r="K15" s="10"/>
      <c r="L15" s="102"/>
      <c r="M15" s="104"/>
      <c r="N15" s="10"/>
      <c r="O15" s="10"/>
      <c r="P15" s="10"/>
      <c r="Q15" s="21"/>
      <c r="S15" s="30">
        <v>1.2480627210477442E-2</v>
      </c>
      <c r="T15" s="21">
        <v>4.0999999951493421E-2</v>
      </c>
      <c r="U15" s="10">
        <v>0.44901926714728474</v>
      </c>
      <c r="V15" s="10">
        <v>0</v>
      </c>
      <c r="W15" s="10">
        <v>0</v>
      </c>
      <c r="X15" s="21">
        <v>0.5509807328527152</v>
      </c>
    </row>
    <row r="16" spans="1:24">
      <c r="A16" s="6">
        <v>-5.9126971711568478E-2</v>
      </c>
      <c r="B16" s="6">
        <v>1.2726512524238828E-2</v>
      </c>
      <c r="C16" s="6">
        <v>1.2850936760040918E-2</v>
      </c>
      <c r="D16" s="6">
        <v>2.7137080520004013E-2</v>
      </c>
      <c r="E16" s="7">
        <v>-1.478174292789212E-2</v>
      </c>
      <c r="F16" s="7">
        <v>3.1816281310597071E-3</v>
      </c>
      <c r="G16" s="7">
        <v>3.2127341900102294E-3</v>
      </c>
      <c r="H16" s="7">
        <v>6.7842701300010032E-3</v>
      </c>
      <c r="I16" s="8">
        <v>-1.6031104768211794E-3</v>
      </c>
      <c r="J16" s="9">
        <v>0.99839688952317884</v>
      </c>
      <c r="K16" s="10"/>
      <c r="L16" s="102"/>
      <c r="M16" s="104"/>
      <c r="N16" s="10"/>
      <c r="O16" s="10"/>
      <c r="P16" s="10"/>
      <c r="Q16" s="21"/>
      <c r="S16" s="30">
        <v>1.4656812941787523E-2</v>
      </c>
      <c r="T16" s="21">
        <v>4.2000999899372726E-2</v>
      </c>
      <c r="U16" s="10">
        <v>0.52799594896633706</v>
      </c>
      <c r="V16" s="10">
        <v>0</v>
      </c>
      <c r="W16" s="10">
        <v>0</v>
      </c>
      <c r="X16" s="21">
        <v>0.47200405103366283</v>
      </c>
    </row>
    <row r="17" spans="1:24">
      <c r="A17" s="6">
        <v>-0.1090333480428106</v>
      </c>
      <c r="B17" s="6">
        <v>2.047105718418455E-2</v>
      </c>
      <c r="C17" s="6">
        <v>6.1245260960359049E-3</v>
      </c>
      <c r="D17" s="6">
        <v>-2.7150918988778444E-2</v>
      </c>
      <c r="E17" s="7">
        <v>-2.7258337010702651E-2</v>
      </c>
      <c r="F17" s="7">
        <v>5.1177642960461376E-3</v>
      </c>
      <c r="G17" s="7">
        <v>1.5311315240089762E-3</v>
      </c>
      <c r="H17" s="7">
        <v>-6.787729747194611E-3</v>
      </c>
      <c r="I17" s="8">
        <v>-2.7397170937842146E-2</v>
      </c>
      <c r="J17" s="9">
        <v>0.97260282906215789</v>
      </c>
      <c r="K17" s="10"/>
      <c r="L17" s="102"/>
      <c r="M17" s="104"/>
      <c r="N17" s="10"/>
      <c r="O17" s="10"/>
      <c r="P17" s="10"/>
      <c r="Q17" s="21"/>
      <c r="S17" s="30">
        <v>1.5915835045434052E-2</v>
      </c>
      <c r="T17" s="21">
        <v>4.2499999878858385E-2</v>
      </c>
      <c r="U17" s="10">
        <v>0.56736594363121484</v>
      </c>
      <c r="V17" s="10">
        <v>0</v>
      </c>
      <c r="W17" s="10">
        <v>0</v>
      </c>
      <c r="X17" s="21">
        <v>0.43263405636878532</v>
      </c>
    </row>
    <row r="18" spans="1:24">
      <c r="A18" s="6">
        <v>-0.19808308831296861</v>
      </c>
      <c r="B18" s="6">
        <v>5.9169285512177337E-2</v>
      </c>
      <c r="C18" s="6">
        <v>2.4041743668746951E-2</v>
      </c>
      <c r="D18" s="6">
        <v>2.2636886911726033E-2</v>
      </c>
      <c r="E18" s="7">
        <v>-4.9520772078242153E-2</v>
      </c>
      <c r="F18" s="7">
        <v>1.4792321378044334E-2</v>
      </c>
      <c r="G18" s="7">
        <v>6.0104359171867378E-3</v>
      </c>
      <c r="H18" s="7">
        <v>5.6592217279315083E-3</v>
      </c>
      <c r="I18" s="8">
        <v>-2.305879305507957E-2</v>
      </c>
      <c r="J18" s="9">
        <v>0.97694120694492048</v>
      </c>
      <c r="K18" s="10"/>
      <c r="L18" s="102"/>
      <c r="M18" s="104"/>
      <c r="N18" s="10"/>
      <c r="O18" s="10"/>
      <c r="P18" s="10"/>
      <c r="Q18" s="21"/>
      <c r="S18" s="30">
        <v>2.3968372844750417E-2</v>
      </c>
      <c r="T18" s="21">
        <v>4.4999999878858374E-2</v>
      </c>
      <c r="U18" s="10">
        <v>0.76461041398900464</v>
      </c>
      <c r="V18" s="10">
        <v>0</v>
      </c>
      <c r="W18" s="10">
        <v>0</v>
      </c>
      <c r="X18" s="21">
        <v>0.23538958601099547</v>
      </c>
    </row>
    <row r="19" spans="1:24">
      <c r="A19" s="6">
        <v>-7.1446158578244517E-2</v>
      </c>
      <c r="B19" s="6">
        <v>3.5011951114651503E-2</v>
      </c>
      <c r="C19" s="6">
        <v>-2.4487574888056089E-2</v>
      </c>
      <c r="D19" s="6">
        <v>-9.0258237998544238E-2</v>
      </c>
      <c r="E19" s="7">
        <v>-1.7861539644561129E-2</v>
      </c>
      <c r="F19" s="7">
        <v>8.7529877786628758E-3</v>
      </c>
      <c r="G19" s="7">
        <v>-6.1218937220140221E-3</v>
      </c>
      <c r="H19" s="7">
        <v>-2.256455949963606E-2</v>
      </c>
      <c r="I19" s="8">
        <v>-3.7795005087548336E-2</v>
      </c>
      <c r="J19" s="9">
        <v>0.96220499491245171</v>
      </c>
      <c r="K19" s="10"/>
      <c r="L19" s="102"/>
      <c r="M19" s="104"/>
      <c r="N19" s="10"/>
      <c r="O19" s="10"/>
      <c r="P19" s="10"/>
      <c r="Q19" s="21"/>
      <c r="S19" s="30">
        <v>3.4929900211402833E-2</v>
      </c>
      <c r="T19" s="21">
        <v>4.7499999999954023E-2</v>
      </c>
      <c r="U19" s="10">
        <v>0.96185489390097423</v>
      </c>
      <c r="V19" s="10">
        <v>0</v>
      </c>
      <c r="W19" s="10">
        <v>0</v>
      </c>
      <c r="X19" s="21">
        <v>3.8145106099025772E-2</v>
      </c>
    </row>
    <row r="20" spans="1:24">
      <c r="A20" s="6">
        <v>-5.237779664298825E-2</v>
      </c>
      <c r="B20" s="6">
        <v>-1.4393824838475178E-2</v>
      </c>
      <c r="C20" s="6">
        <v>-2.615187832866046E-2</v>
      </c>
      <c r="D20" s="6">
        <v>-2.3299839376701471E-2</v>
      </c>
      <c r="E20" s="7">
        <v>-1.3094449160747063E-2</v>
      </c>
      <c r="F20" s="7">
        <v>-3.5984562096187944E-3</v>
      </c>
      <c r="G20" s="7">
        <v>-6.537969582165115E-3</v>
      </c>
      <c r="H20" s="7">
        <v>-5.8249598441753678E-3</v>
      </c>
      <c r="I20" s="8">
        <v>-2.9055834796706342E-2</v>
      </c>
      <c r="J20" s="9">
        <v>0.97094416520329363</v>
      </c>
      <c r="K20" s="10"/>
      <c r="L20" s="102"/>
      <c r="M20" s="104"/>
      <c r="N20" s="10"/>
      <c r="O20" s="10"/>
      <c r="P20" s="10"/>
      <c r="Q20" s="21"/>
      <c r="S20" s="30">
        <v>3.7385432275809288E-2</v>
      </c>
      <c r="T20" s="21">
        <v>4.7983475086795076E-2</v>
      </c>
      <c r="U20" s="10">
        <v>1.0000000023443019</v>
      </c>
      <c r="V20" s="10">
        <v>0</v>
      </c>
      <c r="W20" s="10">
        <v>0</v>
      </c>
      <c r="X20" s="21">
        <v>0</v>
      </c>
    </row>
    <row r="21" spans="1:24">
      <c r="A21" s="6">
        <v>-6.1121312645743666E-3</v>
      </c>
      <c r="B21" s="6">
        <v>1.149432374268782E-2</v>
      </c>
      <c r="C21" s="6">
        <v>-7.5089790473726273E-3</v>
      </c>
      <c r="D21" s="6">
        <v>-8.2315457854219426E-2</v>
      </c>
      <c r="E21" s="7">
        <v>-1.5280328161435916E-3</v>
      </c>
      <c r="F21" s="7">
        <v>2.873580935671955E-3</v>
      </c>
      <c r="G21" s="7">
        <v>-1.8772447618431568E-3</v>
      </c>
      <c r="H21" s="7">
        <v>-2.0578864463554856E-2</v>
      </c>
      <c r="I21" s="8">
        <v>-2.111056110586965E-2</v>
      </c>
      <c r="J21" s="9">
        <v>0.97888943889413038</v>
      </c>
      <c r="K21" s="10"/>
      <c r="L21" s="102"/>
      <c r="M21" s="104"/>
      <c r="N21" s="10"/>
      <c r="O21" s="10"/>
      <c r="P21" s="10"/>
      <c r="Q21" s="21"/>
      <c r="S21" s="30"/>
      <c r="T21" s="21"/>
      <c r="U21" s="10"/>
      <c r="V21" s="10"/>
      <c r="W21" s="10"/>
      <c r="X21" s="21"/>
    </row>
    <row r="22" spans="1:24">
      <c r="A22" s="6">
        <v>-1.0022527619310948E-2</v>
      </c>
      <c r="B22" s="6">
        <v>-1.8882837902850304E-2</v>
      </c>
      <c r="C22" s="6">
        <v>-3.466752263133669E-2</v>
      </c>
      <c r="D22" s="6">
        <v>2.8412593905651845E-2</v>
      </c>
      <c r="E22" s="7">
        <v>-2.505631904827737E-3</v>
      </c>
      <c r="F22" s="7">
        <v>-4.7207094757125761E-3</v>
      </c>
      <c r="G22" s="7">
        <v>-8.6668806578341726E-3</v>
      </c>
      <c r="H22" s="7">
        <v>7.1031484764129613E-3</v>
      </c>
      <c r="I22" s="8">
        <v>-8.7900735619615249E-3</v>
      </c>
      <c r="J22" s="9">
        <v>0.99120992643803851</v>
      </c>
      <c r="K22" s="10"/>
      <c r="L22" s="102"/>
      <c r="M22" s="104"/>
      <c r="N22" s="10"/>
      <c r="O22" s="10"/>
      <c r="P22" s="10"/>
      <c r="Q22" s="21"/>
      <c r="S22" s="30"/>
      <c r="T22" s="21"/>
      <c r="U22" s="10"/>
      <c r="V22" s="10"/>
      <c r="W22" s="10"/>
      <c r="X22" s="21"/>
    </row>
    <row r="23" spans="1:24">
      <c r="A23" s="6">
        <v>-4.7427135102342706E-2</v>
      </c>
      <c r="B23" s="6">
        <v>5.6386862049446075E-2</v>
      </c>
      <c r="C23" s="6">
        <v>-3.4895642455336863E-2</v>
      </c>
      <c r="D23" s="6">
        <v>-9.0099257124291871E-3</v>
      </c>
      <c r="E23" s="7">
        <v>-1.1856783775585676E-2</v>
      </c>
      <c r="F23" s="7">
        <v>1.4096715512361519E-2</v>
      </c>
      <c r="G23" s="7">
        <v>-8.7239106138342157E-3</v>
      </c>
      <c r="H23" s="7">
        <v>-2.2524814281072968E-3</v>
      </c>
      <c r="I23" s="8">
        <v>-8.7364603051656702E-3</v>
      </c>
      <c r="J23" s="9">
        <v>0.99126353969483438</v>
      </c>
      <c r="K23" s="10"/>
      <c r="L23" s="102"/>
      <c r="M23" s="104"/>
      <c r="N23" s="10"/>
      <c r="O23" s="10"/>
      <c r="P23" s="10"/>
      <c r="Q23" s="21"/>
      <c r="S23" s="30"/>
      <c r="T23" s="21"/>
      <c r="U23" s="10"/>
      <c r="V23" s="10"/>
      <c r="W23" s="10"/>
      <c r="X23" s="21"/>
    </row>
    <row r="24" spans="1:24">
      <c r="A24" s="6">
        <v>-6.4392169364721641E-2</v>
      </c>
      <c r="B24" s="6">
        <v>-7.817024024460989E-2</v>
      </c>
      <c r="C24" s="6">
        <v>5.2065953073440308E-2</v>
      </c>
      <c r="D24" s="6">
        <v>3.6788863131531112E-3</v>
      </c>
      <c r="E24" s="7">
        <v>-1.609804234118041E-2</v>
      </c>
      <c r="F24" s="7">
        <v>-1.9542560061152472E-2</v>
      </c>
      <c r="G24" s="7">
        <v>1.3016488268360077E-2</v>
      </c>
      <c r="H24" s="7">
        <v>9.197215782882778E-4</v>
      </c>
      <c r="I24" s="8">
        <v>-2.1704392555684529E-2</v>
      </c>
      <c r="J24" s="9">
        <v>0.97829560744431543</v>
      </c>
      <c r="K24" s="10"/>
      <c r="L24" s="102"/>
      <c r="M24" s="104"/>
      <c r="N24" s="10"/>
      <c r="O24" s="10"/>
      <c r="P24" s="10"/>
      <c r="Q24" s="21"/>
      <c r="S24" s="30"/>
      <c r="T24" s="21"/>
      <c r="U24" s="10"/>
      <c r="V24" s="10"/>
      <c r="W24" s="10"/>
      <c r="X24" s="21"/>
    </row>
    <row r="25" spans="1:24">
      <c r="A25" s="6">
        <v>-1.9298691757024023E-2</v>
      </c>
      <c r="B25" s="6">
        <v>-1.0315202929071985E-2</v>
      </c>
      <c r="C25" s="6">
        <v>2.864481319359926E-2</v>
      </c>
      <c r="D25" s="6">
        <v>-1.8282943068403602E-2</v>
      </c>
      <c r="E25" s="7">
        <v>-4.8246729392560058E-3</v>
      </c>
      <c r="F25" s="7">
        <v>-2.5788007322679963E-3</v>
      </c>
      <c r="G25" s="7">
        <v>7.1612032983998149E-3</v>
      </c>
      <c r="H25" s="7">
        <v>-4.5707357671009004E-3</v>
      </c>
      <c r="I25" s="8">
        <v>-4.8130061402250875E-3</v>
      </c>
      <c r="J25" s="9">
        <v>0.99518699385977494</v>
      </c>
      <c r="K25" s="10"/>
      <c r="L25" s="102"/>
      <c r="M25" s="104"/>
      <c r="N25" s="10"/>
      <c r="O25" s="10"/>
      <c r="P25" s="10"/>
      <c r="Q25" s="21"/>
      <c r="R25" s="10"/>
      <c r="S25" s="30"/>
      <c r="T25" s="21"/>
      <c r="U25" s="10"/>
      <c r="V25" s="10"/>
      <c r="W25" s="10"/>
      <c r="X25" s="21"/>
    </row>
    <row r="26" spans="1:24">
      <c r="A26" s="6">
        <v>-4.5628847864688814E-2</v>
      </c>
      <c r="B26" s="6">
        <v>6.1774255051013464E-2</v>
      </c>
      <c r="C26" s="6">
        <v>-5.548684498060398E-2</v>
      </c>
      <c r="D26" s="6">
        <v>-5.7854328874348229E-2</v>
      </c>
      <c r="E26" s="7">
        <v>-1.1407211966172203E-2</v>
      </c>
      <c r="F26" s="7">
        <v>1.5443563762753366E-2</v>
      </c>
      <c r="G26" s="7">
        <v>-1.3871711245150995E-2</v>
      </c>
      <c r="H26" s="7">
        <v>-1.4463582218587057E-2</v>
      </c>
      <c r="I26" s="8">
        <v>-2.429894166715689E-2</v>
      </c>
      <c r="J26" s="9">
        <v>0.97570105833284315</v>
      </c>
      <c r="K26" s="10"/>
      <c r="L26" s="102"/>
      <c r="M26" s="104"/>
      <c r="N26" s="10"/>
      <c r="O26" s="10"/>
      <c r="P26" s="10"/>
      <c r="Q26" s="21"/>
      <c r="S26" s="30"/>
      <c r="T26" s="21"/>
      <c r="U26" s="10"/>
      <c r="V26" s="10"/>
      <c r="W26" s="10"/>
      <c r="X26" s="21"/>
    </row>
    <row r="27" spans="1:24" ht="15.75" thickBot="1">
      <c r="A27" s="6">
        <v>-0.18105944169820848</v>
      </c>
      <c r="B27" s="6">
        <v>2.1135318964846321E-2</v>
      </c>
      <c r="C27" s="6">
        <v>3.2991390053843279E-3</v>
      </c>
      <c r="D27" s="6">
        <v>-3.1573902937489808E-3</v>
      </c>
      <c r="E27" s="7">
        <v>-4.526486042455212E-2</v>
      </c>
      <c r="F27" s="7">
        <v>5.2838297412115803E-3</v>
      </c>
      <c r="G27" s="7">
        <v>8.2478475134608199E-4</v>
      </c>
      <c r="H27" s="7">
        <v>-7.893475734372452E-4</v>
      </c>
      <c r="I27" s="8">
        <v>-3.9945593505431698E-2</v>
      </c>
      <c r="J27" s="9">
        <v>0.9600544064945683</v>
      </c>
      <c r="K27" s="10"/>
      <c r="L27" s="102"/>
      <c r="M27" s="104"/>
      <c r="N27" s="10"/>
      <c r="O27" s="10"/>
      <c r="P27" s="10"/>
      <c r="Q27" s="21"/>
      <c r="S27" s="22"/>
      <c r="T27" s="20"/>
      <c r="U27" s="24"/>
      <c r="V27" s="24"/>
      <c r="W27" s="24"/>
      <c r="X27" s="20"/>
    </row>
    <row r="28" spans="1:24">
      <c r="A28" s="6">
        <v>-0.23248486480852357</v>
      </c>
      <c r="B28" s="6">
        <v>3.3807988462944555E-3</v>
      </c>
      <c r="C28" s="6">
        <v>2.3981093601418246E-3</v>
      </c>
      <c r="D28" s="6">
        <v>3.34097809962529E-2</v>
      </c>
      <c r="E28" s="7">
        <v>-5.8121216202130892E-2</v>
      </c>
      <c r="F28" s="7">
        <v>8.4519971157361387E-4</v>
      </c>
      <c r="G28" s="7">
        <v>5.9952734003545615E-4</v>
      </c>
      <c r="H28" s="7">
        <v>8.3524452490632249E-3</v>
      </c>
      <c r="I28" s="8">
        <v>-4.8324043901458599E-2</v>
      </c>
      <c r="J28" s="9">
        <v>0.95167595609854139</v>
      </c>
      <c r="K28" s="10"/>
      <c r="L28" s="30"/>
      <c r="M28" s="21"/>
      <c r="N28" s="10"/>
      <c r="O28" s="10"/>
      <c r="P28" s="10"/>
      <c r="Q28" s="21"/>
    </row>
    <row r="29" spans="1:24">
      <c r="A29" s="6">
        <v>-0.10988710554072774</v>
      </c>
      <c r="B29" s="6">
        <v>-5.9609641644414339E-2</v>
      </c>
      <c r="C29" s="6">
        <v>1.5068805411078374E-2</v>
      </c>
      <c r="D29" s="6">
        <v>6.4133840484364768E-2</v>
      </c>
      <c r="E29" s="7">
        <v>-2.7471776385181935E-2</v>
      </c>
      <c r="F29" s="7">
        <v>-1.4902410411103585E-2</v>
      </c>
      <c r="G29" s="7">
        <v>3.7672013527695935E-3</v>
      </c>
      <c r="H29" s="7">
        <v>1.6033460121091192E-2</v>
      </c>
      <c r="I29" s="8">
        <v>-2.257352532242473E-2</v>
      </c>
      <c r="J29" s="9">
        <v>0.97742647467757526</v>
      </c>
      <c r="K29" s="10"/>
      <c r="L29" s="30"/>
      <c r="M29" s="21"/>
      <c r="N29" s="10"/>
      <c r="O29" s="10"/>
      <c r="P29" s="10"/>
      <c r="Q29" s="21"/>
    </row>
    <row r="30" spans="1:24">
      <c r="A30" s="6">
        <v>-5.2670482351741064E-2</v>
      </c>
      <c r="B30" s="6">
        <v>-4.0994600269062716E-2</v>
      </c>
      <c r="C30" s="6">
        <v>8.0476915148608539E-4</v>
      </c>
      <c r="D30" s="6">
        <v>-5.0468197930988584E-2</v>
      </c>
      <c r="E30" s="7">
        <v>-1.3167620587935266E-2</v>
      </c>
      <c r="F30" s="7">
        <v>-1.0248650067265679E-2</v>
      </c>
      <c r="G30" s="7">
        <v>2.0119228787152135E-4</v>
      </c>
      <c r="H30" s="7">
        <v>-1.2617049482747146E-2</v>
      </c>
      <c r="I30" s="8">
        <v>-3.583212785007657E-2</v>
      </c>
      <c r="J30" s="9">
        <v>0.96416787214992339</v>
      </c>
      <c r="K30" s="10"/>
      <c r="L30" s="30"/>
      <c r="M30" s="21"/>
      <c r="N30" s="10"/>
      <c r="O30" s="10"/>
      <c r="P30" s="10"/>
      <c r="Q30" s="21"/>
    </row>
    <row r="31" spans="1:24">
      <c r="A31" s="6">
        <v>-0.20209303413337543</v>
      </c>
      <c r="B31" s="6">
        <v>-3.4393216311411789E-2</v>
      </c>
      <c r="C31" s="6">
        <v>4.1492095102414236E-2</v>
      </c>
      <c r="D31" s="6">
        <v>4.4885731583695257E-2</v>
      </c>
      <c r="E31" s="7">
        <v>-5.0523258533343857E-2</v>
      </c>
      <c r="F31" s="7">
        <v>-8.5983040778529474E-3</v>
      </c>
      <c r="G31" s="7">
        <v>1.0373023775603559E-2</v>
      </c>
      <c r="H31" s="7">
        <v>1.1221432895923814E-2</v>
      </c>
      <c r="I31" s="8">
        <v>-3.7527105939669431E-2</v>
      </c>
      <c r="J31" s="9">
        <v>0.96247289406033054</v>
      </c>
      <c r="K31" s="10"/>
      <c r="L31" s="30"/>
      <c r="M31" s="21"/>
      <c r="N31" s="10"/>
      <c r="O31" s="10"/>
      <c r="P31" s="10"/>
      <c r="Q31" s="21"/>
    </row>
    <row r="32" spans="1:24">
      <c r="A32" s="6">
        <v>-9.7586588584781683E-2</v>
      </c>
      <c r="B32" s="6">
        <v>5.2737511080109253E-2</v>
      </c>
      <c r="C32" s="6">
        <v>1.6791835676399816E-3</v>
      </c>
      <c r="D32" s="6">
        <v>1.7402527988531393E-2</v>
      </c>
      <c r="E32" s="7">
        <v>-2.4396647146195421E-2</v>
      </c>
      <c r="F32" s="7">
        <v>1.3184377770027313E-2</v>
      </c>
      <c r="G32" s="7">
        <v>4.1979589190999539E-4</v>
      </c>
      <c r="H32" s="7">
        <v>4.3506319971328483E-3</v>
      </c>
      <c r="I32" s="8">
        <v>-6.4418414871252631E-3</v>
      </c>
      <c r="J32" s="9">
        <v>0.99355815851287477</v>
      </c>
      <c r="K32" s="10"/>
      <c r="L32" s="30"/>
      <c r="M32" s="21"/>
      <c r="N32" s="10"/>
      <c r="O32" s="10"/>
      <c r="P32" s="10"/>
      <c r="Q32" s="21"/>
    </row>
    <row r="33" spans="1:17">
      <c r="A33" s="6">
        <v>-0.14240500679226845</v>
      </c>
      <c r="B33" s="6">
        <v>-3.6613294759087388E-2</v>
      </c>
      <c r="C33" s="6">
        <v>4.5217506252861653E-2</v>
      </c>
      <c r="D33" s="6">
        <v>3.8038255439269614E-2</v>
      </c>
      <c r="E33" s="7">
        <v>-3.5601251698067111E-2</v>
      </c>
      <c r="F33" s="7">
        <v>-9.1533236897718469E-3</v>
      </c>
      <c r="G33" s="7">
        <v>1.1304376563215413E-2</v>
      </c>
      <c r="H33" s="7">
        <v>9.5095638598174034E-3</v>
      </c>
      <c r="I33" s="8">
        <v>-2.3940634964806147E-2</v>
      </c>
      <c r="J33" s="9">
        <v>0.97605936503519386</v>
      </c>
      <c r="K33" s="10"/>
      <c r="L33" s="30"/>
      <c r="M33" s="21"/>
      <c r="N33" s="10"/>
      <c r="O33" s="10"/>
      <c r="P33" s="10"/>
      <c r="Q33" s="21"/>
    </row>
    <row r="34" spans="1:17">
      <c r="A34" s="6">
        <v>-2.9361773397418998E-2</v>
      </c>
      <c r="B34" s="6">
        <v>-8.240047956570215E-2</v>
      </c>
      <c r="C34" s="6">
        <v>-3.5513992823159528E-2</v>
      </c>
      <c r="D34" s="6">
        <v>1.3389267904547449E-2</v>
      </c>
      <c r="E34" s="7">
        <v>-7.3404433493547494E-3</v>
      </c>
      <c r="F34" s="7">
        <v>-2.0600119891425538E-2</v>
      </c>
      <c r="G34" s="7">
        <v>-8.878498205789882E-3</v>
      </c>
      <c r="H34" s="7">
        <v>3.3473169761368622E-3</v>
      </c>
      <c r="I34" s="8">
        <v>-3.3471744470433308E-2</v>
      </c>
      <c r="J34" s="9">
        <v>0.96652825552956667</v>
      </c>
      <c r="K34" s="10"/>
      <c r="L34" s="30"/>
      <c r="M34" s="21"/>
      <c r="N34" s="10"/>
      <c r="O34" s="10"/>
      <c r="P34" s="10"/>
      <c r="Q34" s="21"/>
    </row>
    <row r="35" spans="1:17">
      <c r="A35" s="6">
        <v>-8.456326856607789E-2</v>
      </c>
      <c r="B35" s="6">
        <v>-7.4395486175637127E-3</v>
      </c>
      <c r="C35" s="6">
        <v>1.1037593734908164E-2</v>
      </c>
      <c r="D35" s="6">
        <v>-4.135498895057009E-2</v>
      </c>
      <c r="E35" s="7">
        <v>-2.1140817141519472E-2</v>
      </c>
      <c r="F35" s="7">
        <v>-1.8598871543909282E-3</v>
      </c>
      <c r="G35" s="7">
        <v>2.759398433727041E-3</v>
      </c>
      <c r="H35" s="7">
        <v>-1.0338747237642523E-2</v>
      </c>
      <c r="I35" s="8">
        <v>-3.0580053099825883E-2</v>
      </c>
      <c r="J35" s="9">
        <v>0.96941994690017408</v>
      </c>
      <c r="K35" s="10"/>
      <c r="L35" s="30"/>
      <c r="M35" s="21"/>
      <c r="N35" s="10"/>
      <c r="O35" s="10"/>
      <c r="P35" s="10"/>
      <c r="Q35" s="21"/>
    </row>
    <row r="36" spans="1:17">
      <c r="A36" s="6">
        <v>-6.037906578515867E-2</v>
      </c>
      <c r="B36" s="6">
        <v>-6.4285743837422402E-2</v>
      </c>
      <c r="C36" s="6">
        <v>-6.8493134614700635E-2</v>
      </c>
      <c r="D36" s="6">
        <v>-0.12897140825354569</v>
      </c>
      <c r="E36" s="7">
        <v>-1.5094766446289667E-2</v>
      </c>
      <c r="F36" s="7">
        <v>-1.60714359593556E-2</v>
      </c>
      <c r="G36" s="7">
        <v>-1.7123283653675159E-2</v>
      </c>
      <c r="H36" s="7">
        <v>-3.2242852063386424E-2</v>
      </c>
      <c r="I36" s="8">
        <v>-8.0532338122706854E-2</v>
      </c>
      <c r="J36" s="9">
        <v>0.91946766187729312</v>
      </c>
      <c r="K36" s="10"/>
      <c r="L36" s="30"/>
      <c r="M36" s="21"/>
      <c r="N36" s="10"/>
      <c r="O36" s="10"/>
      <c r="P36" s="10"/>
      <c r="Q36" s="21"/>
    </row>
    <row r="37" spans="1:17">
      <c r="A37" s="13">
        <v>1.034968477655144</v>
      </c>
      <c r="B37" s="13">
        <v>-4.2236196078935223E-2</v>
      </c>
      <c r="C37" s="13">
        <v>2.9673971029686788E-2</v>
      </c>
      <c r="D37" s="13">
        <v>-8.6278709903396464E-3</v>
      </c>
      <c r="E37" s="14">
        <v>0.258742119413786</v>
      </c>
      <c r="F37" s="14">
        <v>-1.0559049019733806E-2</v>
      </c>
      <c r="G37" s="14">
        <v>7.418492757421697E-3</v>
      </c>
      <c r="H37" s="14">
        <v>-2.1569677475849116E-3</v>
      </c>
      <c r="I37" s="15">
        <v>0.25344459540388897</v>
      </c>
      <c r="J37" s="12">
        <v>1.2534445954038889</v>
      </c>
      <c r="L37" s="30"/>
      <c r="M37" s="21"/>
      <c r="N37" s="10"/>
      <c r="O37" s="10"/>
      <c r="P37" s="10"/>
      <c r="Q37" s="21"/>
    </row>
    <row r="38" spans="1:17" ht="15.75" thickBot="1">
      <c r="K38" s="10"/>
      <c r="L38" s="30"/>
      <c r="M38" s="21"/>
      <c r="N38" s="10"/>
      <c r="O38" s="10"/>
      <c r="P38" s="10"/>
      <c r="Q38" s="21"/>
    </row>
    <row r="39" spans="1:17" ht="15.75" thickBot="1">
      <c r="B39" s="39" t="s">
        <v>16</v>
      </c>
      <c r="C39" s="40"/>
      <c r="D39" s="40"/>
      <c r="E39" s="40"/>
      <c r="F39" s="40"/>
      <c r="G39" s="40"/>
      <c r="H39" s="41"/>
      <c r="I39" s="18" t="s">
        <v>17</v>
      </c>
      <c r="J39" s="19"/>
      <c r="K39" s="17"/>
      <c r="L39" s="30"/>
      <c r="M39" s="21"/>
      <c r="N39" s="10"/>
      <c r="O39" s="10"/>
      <c r="P39" s="10"/>
      <c r="Q39" s="21"/>
    </row>
    <row r="40" spans="1:17" ht="15.75" thickBot="1">
      <c r="B40" s="34" t="s">
        <v>15</v>
      </c>
      <c r="C40" s="35"/>
      <c r="D40" s="35"/>
      <c r="E40" s="35"/>
      <c r="F40" s="36"/>
      <c r="G40" s="75" t="s">
        <v>11</v>
      </c>
      <c r="H40" s="76"/>
      <c r="I40" s="106" t="s">
        <v>18</v>
      </c>
      <c r="J40" s="72">
        <f>SUM(C49:F49)</f>
        <v>0.15247996295998212</v>
      </c>
      <c r="K40" s="10"/>
      <c r="L40" s="30"/>
      <c r="M40" s="21"/>
      <c r="N40" s="10"/>
      <c r="O40" s="10"/>
      <c r="P40" s="10"/>
      <c r="Q40" s="21"/>
    </row>
    <row r="41" spans="1:17" ht="15.75" thickBot="1">
      <c r="B41" s="32"/>
      <c r="C41" s="61" t="s">
        <v>0</v>
      </c>
      <c r="D41" s="61" t="s">
        <v>2</v>
      </c>
      <c r="E41" s="61" t="s">
        <v>4</v>
      </c>
      <c r="F41" s="62" t="s">
        <v>6</v>
      </c>
      <c r="G41" s="33" t="s">
        <v>13</v>
      </c>
      <c r="H41" s="93" t="s">
        <v>14</v>
      </c>
      <c r="I41" s="107" t="s">
        <v>12</v>
      </c>
      <c r="J41" s="73">
        <f>SQRT(J40)</f>
        <v>0.39048682815170876</v>
      </c>
      <c r="K41" s="43" t="s">
        <v>28</v>
      </c>
      <c r="L41" s="30"/>
      <c r="M41" s="21"/>
      <c r="N41" s="10"/>
      <c r="O41" s="10"/>
      <c r="P41" s="10"/>
      <c r="Q41" s="21"/>
    </row>
    <row r="42" spans="1:17" ht="15.75" thickBot="1">
      <c r="B42" s="110" t="s">
        <v>0</v>
      </c>
      <c r="C42" s="44">
        <v>3.7385432100523808E-2</v>
      </c>
      <c r="D42" s="44">
        <v>-1.3624994003751227E-3</v>
      </c>
      <c r="E42" s="44">
        <v>3.3083137907022477E-4</v>
      </c>
      <c r="F42" s="44">
        <v>-1.1463575355450349E-3</v>
      </c>
      <c r="G42" s="45">
        <v>1.0117705472098169E-2</v>
      </c>
      <c r="H42" s="46">
        <v>4.7983474974307327E-2</v>
      </c>
      <c r="I42" s="108" t="s">
        <v>19</v>
      </c>
      <c r="J42" s="74">
        <f>SUM(C53:F53)</f>
        <v>9.6399867498703218E-2</v>
      </c>
      <c r="K42" s="119">
        <f>9*0.425201806471678%</f>
        <v>3.8268162582451026E-2</v>
      </c>
      <c r="L42" s="30"/>
      <c r="M42" s="21"/>
      <c r="N42" s="10"/>
      <c r="O42" s="10"/>
      <c r="P42" s="10"/>
      <c r="Q42" s="21"/>
    </row>
    <row r="43" spans="1:17" ht="15.75" thickBot="1">
      <c r="B43" s="110" t="s">
        <v>2</v>
      </c>
      <c r="C43" s="47">
        <v>-1.3624994003751227E-3</v>
      </c>
      <c r="D43" s="44">
        <v>4.5311187512171967E-3</v>
      </c>
      <c r="E43" s="44">
        <v>6.4641912114656096E-4</v>
      </c>
      <c r="F43" s="44">
        <v>8.6620342189285904E-4</v>
      </c>
      <c r="G43" s="48">
        <v>1.0186446672127885E-2</v>
      </c>
      <c r="H43" s="49">
        <v>7.6442497687028155E-3</v>
      </c>
      <c r="K43" s="23"/>
      <c r="L43" s="30"/>
      <c r="M43" s="21"/>
      <c r="N43" s="10"/>
      <c r="O43" s="10"/>
      <c r="P43" s="10"/>
      <c r="Q43" s="21"/>
    </row>
    <row r="44" spans="1:17">
      <c r="B44" s="110" t="s">
        <v>4</v>
      </c>
      <c r="C44" s="47">
        <v>3.3083137907022477E-4</v>
      </c>
      <c r="D44" s="47">
        <v>6.4641912114656096E-4</v>
      </c>
      <c r="E44" s="44">
        <v>1.7149291526551123E-3</v>
      </c>
      <c r="F44" s="44">
        <v>1.0388735696677202E-3</v>
      </c>
      <c r="G44" s="48">
        <v>6.9565086936746465E-3</v>
      </c>
      <c r="H44" s="49">
        <v>5.4632943271395451E-3</v>
      </c>
      <c r="J44" s="109" t="s">
        <v>31</v>
      </c>
      <c r="K44" s="23"/>
      <c r="L44" s="30"/>
      <c r="M44" s="21"/>
      <c r="N44" s="10"/>
      <c r="O44" s="10"/>
      <c r="P44" s="10"/>
      <c r="Q44" s="21"/>
    </row>
    <row r="45" spans="1:17" ht="15.75" thickBot="1">
      <c r="A45" s="25"/>
      <c r="B45" s="111" t="s">
        <v>6</v>
      </c>
      <c r="C45" s="50">
        <v>-1.1463575355450349E-3</v>
      </c>
      <c r="D45" s="50">
        <v>8.6620342189285904E-4</v>
      </c>
      <c r="E45" s="50">
        <v>1.0388735696677202E-3</v>
      </c>
      <c r="F45" s="51">
        <v>2.6035871910971226E-3</v>
      </c>
      <c r="G45" s="52">
        <v>1.1494858902692891E-2</v>
      </c>
      <c r="H45" s="53">
        <v>3.530884842855353E-2</v>
      </c>
      <c r="I45" s="63"/>
      <c r="J45" s="105">
        <f>0.44/12</f>
        <v>3.6666666666666667E-2</v>
      </c>
      <c r="L45" s="30"/>
      <c r="M45" s="21"/>
      <c r="N45" s="10"/>
      <c r="O45" s="10"/>
      <c r="P45" s="10"/>
      <c r="Q45" s="21"/>
    </row>
    <row r="46" spans="1:17" ht="15.75" thickBot="1">
      <c r="A46" s="26"/>
      <c r="B46" s="58" t="s">
        <v>10</v>
      </c>
      <c r="C46" s="59"/>
      <c r="D46" s="59"/>
      <c r="E46" s="59"/>
      <c r="F46" s="60"/>
      <c r="G46" s="77" t="s">
        <v>22</v>
      </c>
      <c r="H46" s="54"/>
      <c r="I46" s="10"/>
      <c r="L46" s="30"/>
      <c r="M46" s="21"/>
      <c r="N46" s="10"/>
      <c r="O46" s="10"/>
      <c r="P46" s="10"/>
      <c r="Q46" s="21"/>
    </row>
    <row r="47" spans="1:17" ht="15.75" thickBot="1">
      <c r="A47" s="26"/>
      <c r="B47" s="65"/>
      <c r="C47" s="55">
        <v>1</v>
      </c>
      <c r="D47" s="55">
        <v>1</v>
      </c>
      <c r="E47" s="55">
        <v>1</v>
      </c>
      <c r="F47" s="57">
        <v>1</v>
      </c>
      <c r="G47" s="64">
        <f>SUM(C47:F47)</f>
        <v>4</v>
      </c>
      <c r="H47" s="54"/>
      <c r="I47" s="43" t="s">
        <v>33</v>
      </c>
      <c r="L47" s="30"/>
      <c r="M47" s="21"/>
      <c r="N47" s="10"/>
      <c r="O47" s="10"/>
      <c r="P47" s="10"/>
      <c r="Q47" s="21"/>
    </row>
    <row r="48" spans="1:17" ht="15.75" thickBot="1">
      <c r="A48" s="26"/>
      <c r="B48" s="66" t="s">
        <v>21</v>
      </c>
      <c r="C48" s="67"/>
      <c r="D48" s="67"/>
      <c r="E48" s="67"/>
      <c r="F48" s="68"/>
      <c r="G48" s="54"/>
      <c r="H48" s="54"/>
      <c r="I48" s="42">
        <f>(K42-J45)/J41</f>
        <v>4.1012802489772057E-3</v>
      </c>
      <c r="L48" s="30"/>
      <c r="M48" s="21"/>
      <c r="N48" s="10"/>
      <c r="O48" s="10"/>
      <c r="P48" s="10"/>
      <c r="Q48" s="21"/>
    </row>
    <row r="49" spans="1:17" ht="15.75" thickBot="1">
      <c r="A49" s="27"/>
      <c r="B49" s="69"/>
      <c r="C49" s="70">
        <f>C47*SUMPRODUCT(C47:F47,C42:F42)</f>
        <v>3.5207406543673873E-2</v>
      </c>
      <c r="D49" s="70">
        <f>D47*SUMPRODUCT(D47:G47,D42:G42)</f>
        <v>3.8292796331542742E-2</v>
      </c>
      <c r="E49" s="70">
        <f>E47*SUMPRODUCT(E47:H47,E42:H42)</f>
        <v>3.9655295731917867E-2</v>
      </c>
      <c r="F49" s="70">
        <f>F47*SUMPRODUCT(F47:I47,F42:I42)</f>
        <v>3.9324464352847643E-2</v>
      </c>
      <c r="J49" s="44"/>
      <c r="K49" s="44"/>
      <c r="L49" s="30"/>
      <c r="M49" s="21"/>
      <c r="N49" s="10"/>
      <c r="O49" s="10"/>
      <c r="P49" s="10"/>
      <c r="Q49" s="21"/>
    </row>
    <row r="50" spans="1:17">
      <c r="A50" s="27"/>
      <c r="B50" s="112" t="s">
        <v>27</v>
      </c>
      <c r="C50" s="113"/>
      <c r="D50" s="113"/>
      <c r="E50" s="113"/>
      <c r="F50" s="114"/>
      <c r="I50" s="43" t="s">
        <v>32</v>
      </c>
      <c r="L50" s="30"/>
      <c r="M50" s="21"/>
      <c r="N50" s="10"/>
      <c r="O50" s="10"/>
      <c r="P50" s="10"/>
      <c r="Q50" s="21"/>
    </row>
    <row r="51" spans="1:17" ht="15.75" thickBot="1">
      <c r="A51" s="27"/>
      <c r="B51" s="71"/>
      <c r="C51" s="46">
        <v>4.7983474974307327E-2</v>
      </c>
      <c r="D51" s="49">
        <v>7.6442497687028155E-3</v>
      </c>
      <c r="E51" s="49">
        <v>5.4632943271395451E-3</v>
      </c>
      <c r="F51" s="53">
        <v>3.530884842855353E-2</v>
      </c>
      <c r="I51" s="42"/>
      <c r="L51" s="30"/>
      <c r="M51" s="21"/>
      <c r="N51" s="10"/>
      <c r="O51" s="10"/>
      <c r="P51" s="10"/>
      <c r="Q51" s="21"/>
    </row>
    <row r="52" spans="1:17">
      <c r="A52" s="17"/>
      <c r="B52" s="66" t="s">
        <v>20</v>
      </c>
      <c r="C52" s="67"/>
      <c r="D52" s="67"/>
      <c r="E52" s="67"/>
      <c r="F52" s="68"/>
      <c r="L52" s="30"/>
      <c r="M52" s="21"/>
      <c r="N52" s="10"/>
      <c r="O52" s="10"/>
      <c r="P52" s="10"/>
      <c r="Q52" s="21"/>
    </row>
    <row r="53" spans="1:17" ht="15.75" thickBot="1">
      <c r="A53" s="10"/>
      <c r="B53" s="56"/>
      <c r="C53" s="55">
        <f>C47*C51</f>
        <v>4.7983474974307327E-2</v>
      </c>
      <c r="D53" s="55">
        <f t="shared" ref="D53:F53" si="1">D47*D51</f>
        <v>7.6442497687028155E-3</v>
      </c>
      <c r="E53" s="55">
        <f t="shared" si="1"/>
        <v>5.4632943271395451E-3</v>
      </c>
      <c r="F53" s="57">
        <f t="shared" si="1"/>
        <v>3.530884842855353E-2</v>
      </c>
      <c r="G53" s="10"/>
      <c r="H53" s="10"/>
      <c r="I53">
        <f>MAX($I$48)</f>
        <v>4.1012802489772057E-3</v>
      </c>
      <c r="L53" s="30"/>
      <c r="M53" s="21"/>
      <c r="N53" s="10"/>
      <c r="O53" s="10"/>
      <c r="P53" s="10"/>
      <c r="Q53" s="21"/>
    </row>
    <row r="54" spans="1:17">
      <c r="A54" s="10"/>
      <c r="I54">
        <f>COUNT($C$47:$F$47)</f>
        <v>4</v>
      </c>
      <c r="L54" s="30"/>
      <c r="M54" s="21"/>
      <c r="N54" s="10"/>
      <c r="O54" s="10"/>
      <c r="P54" s="10"/>
      <c r="Q54" s="21"/>
    </row>
    <row r="55" spans="1:17">
      <c r="B55" s="25"/>
      <c r="C55" s="115">
        <f>(C51-E51)/10</f>
        <v>4.2520180647167786E-3</v>
      </c>
      <c r="D55" s="25"/>
      <c r="E55" s="116">
        <f>E51+C55</f>
        <v>9.7153123918563237E-3</v>
      </c>
      <c r="F55" s="25"/>
      <c r="G55" s="25"/>
      <c r="I55" t="b">
        <f t="array" ref="I55">$C$47:$F$47&lt;=1</f>
        <v>1</v>
      </c>
      <c r="L55" s="30"/>
      <c r="M55" s="21"/>
      <c r="N55" s="10"/>
      <c r="O55" s="10"/>
      <c r="P55" s="10"/>
      <c r="Q55" s="21"/>
    </row>
    <row r="56" spans="1:17">
      <c r="B56" s="78"/>
      <c r="C56" s="118">
        <v>4.2520180647167786E-3</v>
      </c>
      <c r="D56" s="79"/>
      <c r="E56" s="117">
        <f>E51+2*C55</f>
        <v>1.3967330456573102E-2</v>
      </c>
      <c r="F56" s="79"/>
      <c r="G56" s="79"/>
      <c r="I56" t="b">
        <f t="array" ref="I56">$C$47:$F$47=1</f>
        <v>1</v>
      </c>
      <c r="L56" s="30"/>
      <c r="M56" s="21"/>
      <c r="N56" s="10"/>
      <c r="O56" s="10"/>
      <c r="P56" s="10"/>
      <c r="Q56" s="21"/>
    </row>
    <row r="57" spans="1:17">
      <c r="C57">
        <f>2*C56</f>
        <v>8.5040361294335572E-3</v>
      </c>
      <c r="D57" s="16"/>
      <c r="E57" s="16"/>
      <c r="F57" s="16"/>
      <c r="G57" s="16"/>
      <c r="I57">
        <f>{32767,32767,0.000001,0.01,FALSE,FALSE,FALSE,1,2,1,0.0001,TRUE}</f>
        <v>32767</v>
      </c>
      <c r="L57" s="30"/>
      <c r="M57" s="21"/>
      <c r="N57" s="10"/>
      <c r="O57" s="10"/>
      <c r="P57" s="10"/>
      <c r="Q57" s="21"/>
    </row>
    <row r="58" spans="1:17">
      <c r="B58" s="86"/>
      <c r="C58" s="86">
        <f>3*C56</f>
        <v>1.2756054194150336E-2</v>
      </c>
      <c r="D58" s="86"/>
      <c r="E58" s="86"/>
      <c r="F58" s="86"/>
      <c r="G58" s="86"/>
      <c r="I58">
        <f>{0,0,1,100,0,FALSE,FALSE,0.075,0,0,FALSE,30}</f>
        <v>0</v>
      </c>
      <c r="L58" s="30"/>
      <c r="M58" s="21"/>
      <c r="N58" s="10"/>
      <c r="O58" s="10"/>
      <c r="P58" s="10"/>
      <c r="Q58" s="21"/>
    </row>
    <row r="59" spans="1:17">
      <c r="B59" s="86"/>
      <c r="C59" s="86"/>
      <c r="D59" s="86"/>
      <c r="E59" s="86"/>
      <c r="F59" s="86"/>
      <c r="G59" s="86"/>
      <c r="L59" s="30"/>
      <c r="M59" s="21"/>
      <c r="N59" s="10"/>
      <c r="O59" s="10"/>
      <c r="P59" s="10"/>
      <c r="Q59" s="21"/>
    </row>
    <row r="60" spans="1:17">
      <c r="B60" s="87"/>
      <c r="C60" s="87"/>
      <c r="D60" s="54"/>
      <c r="E60" s="54"/>
      <c r="F60" s="86"/>
      <c r="G60" s="86"/>
      <c r="L60" s="30"/>
      <c r="M60" s="21"/>
      <c r="N60" s="10"/>
      <c r="O60" s="10"/>
      <c r="P60" s="10"/>
      <c r="Q60" s="21"/>
    </row>
    <row r="61" spans="1:17">
      <c r="B61" s="87"/>
      <c r="C61" s="87"/>
      <c r="D61" s="87"/>
      <c r="E61" s="87"/>
      <c r="F61" s="88"/>
      <c r="G61" s="88"/>
      <c r="L61" s="30"/>
      <c r="M61" s="21"/>
      <c r="N61" s="10"/>
      <c r="O61" s="10"/>
      <c r="P61" s="10"/>
      <c r="Q61" s="21"/>
    </row>
    <row r="62" spans="1:17">
      <c r="B62" s="87"/>
      <c r="C62" s="87"/>
      <c r="D62" s="87"/>
      <c r="E62" s="87"/>
      <c r="F62" s="88"/>
      <c r="G62" s="88"/>
      <c r="L62" s="30"/>
      <c r="M62" s="21"/>
      <c r="N62" s="10"/>
      <c r="O62" s="10"/>
      <c r="P62" s="10"/>
      <c r="Q62" s="21"/>
    </row>
    <row r="63" spans="1:17">
      <c r="B63" s="90"/>
      <c r="C63" s="88"/>
      <c r="D63" s="88"/>
      <c r="E63" s="88"/>
      <c r="F63" s="88"/>
      <c r="G63" s="88"/>
      <c r="L63" s="30"/>
      <c r="M63" s="21"/>
      <c r="N63" s="10"/>
      <c r="O63" s="10"/>
      <c r="P63" s="10"/>
      <c r="Q63" s="21"/>
    </row>
    <row r="64" spans="1:17">
      <c r="B64" s="87"/>
      <c r="C64" s="88"/>
      <c r="D64" s="88"/>
      <c r="E64" s="88"/>
      <c r="F64" s="88"/>
      <c r="G64" s="88"/>
      <c r="L64" s="30"/>
      <c r="M64" s="21"/>
      <c r="N64" s="10"/>
      <c r="O64" s="10"/>
      <c r="P64" s="10"/>
      <c r="Q64" s="21"/>
    </row>
    <row r="65" spans="2:17">
      <c r="B65" s="87"/>
      <c r="C65" s="88"/>
      <c r="D65" s="88"/>
      <c r="E65" s="88"/>
      <c r="F65" s="88"/>
      <c r="G65" s="88"/>
      <c r="L65" s="30"/>
      <c r="M65" s="21"/>
      <c r="N65" s="10"/>
      <c r="O65" s="10"/>
      <c r="P65" s="10"/>
      <c r="Q65" s="21"/>
    </row>
    <row r="66" spans="2:17">
      <c r="B66" s="87"/>
      <c r="C66" s="88"/>
      <c r="D66" s="88"/>
      <c r="E66" s="88"/>
      <c r="F66" s="88"/>
      <c r="G66" s="88"/>
      <c r="L66" s="30"/>
      <c r="M66" s="21"/>
      <c r="N66" s="10"/>
      <c r="O66" s="10"/>
      <c r="P66" s="10"/>
      <c r="Q66" s="21"/>
    </row>
    <row r="67" spans="2:17">
      <c r="B67" s="88"/>
      <c r="C67" s="88"/>
      <c r="D67" s="88"/>
      <c r="E67" s="88"/>
      <c r="F67" s="88"/>
      <c r="G67" s="88"/>
      <c r="L67" s="30"/>
      <c r="M67" s="21"/>
      <c r="N67" s="10"/>
      <c r="O67" s="10"/>
      <c r="P67" s="10"/>
      <c r="Q67" s="21"/>
    </row>
    <row r="68" spans="2:17">
      <c r="B68" s="88"/>
      <c r="C68" s="88"/>
      <c r="D68" s="88"/>
      <c r="E68" s="88"/>
      <c r="F68" s="88"/>
      <c r="G68" s="88"/>
      <c r="L68" s="30"/>
      <c r="M68" s="21"/>
      <c r="N68" s="10"/>
      <c r="O68" s="10"/>
      <c r="P68" s="10"/>
      <c r="Q68" s="21"/>
    </row>
    <row r="69" spans="2:17">
      <c r="B69" s="88"/>
      <c r="C69" s="88"/>
      <c r="D69" s="88"/>
      <c r="E69" s="88"/>
      <c r="F69" s="88"/>
      <c r="G69" s="88"/>
      <c r="L69" s="30"/>
      <c r="M69" s="21"/>
      <c r="N69" s="10"/>
      <c r="O69" s="10"/>
      <c r="P69" s="10"/>
      <c r="Q69" s="21"/>
    </row>
    <row r="70" spans="2:17">
      <c r="B70" s="88"/>
      <c r="C70" s="88"/>
      <c r="D70" s="88"/>
      <c r="E70" s="88"/>
      <c r="F70" s="88"/>
      <c r="G70" s="88"/>
      <c r="L70" s="30"/>
      <c r="M70" s="21"/>
      <c r="N70" s="10"/>
      <c r="O70" s="10"/>
      <c r="P70" s="10"/>
      <c r="Q70" s="21"/>
    </row>
    <row r="71" spans="2:17">
      <c r="B71" s="86"/>
      <c r="C71" s="86"/>
      <c r="D71" s="86"/>
      <c r="E71" s="86"/>
      <c r="F71" s="86"/>
      <c r="G71" s="86"/>
      <c r="L71" s="30"/>
      <c r="M71" s="21"/>
      <c r="N71" s="10"/>
      <c r="O71" s="10"/>
      <c r="P71" s="10"/>
      <c r="Q71" s="21"/>
    </row>
    <row r="72" spans="2:17">
      <c r="B72" s="86"/>
      <c r="C72" s="86"/>
      <c r="D72" s="86"/>
      <c r="E72" s="86"/>
      <c r="F72" s="86"/>
      <c r="G72" s="86"/>
      <c r="L72" s="30"/>
      <c r="M72" s="21"/>
      <c r="N72" s="10"/>
      <c r="O72" s="10"/>
      <c r="P72" s="10"/>
      <c r="Q72" s="21"/>
    </row>
    <row r="73" spans="2:17">
      <c r="B73" s="88"/>
      <c r="C73" s="88"/>
      <c r="D73" s="88"/>
      <c r="E73" s="88"/>
      <c r="F73" s="88"/>
      <c r="G73" s="88"/>
      <c r="L73" s="30"/>
      <c r="M73" s="21"/>
      <c r="N73" s="10"/>
      <c r="O73" s="10"/>
      <c r="P73" s="10"/>
      <c r="Q73" s="21"/>
    </row>
    <row r="74" spans="2:17">
      <c r="B74" s="83"/>
      <c r="C74" s="44"/>
      <c r="D74" s="84"/>
      <c r="E74" s="84"/>
      <c r="F74" s="84"/>
      <c r="G74" s="84"/>
      <c r="L74" s="30"/>
      <c r="M74" s="21"/>
      <c r="N74" s="10"/>
      <c r="O74" s="10"/>
      <c r="P74" s="10"/>
      <c r="Q74" s="21"/>
    </row>
    <row r="75" spans="2:17">
      <c r="B75" s="87"/>
      <c r="C75" s="87"/>
      <c r="D75" s="87"/>
      <c r="E75" s="87"/>
      <c r="F75" s="87"/>
      <c r="G75" s="87"/>
      <c r="L75" s="30"/>
      <c r="M75" s="21"/>
      <c r="N75" s="10"/>
      <c r="O75" s="10"/>
      <c r="P75" s="10"/>
      <c r="Q75" s="21"/>
    </row>
    <row r="76" spans="2:17">
      <c r="B76" s="88"/>
      <c r="C76" s="88"/>
      <c r="D76" s="88"/>
      <c r="E76" s="88"/>
      <c r="F76" s="88"/>
      <c r="G76" s="88"/>
      <c r="L76" s="30"/>
      <c r="M76" s="21"/>
      <c r="N76" s="10"/>
      <c r="O76" s="10"/>
      <c r="P76" s="10"/>
      <c r="Q76" s="21"/>
    </row>
    <row r="77" spans="2:17">
      <c r="B77" s="88"/>
      <c r="C77" s="88"/>
      <c r="D77" s="88"/>
      <c r="E77" s="88"/>
      <c r="F77" s="88"/>
      <c r="G77" s="88"/>
      <c r="L77" s="30"/>
      <c r="M77" s="21"/>
      <c r="N77" s="10"/>
      <c r="O77" s="10"/>
      <c r="P77" s="10"/>
      <c r="Q77" s="21"/>
    </row>
    <row r="78" spans="2:17">
      <c r="B78" s="86"/>
      <c r="C78" s="86"/>
      <c r="D78" s="86"/>
      <c r="E78" s="86"/>
      <c r="F78" s="86"/>
      <c r="G78" s="86"/>
      <c r="L78" s="30"/>
      <c r="M78" s="21"/>
      <c r="N78" s="10"/>
      <c r="O78" s="10"/>
      <c r="P78" s="10"/>
      <c r="Q78" s="21"/>
    </row>
    <row r="79" spans="2:17">
      <c r="B79" s="86"/>
      <c r="C79" s="86"/>
      <c r="D79" s="86"/>
      <c r="E79" s="86"/>
      <c r="F79" s="86"/>
      <c r="G79" s="86"/>
      <c r="L79" s="30"/>
      <c r="M79" s="21"/>
      <c r="N79" s="10"/>
      <c r="O79" s="10"/>
      <c r="P79" s="10"/>
      <c r="Q79" s="21"/>
    </row>
    <row r="80" spans="2:17">
      <c r="B80" s="86"/>
      <c r="C80" s="86"/>
      <c r="D80" s="86"/>
      <c r="E80" s="86"/>
      <c r="F80" s="86"/>
      <c r="G80" s="86"/>
      <c r="L80" s="30"/>
      <c r="M80" s="21"/>
      <c r="N80" s="10"/>
      <c r="O80" s="10"/>
      <c r="P80" s="10"/>
      <c r="Q80" s="21"/>
    </row>
    <row r="81" spans="2:17" ht="15.75" thickBot="1">
      <c r="B81" s="86"/>
      <c r="C81" s="86"/>
      <c r="D81" s="86"/>
      <c r="E81" s="86"/>
      <c r="F81" s="86"/>
      <c r="G81" s="86"/>
      <c r="L81" s="22"/>
      <c r="M81" s="20"/>
      <c r="N81" s="24"/>
      <c r="O81" s="24"/>
      <c r="P81" s="24"/>
      <c r="Q81" s="20"/>
    </row>
    <row r="82" spans="2:17">
      <c r="B82" s="86"/>
      <c r="C82" s="86"/>
      <c r="D82" s="86"/>
      <c r="E82" s="86"/>
      <c r="F82" s="86"/>
      <c r="G82" s="86"/>
    </row>
    <row r="83" spans="2:17">
      <c r="B83" s="86"/>
      <c r="C83" s="86"/>
      <c r="D83" s="86"/>
      <c r="E83" s="86"/>
      <c r="F83" s="86"/>
      <c r="G83" s="86"/>
    </row>
    <row r="84" spans="2:17">
      <c r="B84" s="86"/>
      <c r="C84" s="86"/>
      <c r="D84" s="86"/>
      <c r="E84" s="86"/>
      <c r="F84" s="86"/>
      <c r="G84" s="86"/>
    </row>
    <row r="85" spans="2:17">
      <c r="B85" s="86"/>
      <c r="C85" s="86"/>
      <c r="D85" s="86"/>
      <c r="E85" s="86"/>
      <c r="F85" s="86"/>
      <c r="G85" s="86"/>
    </row>
    <row r="86" spans="2:17">
      <c r="B86" s="86"/>
      <c r="C86" s="86"/>
      <c r="D86" s="86"/>
      <c r="E86" s="86"/>
      <c r="F86" s="86"/>
      <c r="G86" s="86"/>
    </row>
    <row r="87" spans="2:17">
      <c r="B87" s="86"/>
      <c r="C87" s="86"/>
      <c r="D87" s="86"/>
      <c r="E87" s="86"/>
      <c r="F87" s="86"/>
      <c r="G87" s="86"/>
    </row>
    <row r="88" spans="2:17">
      <c r="B88" s="86"/>
      <c r="C88" s="86"/>
      <c r="D88" s="86"/>
      <c r="E88" s="86"/>
      <c r="F88" s="86"/>
      <c r="G88" s="86"/>
    </row>
    <row r="89" spans="2:17">
      <c r="B89" s="86"/>
      <c r="C89" s="86"/>
      <c r="D89" s="86"/>
      <c r="E89" s="86"/>
      <c r="F89" s="86"/>
      <c r="G89" s="86"/>
    </row>
    <row r="90" spans="2:17">
      <c r="B90" s="86"/>
      <c r="C90" s="86"/>
      <c r="D90" s="86"/>
      <c r="E90" s="86"/>
      <c r="F90" s="86"/>
      <c r="G90" s="86"/>
    </row>
    <row r="91" spans="2:17">
      <c r="B91" s="86"/>
      <c r="C91" s="86"/>
      <c r="D91" s="86"/>
      <c r="E91" s="86"/>
      <c r="F91" s="86"/>
      <c r="G91" s="86"/>
    </row>
    <row r="92" spans="2:17">
      <c r="B92" s="54"/>
      <c r="C92" s="91"/>
      <c r="D92" s="91"/>
      <c r="E92" s="91"/>
      <c r="F92" s="91"/>
      <c r="G92" s="86"/>
    </row>
    <row r="93" spans="2:17">
      <c r="B93" s="86"/>
      <c r="C93" s="86"/>
      <c r="D93" s="86"/>
      <c r="E93" s="86"/>
      <c r="F93" s="86"/>
      <c r="G93" s="86"/>
    </row>
    <row r="94" spans="2:17">
      <c r="B94" s="86"/>
      <c r="C94" s="86"/>
      <c r="D94" s="86"/>
      <c r="E94" s="86"/>
      <c r="F94" s="86"/>
      <c r="G94" s="86"/>
    </row>
    <row r="95" spans="2:17">
      <c r="B95" s="86"/>
      <c r="C95" s="86"/>
      <c r="D95" s="86"/>
      <c r="E95" s="86"/>
      <c r="F95" s="86"/>
      <c r="G95" s="86"/>
      <c r="L95" s="86"/>
      <c r="M95" s="86"/>
      <c r="N95" s="86"/>
      <c r="O95" s="86"/>
      <c r="P95" s="86"/>
      <c r="Q95" s="86"/>
    </row>
    <row r="96" spans="2:17">
      <c r="B96" s="86"/>
      <c r="C96" s="86"/>
      <c r="D96" s="86"/>
      <c r="E96" s="86"/>
      <c r="F96" s="86"/>
      <c r="G96" s="86"/>
      <c r="L96" s="86"/>
      <c r="M96" s="86"/>
      <c r="N96" s="86"/>
      <c r="O96" s="86"/>
      <c r="P96" s="86"/>
      <c r="Q96" s="86"/>
    </row>
    <row r="97" spans="2:17">
      <c r="B97" s="86"/>
      <c r="C97" s="86"/>
      <c r="D97" s="86"/>
      <c r="E97" s="86"/>
      <c r="F97" s="86"/>
      <c r="G97" s="86"/>
      <c r="L97" s="86"/>
      <c r="M97" s="86"/>
      <c r="N97" s="86"/>
      <c r="O97" s="86"/>
      <c r="P97" s="86"/>
      <c r="Q97" s="86"/>
    </row>
    <row r="98" spans="2:17">
      <c r="B98" s="92"/>
      <c r="C98" s="92"/>
      <c r="D98" s="92"/>
      <c r="E98" s="92"/>
      <c r="F98" s="92"/>
      <c r="G98" s="92"/>
      <c r="L98" s="86"/>
      <c r="M98" s="86"/>
      <c r="N98" s="86"/>
      <c r="O98" s="86"/>
      <c r="P98" s="86"/>
      <c r="Q98" s="86"/>
    </row>
    <row r="99" spans="2:17">
      <c r="B99" s="44"/>
      <c r="C99" s="89"/>
      <c r="D99" s="92"/>
      <c r="E99" s="92"/>
      <c r="F99" s="92"/>
      <c r="G99" s="92"/>
      <c r="L99" s="86"/>
      <c r="M99" s="86"/>
      <c r="N99" s="86"/>
      <c r="O99" s="86"/>
      <c r="P99" s="86"/>
      <c r="Q99" s="86"/>
    </row>
    <row r="100" spans="2:17">
      <c r="B100" s="92"/>
      <c r="C100" s="92"/>
      <c r="D100" s="92"/>
      <c r="E100" s="92"/>
      <c r="F100" s="92"/>
      <c r="G100" s="92"/>
      <c r="L100" s="86"/>
      <c r="M100" s="86"/>
      <c r="N100" s="86"/>
      <c r="O100" s="86"/>
      <c r="P100" s="86"/>
      <c r="Q100" s="86"/>
    </row>
    <row r="101" spans="2:17">
      <c r="B101" s="92"/>
      <c r="C101" s="92"/>
      <c r="D101" s="92"/>
      <c r="E101" s="92"/>
      <c r="F101" s="92"/>
      <c r="G101" s="92"/>
      <c r="L101" s="86"/>
      <c r="M101" s="86"/>
      <c r="N101" s="86"/>
      <c r="O101" s="86"/>
      <c r="P101" s="86"/>
      <c r="Q101" s="86"/>
    </row>
    <row r="102" spans="2:17">
      <c r="B102" s="92"/>
      <c r="C102" s="92"/>
      <c r="D102" s="92"/>
      <c r="E102" s="92"/>
      <c r="F102" s="92"/>
      <c r="G102" s="92"/>
      <c r="L102" s="86"/>
      <c r="M102" s="86"/>
      <c r="N102" s="86"/>
      <c r="O102" s="86"/>
      <c r="P102" s="86"/>
      <c r="Q102" s="86"/>
    </row>
    <row r="103" spans="2:17">
      <c r="B103" s="92"/>
      <c r="C103" s="92"/>
      <c r="D103" s="92"/>
      <c r="E103" s="92"/>
      <c r="F103" s="92"/>
      <c r="G103" s="92"/>
      <c r="L103" s="86"/>
      <c r="M103" s="86"/>
      <c r="N103" s="86"/>
      <c r="O103" s="86"/>
      <c r="P103" s="86"/>
      <c r="Q103" s="86"/>
    </row>
    <row r="104" spans="2:17">
      <c r="B104" s="92"/>
      <c r="C104" s="92"/>
      <c r="D104" s="92"/>
      <c r="E104" s="92"/>
      <c r="F104" s="92"/>
      <c r="G104" s="92"/>
      <c r="L104" s="86"/>
      <c r="M104" s="86"/>
      <c r="N104" s="86"/>
      <c r="O104" s="86"/>
      <c r="P104" s="86"/>
      <c r="Q104" s="86"/>
    </row>
    <row r="105" spans="2:17">
      <c r="B105" s="92"/>
      <c r="C105" s="92"/>
      <c r="D105" s="92"/>
      <c r="E105" s="92"/>
      <c r="F105" s="92"/>
      <c r="G105" s="92"/>
      <c r="L105" s="86"/>
      <c r="M105" s="86"/>
      <c r="N105" s="86"/>
      <c r="O105" s="86"/>
      <c r="P105" s="86"/>
      <c r="Q105" s="86"/>
    </row>
    <row r="106" spans="2:17">
      <c r="B106" s="86"/>
      <c r="C106" s="86"/>
      <c r="D106" s="86"/>
      <c r="E106" s="86"/>
      <c r="F106" s="86"/>
      <c r="G106" s="86"/>
      <c r="L106" s="86"/>
      <c r="M106" s="86"/>
      <c r="N106" s="86"/>
      <c r="O106" s="86"/>
      <c r="P106" s="86"/>
      <c r="Q106" s="86"/>
    </row>
    <row r="107" spans="2:17">
      <c r="B107" s="86"/>
      <c r="C107" s="86"/>
      <c r="D107" s="86"/>
      <c r="E107" s="86"/>
      <c r="F107" s="86"/>
      <c r="G107" s="86"/>
      <c r="L107" s="86"/>
      <c r="M107" s="86"/>
      <c r="N107" s="86"/>
      <c r="O107" s="86"/>
      <c r="P107" s="86"/>
      <c r="Q107" s="86"/>
    </row>
    <row r="108" spans="2:17">
      <c r="B108" s="86"/>
      <c r="C108" s="86"/>
      <c r="D108" s="86"/>
      <c r="E108" s="86"/>
      <c r="F108" s="86"/>
      <c r="G108" s="86"/>
      <c r="L108" s="86"/>
      <c r="M108" s="86"/>
      <c r="N108" s="86"/>
      <c r="O108" s="86"/>
      <c r="P108" s="86"/>
      <c r="Q108" s="86"/>
    </row>
    <row r="109" spans="2:17">
      <c r="B109" s="86"/>
      <c r="C109" s="86"/>
      <c r="D109" s="86"/>
      <c r="E109" s="86"/>
      <c r="F109" s="86"/>
      <c r="G109" s="86"/>
      <c r="L109" s="86"/>
      <c r="M109" s="86"/>
      <c r="N109" s="86"/>
      <c r="O109" s="86"/>
      <c r="P109" s="86"/>
      <c r="Q109" s="86"/>
    </row>
    <row r="110" spans="2:17">
      <c r="B110" s="86"/>
      <c r="C110" s="86"/>
      <c r="D110" s="86"/>
      <c r="E110" s="86"/>
      <c r="F110" s="86"/>
      <c r="G110" s="86"/>
      <c r="L110" s="86"/>
      <c r="M110" s="86"/>
      <c r="N110" s="86"/>
      <c r="O110" s="86"/>
      <c r="P110" s="86"/>
      <c r="Q110" s="86"/>
    </row>
    <row r="111" spans="2:17">
      <c r="B111" s="86"/>
      <c r="C111" s="86"/>
      <c r="D111" s="86"/>
      <c r="E111" s="86"/>
      <c r="F111" s="86"/>
      <c r="G111" s="86"/>
      <c r="L111" s="86"/>
      <c r="M111" s="86"/>
      <c r="N111" s="86"/>
      <c r="O111" s="86"/>
      <c r="P111" s="86"/>
      <c r="Q111" s="86"/>
    </row>
    <row r="112" spans="2:17">
      <c r="B112" s="86"/>
      <c r="C112" s="86"/>
      <c r="D112" s="86"/>
      <c r="E112" s="86"/>
      <c r="F112" s="86"/>
      <c r="G112" s="86"/>
      <c r="L112" s="86"/>
      <c r="M112" s="86"/>
      <c r="N112" s="86"/>
      <c r="O112" s="86"/>
      <c r="P112" s="86"/>
      <c r="Q112" s="86"/>
    </row>
    <row r="113" spans="2:17">
      <c r="B113" s="86"/>
      <c r="C113" s="86"/>
      <c r="D113" s="86"/>
      <c r="E113" s="86"/>
      <c r="F113" s="86"/>
      <c r="G113" s="86"/>
      <c r="L113" s="86"/>
      <c r="M113" s="86"/>
      <c r="N113" s="86"/>
      <c r="O113" s="86"/>
      <c r="P113" s="86"/>
      <c r="Q113" s="86"/>
    </row>
    <row r="114" spans="2:17">
      <c r="B114" s="86"/>
      <c r="C114" s="86"/>
      <c r="D114" s="86"/>
      <c r="E114" s="86"/>
      <c r="F114" s="86"/>
      <c r="G114" s="86"/>
      <c r="L114" s="86"/>
      <c r="M114" s="86"/>
      <c r="N114" s="86"/>
      <c r="O114" s="86"/>
      <c r="P114" s="86"/>
      <c r="Q114" s="86"/>
    </row>
    <row r="115" spans="2:17">
      <c r="B115" s="86"/>
      <c r="C115" s="86"/>
      <c r="D115" s="86"/>
      <c r="E115" s="86"/>
      <c r="F115" s="86"/>
      <c r="G115" s="86"/>
      <c r="L115" s="86"/>
      <c r="M115" s="86"/>
      <c r="N115" s="86"/>
      <c r="O115" s="86"/>
      <c r="P115" s="86"/>
      <c r="Q115" s="86"/>
    </row>
    <row r="116" spans="2:17">
      <c r="B116" s="86"/>
      <c r="C116" s="86"/>
      <c r="D116" s="86"/>
      <c r="E116" s="86"/>
      <c r="F116" s="86"/>
      <c r="G116" s="86"/>
      <c r="L116" s="86"/>
      <c r="M116" s="86"/>
      <c r="N116" s="86"/>
      <c r="O116" s="86"/>
      <c r="P116" s="86"/>
      <c r="Q116" s="86"/>
    </row>
    <row r="117" spans="2:17">
      <c r="B117" s="86"/>
      <c r="C117" s="86"/>
      <c r="D117" s="86"/>
      <c r="E117" s="86"/>
      <c r="F117" s="86"/>
      <c r="G117" s="86"/>
      <c r="L117" s="86"/>
      <c r="M117" s="86"/>
      <c r="N117" s="86"/>
      <c r="O117" s="86"/>
      <c r="P117" s="86"/>
      <c r="Q117" s="86"/>
    </row>
    <row r="118" spans="2:17">
      <c r="B118" s="86"/>
      <c r="C118" s="86"/>
      <c r="D118" s="86"/>
      <c r="E118" s="86"/>
      <c r="F118" s="86"/>
      <c r="G118" s="86"/>
      <c r="L118" s="86"/>
      <c r="M118" s="86"/>
      <c r="N118" s="86"/>
      <c r="O118" s="86"/>
      <c r="P118" s="86"/>
      <c r="Q118" s="86"/>
    </row>
    <row r="119" spans="2:17">
      <c r="B119" s="86"/>
      <c r="C119" s="86"/>
      <c r="D119" s="86"/>
      <c r="E119" s="86"/>
      <c r="F119" s="86"/>
      <c r="G119" s="86"/>
      <c r="L119" s="86"/>
      <c r="M119" s="86"/>
      <c r="N119" s="86"/>
      <c r="O119" s="86"/>
      <c r="P119" s="86"/>
      <c r="Q119" s="86"/>
    </row>
    <row r="120" spans="2:17">
      <c r="B120" s="86"/>
      <c r="C120" s="86"/>
      <c r="D120" s="86"/>
      <c r="E120" s="86"/>
      <c r="F120" s="86"/>
      <c r="G120" s="86"/>
      <c r="L120" s="86"/>
      <c r="M120" s="86"/>
      <c r="N120" s="86"/>
      <c r="O120" s="86"/>
      <c r="P120" s="86"/>
      <c r="Q120" s="86"/>
    </row>
    <row r="121" spans="2:17">
      <c r="B121" s="86"/>
      <c r="C121" s="86"/>
      <c r="D121" s="86"/>
      <c r="E121" s="86"/>
      <c r="F121" s="86"/>
      <c r="G121" s="86"/>
      <c r="L121" s="86"/>
      <c r="M121" s="86"/>
      <c r="N121" s="86"/>
      <c r="O121" s="86"/>
      <c r="P121" s="86"/>
      <c r="Q121" s="86"/>
    </row>
    <row r="122" spans="2:17">
      <c r="B122" s="86"/>
      <c r="C122" s="86"/>
      <c r="D122" s="86"/>
      <c r="E122" s="86"/>
      <c r="F122" s="86"/>
      <c r="G122" s="86"/>
      <c r="L122" s="86"/>
      <c r="M122" s="86"/>
      <c r="N122" s="86"/>
      <c r="O122" s="86"/>
      <c r="P122" s="86"/>
      <c r="Q122" s="86"/>
    </row>
    <row r="123" spans="2:17">
      <c r="B123" s="86"/>
      <c r="C123" s="86"/>
      <c r="D123" s="86"/>
      <c r="E123" s="86"/>
      <c r="F123" s="86"/>
      <c r="G123" s="86"/>
      <c r="L123" s="86"/>
      <c r="M123" s="86"/>
      <c r="N123" s="86"/>
      <c r="O123" s="86"/>
      <c r="P123" s="86"/>
      <c r="Q123" s="86"/>
    </row>
    <row r="124" spans="2:17">
      <c r="B124" s="86"/>
      <c r="C124" s="86"/>
      <c r="D124" s="86"/>
      <c r="E124" s="86"/>
      <c r="F124" s="86"/>
      <c r="G124" s="86"/>
      <c r="L124" s="86"/>
      <c r="M124" s="86"/>
      <c r="N124" s="86"/>
      <c r="O124" s="86"/>
      <c r="P124" s="86"/>
      <c r="Q124" s="86"/>
    </row>
    <row r="125" spans="2:17">
      <c r="B125" s="86"/>
      <c r="C125" s="86"/>
      <c r="D125" s="86"/>
      <c r="E125" s="86"/>
      <c r="F125" s="86"/>
      <c r="G125" s="86"/>
      <c r="L125" s="86"/>
      <c r="M125" s="86"/>
      <c r="N125" s="86"/>
      <c r="O125" s="86"/>
      <c r="P125" s="86"/>
      <c r="Q125" s="86"/>
    </row>
    <row r="126" spans="2:17">
      <c r="B126" s="86"/>
      <c r="C126" s="86"/>
      <c r="D126" s="86"/>
      <c r="E126" s="86"/>
      <c r="F126" s="86"/>
      <c r="G126" s="86"/>
      <c r="L126" s="86"/>
      <c r="M126" s="86"/>
      <c r="N126" s="86"/>
      <c r="O126" s="86"/>
      <c r="P126" s="86"/>
      <c r="Q126" s="86"/>
    </row>
    <row r="127" spans="2:17">
      <c r="B127" s="86"/>
      <c r="C127" s="86"/>
      <c r="D127" s="86"/>
      <c r="E127" s="86"/>
      <c r="F127" s="86"/>
      <c r="G127" s="86"/>
      <c r="L127" s="86"/>
      <c r="M127" s="86"/>
      <c r="N127" s="86"/>
      <c r="O127" s="86"/>
      <c r="P127" s="86"/>
      <c r="Q127" s="86"/>
    </row>
    <row r="128" spans="2:17">
      <c r="B128" s="86"/>
      <c r="C128" s="86"/>
      <c r="D128" s="86"/>
      <c r="E128" s="86"/>
      <c r="F128" s="86"/>
      <c r="G128" s="86"/>
      <c r="L128" s="86"/>
      <c r="M128" s="86"/>
      <c r="N128" s="86"/>
      <c r="O128" s="86"/>
      <c r="P128" s="86"/>
      <c r="Q128" s="86"/>
    </row>
    <row r="129" spans="2:17">
      <c r="B129" s="86"/>
      <c r="C129" s="86"/>
      <c r="D129" s="86"/>
      <c r="E129" s="86"/>
      <c r="F129" s="86"/>
      <c r="G129" s="86"/>
      <c r="L129" s="86"/>
      <c r="M129" s="86"/>
      <c r="N129" s="86"/>
      <c r="O129" s="86"/>
      <c r="P129" s="86"/>
      <c r="Q129" s="86"/>
    </row>
    <row r="130" spans="2:17">
      <c r="B130" s="86"/>
      <c r="C130" s="86"/>
      <c r="D130" s="86"/>
      <c r="E130" s="86"/>
      <c r="F130" s="86"/>
      <c r="G130" s="86"/>
      <c r="L130" s="86"/>
      <c r="M130" s="86"/>
      <c r="N130" s="86"/>
      <c r="O130" s="86"/>
      <c r="P130" s="86"/>
      <c r="Q130" s="86"/>
    </row>
    <row r="131" spans="2:17">
      <c r="B131" s="86"/>
      <c r="C131" s="86"/>
      <c r="D131" s="86"/>
      <c r="E131" s="86"/>
      <c r="F131" s="86"/>
      <c r="G131" s="86"/>
      <c r="L131" s="86"/>
      <c r="M131" s="86"/>
      <c r="N131" s="86"/>
      <c r="O131" s="86"/>
      <c r="P131" s="86"/>
      <c r="Q131" s="86"/>
    </row>
    <row r="132" spans="2:17">
      <c r="B132" s="86"/>
      <c r="C132" s="86"/>
      <c r="D132" s="86"/>
      <c r="E132" s="86"/>
      <c r="F132" s="86"/>
      <c r="G132" s="86"/>
      <c r="L132" s="86"/>
      <c r="M132" s="86"/>
      <c r="N132" s="86"/>
      <c r="O132" s="86"/>
      <c r="P132" s="86"/>
      <c r="Q132" s="86"/>
    </row>
    <row r="133" spans="2:17">
      <c r="B133" s="86"/>
      <c r="C133" s="86"/>
      <c r="D133" s="86"/>
      <c r="E133" s="86"/>
      <c r="F133" s="86"/>
      <c r="G133" s="86"/>
      <c r="L133" s="86"/>
      <c r="M133" s="86"/>
      <c r="N133" s="86"/>
      <c r="O133" s="86"/>
      <c r="P133" s="86"/>
      <c r="Q133" s="86"/>
    </row>
    <row r="134" spans="2:17">
      <c r="B134" s="86"/>
      <c r="C134" s="86"/>
      <c r="D134" s="86"/>
      <c r="E134" s="86"/>
      <c r="F134" s="86"/>
      <c r="G134" s="86"/>
      <c r="L134" s="86"/>
      <c r="M134" s="86"/>
      <c r="N134" s="86"/>
      <c r="O134" s="86"/>
      <c r="P134" s="86"/>
      <c r="Q134" s="86"/>
    </row>
    <row r="135" spans="2:17">
      <c r="B135" s="86"/>
      <c r="C135" s="86"/>
      <c r="D135" s="86"/>
      <c r="E135" s="86"/>
      <c r="F135" s="86"/>
      <c r="G135" s="86"/>
      <c r="L135" s="86"/>
      <c r="M135" s="86"/>
      <c r="N135" s="86"/>
      <c r="O135" s="86"/>
      <c r="P135" s="86"/>
      <c r="Q135" s="86"/>
    </row>
    <row r="136" spans="2:17">
      <c r="B136" s="86"/>
      <c r="C136" s="86"/>
      <c r="D136" s="86"/>
      <c r="E136" s="86"/>
      <c r="F136" s="86"/>
      <c r="G136" s="86"/>
      <c r="L136" s="86"/>
      <c r="M136" s="86"/>
      <c r="N136" s="86"/>
      <c r="O136" s="86"/>
      <c r="P136" s="86"/>
      <c r="Q136" s="86"/>
    </row>
    <row r="137" spans="2:17">
      <c r="B137" s="86"/>
      <c r="C137" s="86"/>
      <c r="D137" s="86"/>
      <c r="E137" s="86"/>
      <c r="F137" s="86"/>
      <c r="G137" s="86"/>
      <c r="L137" s="86"/>
      <c r="M137" s="86"/>
      <c r="N137" s="86"/>
      <c r="O137" s="86"/>
      <c r="P137" s="86"/>
      <c r="Q137" s="86"/>
    </row>
    <row r="138" spans="2:17">
      <c r="B138" s="86"/>
      <c r="C138" s="86"/>
      <c r="D138" s="86"/>
      <c r="E138" s="86"/>
      <c r="F138" s="86"/>
      <c r="G138" s="86"/>
      <c r="L138" s="86"/>
      <c r="M138" s="86"/>
      <c r="N138" s="86"/>
      <c r="O138" s="86"/>
      <c r="P138" s="86"/>
      <c r="Q138" s="86"/>
    </row>
    <row r="139" spans="2:17">
      <c r="B139" s="86"/>
      <c r="C139" s="86"/>
      <c r="D139" s="86"/>
      <c r="E139" s="86"/>
      <c r="F139" s="86"/>
      <c r="G139" s="86"/>
      <c r="L139" s="86"/>
      <c r="M139" s="86"/>
      <c r="N139" s="86"/>
      <c r="O139" s="86"/>
      <c r="P139" s="86"/>
      <c r="Q139" s="86"/>
    </row>
    <row r="140" spans="2:17">
      <c r="B140" s="86"/>
      <c r="C140" s="86"/>
      <c r="D140" s="86"/>
      <c r="E140" s="86"/>
      <c r="F140" s="86"/>
      <c r="G140" s="86"/>
      <c r="L140" s="86"/>
      <c r="M140" s="86"/>
      <c r="N140" s="86"/>
      <c r="O140" s="86"/>
      <c r="P140" s="86"/>
      <c r="Q140" s="86"/>
    </row>
    <row r="141" spans="2:17">
      <c r="B141" s="86"/>
      <c r="C141" s="86"/>
      <c r="D141" s="86"/>
      <c r="E141" s="86"/>
      <c r="F141" s="86"/>
      <c r="G141" s="86"/>
      <c r="L141" s="86"/>
      <c r="M141" s="86"/>
      <c r="N141" s="86"/>
      <c r="O141" s="86"/>
      <c r="P141" s="86"/>
      <c r="Q141" s="86"/>
    </row>
    <row r="142" spans="2:17">
      <c r="B142" s="86"/>
      <c r="C142" s="86"/>
      <c r="D142" s="86"/>
      <c r="E142" s="86"/>
      <c r="F142" s="86"/>
      <c r="G142" s="86"/>
      <c r="L142" s="86"/>
      <c r="M142" s="86"/>
      <c r="N142" s="86"/>
      <c r="O142" s="86"/>
      <c r="P142" s="86"/>
      <c r="Q142" s="86"/>
    </row>
    <row r="143" spans="2:17">
      <c r="B143" s="86"/>
      <c r="C143" s="86"/>
      <c r="D143" s="86"/>
      <c r="E143" s="86"/>
      <c r="F143" s="86"/>
      <c r="G143" s="86"/>
      <c r="L143" s="86"/>
      <c r="M143" s="86"/>
      <c r="N143" s="86"/>
      <c r="O143" s="86"/>
      <c r="P143" s="86"/>
      <c r="Q143" s="86"/>
    </row>
    <row r="144" spans="2:17">
      <c r="B144" s="86"/>
      <c r="C144" s="86"/>
      <c r="D144" s="86"/>
      <c r="E144" s="86"/>
      <c r="F144" s="86"/>
      <c r="G144" s="86"/>
      <c r="L144" s="86"/>
      <c r="M144" s="86"/>
      <c r="N144" s="86"/>
      <c r="O144" s="86"/>
      <c r="P144" s="86"/>
      <c r="Q144" s="86"/>
    </row>
    <row r="145" spans="12:17">
      <c r="L145" s="86"/>
      <c r="M145" s="86"/>
      <c r="N145" s="86"/>
      <c r="O145" s="86"/>
      <c r="P145" s="86"/>
      <c r="Q145" s="86"/>
    </row>
    <row r="146" spans="12:17">
      <c r="L146" s="86"/>
      <c r="M146" s="86"/>
      <c r="N146" s="86"/>
      <c r="O146" s="86"/>
      <c r="P146" s="86"/>
      <c r="Q146" s="86"/>
    </row>
    <row r="147" spans="12:17">
      <c r="L147" s="86"/>
      <c r="M147" s="86"/>
      <c r="N147" s="86"/>
      <c r="O147" s="86"/>
      <c r="P147" s="86"/>
      <c r="Q147" s="86"/>
    </row>
    <row r="148" spans="12:17">
      <c r="L148" s="86"/>
      <c r="M148" s="86"/>
      <c r="N148" s="86"/>
      <c r="O148" s="86"/>
      <c r="P148" s="86"/>
      <c r="Q148" s="86"/>
    </row>
    <row r="149" spans="12:17">
      <c r="L149" s="86"/>
      <c r="M149" s="86"/>
      <c r="N149" s="86"/>
      <c r="O149" s="86"/>
      <c r="P149" s="86"/>
      <c r="Q149" s="86"/>
    </row>
    <row r="150" spans="12:17">
      <c r="L150" s="86"/>
      <c r="M150" s="86"/>
      <c r="N150" s="86"/>
      <c r="O150" s="86"/>
      <c r="P150" s="86"/>
      <c r="Q150" s="86"/>
    </row>
    <row r="151" spans="12:17">
      <c r="L151" s="86"/>
      <c r="M151" s="86"/>
      <c r="N151" s="86"/>
      <c r="O151" s="86"/>
      <c r="P151" s="86"/>
      <c r="Q151" s="86"/>
    </row>
    <row r="152" spans="12:17">
      <c r="L152" s="86"/>
      <c r="M152" s="86"/>
      <c r="N152" s="86"/>
      <c r="O152" s="86"/>
      <c r="P152" s="86"/>
      <c r="Q152" s="86"/>
    </row>
    <row r="153" spans="12:17">
      <c r="L153" s="86"/>
      <c r="M153" s="86"/>
      <c r="N153" s="86"/>
      <c r="O153" s="86"/>
      <c r="P153" s="86"/>
      <c r="Q153" s="86"/>
    </row>
    <row r="154" spans="12:17">
      <c r="L154" s="86"/>
      <c r="M154" s="86"/>
      <c r="N154" s="86"/>
      <c r="O154" s="86"/>
      <c r="P154" s="86"/>
      <c r="Q154" s="86"/>
    </row>
    <row r="155" spans="12:17">
      <c r="L155" s="86"/>
      <c r="M155" s="86"/>
      <c r="N155" s="86"/>
      <c r="O155" s="86"/>
      <c r="P155" s="86"/>
      <c r="Q155" s="86"/>
    </row>
    <row r="156" spans="12:17">
      <c r="L156" s="86"/>
      <c r="M156" s="86"/>
      <c r="N156" s="86"/>
      <c r="O156" s="86"/>
      <c r="P156" s="86"/>
      <c r="Q156" s="86"/>
    </row>
    <row r="157" spans="12:17">
      <c r="L157" s="86"/>
      <c r="M157" s="86"/>
      <c r="N157" s="86"/>
      <c r="O157" s="86"/>
      <c r="P157" s="86"/>
      <c r="Q157" s="86"/>
    </row>
    <row r="158" spans="12:17">
      <c r="L158" s="86"/>
      <c r="M158" s="86"/>
      <c r="N158" s="86"/>
      <c r="O158" s="86"/>
      <c r="P158" s="86"/>
      <c r="Q158" s="86"/>
    </row>
    <row r="159" spans="12:17">
      <c r="L159" s="86"/>
      <c r="M159" s="86"/>
      <c r="N159" s="86"/>
      <c r="O159" s="86"/>
      <c r="P159" s="86"/>
      <c r="Q159" s="86"/>
    </row>
    <row r="160" spans="12:17">
      <c r="L160" s="86"/>
      <c r="M160" s="86"/>
      <c r="N160" s="86"/>
      <c r="O160" s="86"/>
      <c r="P160" s="86"/>
      <c r="Q160" s="86"/>
    </row>
    <row r="161" spans="12:17">
      <c r="L161" s="86"/>
      <c r="M161" s="86"/>
      <c r="N161" s="86"/>
      <c r="O161" s="86"/>
      <c r="P161" s="86"/>
      <c r="Q161" s="86"/>
    </row>
    <row r="162" spans="12:17">
      <c r="L162" s="86"/>
      <c r="M162" s="86"/>
      <c r="N162" s="86"/>
      <c r="O162" s="86"/>
      <c r="P162" s="86"/>
      <c r="Q162" s="86"/>
    </row>
    <row r="163" spans="12:17">
      <c r="L163" s="86"/>
      <c r="M163" s="86"/>
      <c r="N163" s="86"/>
      <c r="O163" s="86"/>
      <c r="P163" s="86"/>
      <c r="Q163" s="86"/>
    </row>
    <row r="164" spans="12:17">
      <c r="L164" s="86"/>
      <c r="M164" s="86"/>
      <c r="N164" s="86"/>
      <c r="O164" s="86"/>
      <c r="P164" s="86"/>
      <c r="Q164" s="86"/>
    </row>
    <row r="165" spans="12:17">
      <c r="L165" s="86"/>
      <c r="M165" s="86"/>
      <c r="N165" s="86"/>
      <c r="O165" s="86"/>
      <c r="P165" s="86"/>
      <c r="Q165" s="86"/>
    </row>
    <row r="166" spans="12:17">
      <c r="L166" s="86"/>
      <c r="M166" s="86"/>
      <c r="N166" s="86"/>
      <c r="O166" s="86"/>
      <c r="P166" s="86"/>
      <c r="Q166" s="86"/>
    </row>
    <row r="167" spans="12:17">
      <c r="L167" s="86"/>
      <c r="M167" s="86"/>
      <c r="N167" s="86"/>
      <c r="O167" s="86"/>
      <c r="P167" s="86"/>
      <c r="Q167" s="86"/>
    </row>
    <row r="168" spans="12:17">
      <c r="L168" s="86"/>
      <c r="M168" s="86"/>
      <c r="N168" s="86"/>
      <c r="O168" s="86"/>
      <c r="P168" s="86"/>
      <c r="Q168" s="86"/>
    </row>
    <row r="169" spans="12:17">
      <c r="L169" s="86"/>
      <c r="M169" s="86"/>
      <c r="N169" s="86"/>
      <c r="O169" s="86"/>
      <c r="P169" s="86"/>
      <c r="Q169" s="86"/>
    </row>
    <row r="170" spans="12:17">
      <c r="L170" s="86"/>
      <c r="M170" s="86"/>
      <c r="N170" s="86"/>
      <c r="O170" s="86"/>
      <c r="P170" s="86"/>
      <c r="Q170" s="86"/>
    </row>
    <row r="171" spans="12:17">
      <c r="L171" s="86"/>
      <c r="M171" s="86"/>
      <c r="N171" s="86"/>
      <c r="O171" s="86"/>
      <c r="P171" s="86"/>
      <c r="Q171" s="86"/>
    </row>
    <row r="172" spans="12:17">
      <c r="L172" s="86"/>
      <c r="M172" s="86"/>
      <c r="N172" s="86"/>
      <c r="O172" s="86"/>
      <c r="P172" s="86"/>
      <c r="Q172" s="86"/>
    </row>
    <row r="173" spans="12:17">
      <c r="L173" s="86"/>
      <c r="M173" s="86"/>
      <c r="N173" s="86"/>
      <c r="O173" s="86"/>
      <c r="P173" s="86"/>
      <c r="Q173" s="86"/>
    </row>
    <row r="174" spans="12:17">
      <c r="L174" s="86"/>
      <c r="M174" s="86"/>
      <c r="N174" s="86"/>
      <c r="O174" s="86"/>
      <c r="P174" s="86"/>
      <c r="Q174" s="86"/>
    </row>
    <row r="175" spans="12:17">
      <c r="L175" s="86"/>
      <c r="M175" s="86"/>
      <c r="N175" s="86"/>
      <c r="O175" s="86"/>
      <c r="P175" s="86"/>
      <c r="Q175" s="86"/>
    </row>
    <row r="176" spans="12:17">
      <c r="L176" s="86"/>
      <c r="M176" s="86"/>
      <c r="N176" s="86"/>
      <c r="O176" s="86"/>
      <c r="P176" s="86"/>
      <c r="Q176" s="86"/>
    </row>
    <row r="177" spans="12:17">
      <c r="L177" s="86"/>
      <c r="M177" s="86"/>
      <c r="N177" s="86"/>
      <c r="O177" s="86"/>
      <c r="P177" s="86"/>
      <c r="Q177" s="86"/>
    </row>
    <row r="178" spans="12:17">
      <c r="L178" s="86"/>
      <c r="M178" s="86"/>
      <c r="N178" s="86"/>
      <c r="O178" s="86"/>
      <c r="P178" s="86"/>
      <c r="Q178" s="86"/>
    </row>
    <row r="179" spans="12:17">
      <c r="L179" s="86"/>
      <c r="M179" s="86"/>
      <c r="N179" s="86"/>
      <c r="O179" s="86"/>
      <c r="P179" s="86"/>
      <c r="Q179" s="86"/>
    </row>
    <row r="180" spans="12:17">
      <c r="L180" s="86"/>
      <c r="M180" s="86"/>
      <c r="N180" s="86"/>
      <c r="O180" s="86"/>
      <c r="P180" s="86"/>
      <c r="Q180" s="86"/>
    </row>
    <row r="181" spans="12:17">
      <c r="L181" s="86"/>
      <c r="M181" s="86"/>
      <c r="N181" s="86"/>
      <c r="O181" s="86"/>
      <c r="P181" s="86"/>
      <c r="Q181" s="86"/>
    </row>
    <row r="182" spans="12:17">
      <c r="L182" s="86"/>
      <c r="M182" s="86"/>
      <c r="N182" s="86"/>
      <c r="O182" s="86"/>
      <c r="P182" s="86"/>
      <c r="Q182" s="86"/>
    </row>
    <row r="183" spans="12:17">
      <c r="L183" s="86"/>
      <c r="M183" s="86"/>
      <c r="N183" s="86"/>
      <c r="O183" s="86"/>
      <c r="P183" s="86"/>
      <c r="Q183" s="86"/>
    </row>
    <row r="184" spans="12:17">
      <c r="L184" s="86"/>
      <c r="M184" s="86"/>
      <c r="N184" s="86"/>
      <c r="O184" s="86"/>
      <c r="P184" s="86"/>
      <c r="Q184" s="86"/>
    </row>
    <row r="185" spans="12:17">
      <c r="L185" s="86"/>
      <c r="M185" s="86"/>
      <c r="N185" s="86"/>
      <c r="O185" s="86"/>
      <c r="P185" s="86"/>
      <c r="Q185" s="86"/>
    </row>
    <row r="186" spans="12:17">
      <c r="L186" s="86"/>
      <c r="M186" s="86"/>
      <c r="N186" s="86"/>
      <c r="O186" s="86"/>
      <c r="P186" s="86"/>
      <c r="Q186" s="86"/>
    </row>
    <row r="187" spans="12:17">
      <c r="L187" s="86"/>
      <c r="M187" s="86"/>
      <c r="N187" s="86"/>
      <c r="O187" s="86"/>
      <c r="P187" s="86"/>
      <c r="Q187" s="86"/>
    </row>
    <row r="188" spans="12:17">
      <c r="L188" s="86"/>
      <c r="M188" s="86"/>
      <c r="N188" s="86"/>
      <c r="O188" s="86"/>
      <c r="P188" s="86"/>
      <c r="Q188" s="86"/>
    </row>
    <row r="189" spans="12:17">
      <c r="L189" s="86"/>
      <c r="M189" s="86"/>
      <c r="N189" s="86"/>
      <c r="O189" s="86"/>
      <c r="P189" s="86"/>
      <c r="Q189" s="86"/>
    </row>
    <row r="190" spans="12:17">
      <c r="L190" s="86"/>
      <c r="M190" s="86"/>
      <c r="N190" s="86"/>
      <c r="O190" s="86"/>
      <c r="P190" s="86"/>
      <c r="Q190" s="86"/>
    </row>
    <row r="191" spans="12:17">
      <c r="L191" s="86"/>
      <c r="M191" s="86"/>
      <c r="N191" s="86"/>
      <c r="O191" s="86"/>
      <c r="P191" s="86"/>
      <c r="Q191" s="86"/>
    </row>
    <row r="192" spans="12:17">
      <c r="L192" s="86"/>
      <c r="M192" s="86"/>
      <c r="N192" s="86"/>
      <c r="O192" s="86"/>
      <c r="P192" s="86"/>
      <c r="Q192" s="86"/>
    </row>
    <row r="193" spans="12:17">
      <c r="L193" s="86"/>
      <c r="M193" s="86"/>
      <c r="N193" s="86"/>
      <c r="O193" s="86"/>
      <c r="P193" s="86"/>
      <c r="Q193" s="86"/>
    </row>
    <row r="194" spans="12:17">
      <c r="L194" s="86"/>
      <c r="M194" s="86"/>
      <c r="N194" s="86"/>
      <c r="O194" s="86"/>
      <c r="P194" s="86"/>
      <c r="Q194" s="86"/>
    </row>
    <row r="195" spans="12:17">
      <c r="L195" s="86"/>
      <c r="M195" s="86"/>
      <c r="N195" s="86"/>
      <c r="O195" s="86"/>
      <c r="P195" s="86"/>
      <c r="Q195" s="86"/>
    </row>
    <row r="196" spans="12:17">
      <c r="L196" s="86"/>
      <c r="M196" s="86"/>
      <c r="N196" s="86"/>
      <c r="O196" s="86"/>
      <c r="P196" s="86"/>
      <c r="Q196" s="86"/>
    </row>
    <row r="197" spans="12:17">
      <c r="L197" s="86"/>
      <c r="M197" s="86"/>
      <c r="N197" s="86"/>
      <c r="O197" s="86"/>
      <c r="P197" s="86"/>
      <c r="Q197" s="86"/>
    </row>
    <row r="198" spans="12:17">
      <c r="L198" s="86"/>
      <c r="M198" s="86"/>
      <c r="N198" s="86"/>
      <c r="O198" s="86"/>
      <c r="P198" s="86"/>
      <c r="Q198" s="86"/>
    </row>
    <row r="199" spans="12:17">
      <c r="L199" s="86"/>
      <c r="M199" s="86"/>
      <c r="N199" s="86"/>
      <c r="O199" s="86"/>
      <c r="P199" s="86"/>
      <c r="Q199" s="86"/>
    </row>
    <row r="200" spans="12:17">
      <c r="L200" s="86"/>
      <c r="M200" s="86"/>
      <c r="N200" s="86"/>
      <c r="O200" s="86"/>
      <c r="P200" s="86"/>
      <c r="Q200" s="86"/>
    </row>
    <row r="201" spans="12:17">
      <c r="L201" s="86"/>
      <c r="M201" s="86"/>
      <c r="N201" s="86"/>
      <c r="O201" s="86"/>
      <c r="P201" s="86"/>
      <c r="Q201" s="86"/>
    </row>
    <row r="202" spans="12:17">
      <c r="L202" s="86"/>
      <c r="M202" s="86"/>
      <c r="N202" s="86"/>
      <c r="O202" s="86"/>
      <c r="P202" s="86"/>
      <c r="Q202" s="86"/>
    </row>
    <row r="203" spans="12:17">
      <c r="L203" s="86"/>
      <c r="M203" s="86"/>
      <c r="N203" s="86"/>
      <c r="O203" s="86"/>
      <c r="P203" s="86"/>
      <c r="Q203" s="86"/>
    </row>
    <row r="204" spans="12:17">
      <c r="L204" s="86"/>
      <c r="M204" s="86"/>
      <c r="N204" s="86"/>
      <c r="O204" s="86"/>
      <c r="P204" s="86"/>
      <c r="Q204" s="86"/>
    </row>
    <row r="205" spans="12:17">
      <c r="L205" s="86"/>
      <c r="M205" s="86"/>
      <c r="N205" s="86"/>
      <c r="O205" s="86"/>
      <c r="P205" s="86"/>
      <c r="Q205" s="86"/>
    </row>
    <row r="206" spans="12:17">
      <c r="L206" s="86"/>
      <c r="M206" s="86"/>
      <c r="N206" s="86"/>
      <c r="O206" s="86"/>
      <c r="P206" s="86"/>
      <c r="Q206" s="86"/>
    </row>
    <row r="207" spans="12:17">
      <c r="L207" s="86"/>
      <c r="M207" s="86"/>
      <c r="N207" s="86"/>
      <c r="O207" s="86"/>
      <c r="P207" s="86"/>
      <c r="Q207" s="86"/>
    </row>
    <row r="208" spans="12:17">
      <c r="L208" s="86"/>
      <c r="M208" s="86"/>
      <c r="N208" s="86"/>
      <c r="O208" s="86"/>
      <c r="P208" s="86"/>
      <c r="Q208" s="86"/>
    </row>
    <row r="209" spans="12:17">
      <c r="L209" s="86"/>
      <c r="M209" s="86"/>
      <c r="N209" s="86"/>
      <c r="O209" s="86"/>
      <c r="P209" s="86"/>
      <c r="Q209" s="86"/>
    </row>
    <row r="210" spans="12:17">
      <c r="L210" s="86"/>
      <c r="M210" s="86"/>
      <c r="N210" s="86"/>
      <c r="O210" s="86"/>
      <c r="P210" s="86"/>
      <c r="Q210" s="86"/>
    </row>
    <row r="211" spans="12:17">
      <c r="L211" s="86"/>
      <c r="M211" s="86"/>
      <c r="N211" s="86"/>
      <c r="O211" s="86"/>
      <c r="P211" s="86"/>
      <c r="Q211" s="86"/>
    </row>
    <row r="212" spans="12:17">
      <c r="L212" s="86"/>
      <c r="M212" s="86"/>
      <c r="N212" s="86"/>
      <c r="O212" s="86"/>
      <c r="P212" s="86"/>
      <c r="Q212" s="86"/>
    </row>
    <row r="213" spans="12:17">
      <c r="L213" s="86"/>
      <c r="M213" s="86"/>
      <c r="N213" s="86"/>
      <c r="O213" s="86"/>
      <c r="P213" s="86"/>
      <c r="Q213" s="86"/>
    </row>
    <row r="214" spans="12:17">
      <c r="L214" s="86"/>
      <c r="M214" s="86"/>
      <c r="N214" s="86"/>
      <c r="O214" s="86"/>
      <c r="P214" s="86"/>
      <c r="Q214" s="86"/>
    </row>
    <row r="215" spans="12:17">
      <c r="L215" s="86"/>
      <c r="M215" s="86"/>
      <c r="N215" s="86"/>
      <c r="O215" s="86"/>
      <c r="P215" s="86"/>
      <c r="Q215" s="86"/>
    </row>
    <row r="216" spans="12:17">
      <c r="L216" s="86"/>
      <c r="M216" s="86"/>
      <c r="N216" s="86"/>
      <c r="O216" s="86"/>
      <c r="P216" s="86"/>
      <c r="Q216" s="86"/>
    </row>
    <row r="217" spans="12:17">
      <c r="L217" s="86"/>
      <c r="M217" s="86"/>
      <c r="N217" s="86"/>
      <c r="O217" s="86"/>
      <c r="P217" s="86"/>
      <c r="Q217" s="86"/>
    </row>
    <row r="218" spans="12:17">
      <c r="L218" s="86"/>
      <c r="M218" s="86"/>
      <c r="N218" s="86"/>
      <c r="O218" s="86"/>
      <c r="P218" s="86"/>
      <c r="Q218" s="86"/>
    </row>
    <row r="219" spans="12:17">
      <c r="L219" s="86"/>
      <c r="M219" s="86"/>
      <c r="N219" s="86"/>
      <c r="O219" s="86"/>
      <c r="P219" s="86"/>
      <c r="Q219" s="86"/>
    </row>
    <row r="220" spans="12:17">
      <c r="L220" s="86"/>
      <c r="M220" s="86"/>
      <c r="N220" s="86"/>
      <c r="O220" s="86"/>
      <c r="P220" s="86"/>
      <c r="Q220" s="86"/>
    </row>
    <row r="221" spans="12:17">
      <c r="L221" s="86"/>
      <c r="M221" s="86"/>
      <c r="N221" s="86"/>
      <c r="O221" s="86"/>
      <c r="P221" s="86"/>
      <c r="Q221" s="86"/>
    </row>
    <row r="222" spans="12:17">
      <c r="L222" s="86"/>
      <c r="M222" s="86"/>
      <c r="N222" s="86"/>
      <c r="O222" s="86"/>
      <c r="P222" s="86"/>
      <c r="Q222" s="86"/>
    </row>
    <row r="223" spans="12:17">
      <c r="L223" s="86"/>
      <c r="M223" s="86"/>
      <c r="N223" s="86"/>
      <c r="O223" s="86"/>
      <c r="P223" s="86"/>
      <c r="Q223" s="86"/>
    </row>
    <row r="224" spans="12:17">
      <c r="L224" s="86"/>
      <c r="M224" s="86"/>
      <c r="N224" s="86"/>
      <c r="O224" s="86"/>
      <c r="P224" s="86"/>
      <c r="Q224" s="86"/>
    </row>
    <row r="225" spans="12:17">
      <c r="L225" s="86"/>
      <c r="M225" s="86"/>
      <c r="N225" s="86"/>
      <c r="O225" s="86"/>
      <c r="P225" s="86"/>
      <c r="Q225" s="86"/>
    </row>
    <row r="226" spans="12:17">
      <c r="L226" s="86"/>
      <c r="M226" s="86"/>
      <c r="N226" s="86"/>
      <c r="O226" s="86"/>
      <c r="P226" s="86"/>
      <c r="Q226" s="86"/>
    </row>
    <row r="227" spans="12:17">
      <c r="L227" s="86"/>
      <c r="M227" s="86"/>
      <c r="N227" s="86"/>
      <c r="O227" s="86"/>
      <c r="P227" s="86"/>
      <c r="Q227" s="86"/>
    </row>
    <row r="228" spans="12:17">
      <c r="L228" s="86"/>
      <c r="M228" s="86"/>
      <c r="N228" s="86"/>
      <c r="O228" s="86"/>
      <c r="P228" s="86"/>
      <c r="Q228" s="86"/>
    </row>
    <row r="229" spans="12:17">
      <c r="L229" s="86"/>
      <c r="M229" s="86"/>
      <c r="N229" s="86"/>
      <c r="O229" s="86"/>
      <c r="P229" s="86"/>
      <c r="Q229" s="86"/>
    </row>
    <row r="230" spans="12:17">
      <c r="L230" s="86"/>
      <c r="M230" s="86"/>
      <c r="N230" s="86"/>
      <c r="O230" s="86"/>
      <c r="P230" s="86"/>
      <c r="Q230" s="86"/>
    </row>
    <row r="231" spans="12:17">
      <c r="L231" s="86"/>
      <c r="M231" s="86"/>
      <c r="N231" s="86"/>
      <c r="O231" s="86"/>
      <c r="P231" s="86"/>
      <c r="Q231" s="86"/>
    </row>
    <row r="232" spans="12:17">
      <c r="L232" s="86"/>
      <c r="M232" s="86"/>
      <c r="N232" s="86"/>
      <c r="O232" s="86"/>
      <c r="P232" s="86"/>
      <c r="Q232" s="86"/>
    </row>
    <row r="233" spans="12:17">
      <c r="L233" s="86"/>
      <c r="M233" s="86"/>
      <c r="N233" s="86"/>
      <c r="O233" s="86"/>
      <c r="P233" s="86"/>
      <c r="Q233" s="86"/>
    </row>
    <row r="234" spans="12:17">
      <c r="L234" s="86"/>
      <c r="M234" s="86"/>
      <c r="N234" s="86"/>
      <c r="O234" s="86"/>
      <c r="P234" s="86"/>
      <c r="Q234" s="86"/>
    </row>
    <row r="235" spans="12:17">
      <c r="L235" s="86"/>
      <c r="M235" s="86"/>
      <c r="N235" s="86"/>
      <c r="O235" s="86"/>
      <c r="P235" s="86"/>
      <c r="Q235" s="86"/>
    </row>
    <row r="236" spans="12:17">
      <c r="L236" s="86"/>
      <c r="M236" s="86"/>
      <c r="N236" s="86"/>
      <c r="O236" s="86"/>
      <c r="P236" s="86"/>
      <c r="Q236" s="86"/>
    </row>
    <row r="237" spans="12:17">
      <c r="L237" s="86"/>
      <c r="M237" s="86"/>
      <c r="N237" s="86"/>
      <c r="O237" s="86"/>
      <c r="P237" s="86"/>
      <c r="Q237" s="86"/>
    </row>
    <row r="238" spans="12:17">
      <c r="L238" s="86"/>
      <c r="M238" s="86"/>
      <c r="N238" s="86"/>
      <c r="O238" s="86"/>
      <c r="P238" s="86"/>
      <c r="Q238" s="86"/>
    </row>
    <row r="239" spans="12:17">
      <c r="L239" s="86"/>
      <c r="M239" s="86"/>
      <c r="N239" s="86"/>
      <c r="O239" s="86"/>
      <c r="P239" s="86"/>
      <c r="Q239" s="86"/>
    </row>
    <row r="240" spans="12:17">
      <c r="L240" s="86"/>
      <c r="M240" s="86"/>
      <c r="N240" s="86"/>
      <c r="O240" s="86"/>
      <c r="P240" s="86"/>
      <c r="Q240" s="86"/>
    </row>
    <row r="241" spans="12:17">
      <c r="L241" s="86"/>
      <c r="M241" s="86"/>
      <c r="N241" s="86"/>
      <c r="O241" s="86"/>
      <c r="P241" s="86"/>
      <c r="Q241" s="86"/>
    </row>
    <row r="242" spans="12:17">
      <c r="L242" s="86"/>
      <c r="M242" s="86"/>
      <c r="N242" s="86"/>
      <c r="O242" s="86"/>
      <c r="P242" s="86"/>
      <c r="Q242" s="86"/>
    </row>
    <row r="243" spans="12:17">
      <c r="L243" s="86"/>
      <c r="M243" s="86"/>
      <c r="N243" s="86"/>
      <c r="O243" s="86"/>
      <c r="P243" s="86"/>
      <c r="Q243" s="86"/>
    </row>
    <row r="244" spans="12:17">
      <c r="L244" s="86"/>
      <c r="M244" s="86"/>
      <c r="N244" s="86"/>
      <c r="O244" s="86"/>
      <c r="P244" s="86"/>
      <c r="Q244" s="86"/>
    </row>
    <row r="245" spans="12:17">
      <c r="L245" s="86"/>
      <c r="M245" s="86"/>
      <c r="N245" s="86"/>
      <c r="O245" s="86"/>
      <c r="P245" s="86"/>
      <c r="Q245" s="86"/>
    </row>
    <row r="246" spans="12:17">
      <c r="L246" s="86"/>
      <c r="M246" s="86"/>
      <c r="N246" s="86"/>
      <c r="O246" s="86"/>
      <c r="P246" s="86"/>
      <c r="Q246" s="86"/>
    </row>
    <row r="247" spans="12:17">
      <c r="L247" s="86"/>
      <c r="M247" s="86"/>
      <c r="N247" s="86"/>
      <c r="O247" s="86"/>
      <c r="P247" s="86"/>
      <c r="Q247" s="86"/>
    </row>
    <row r="248" spans="12:17">
      <c r="L248" s="86"/>
      <c r="M248" s="86"/>
      <c r="N248" s="86"/>
      <c r="O248" s="86"/>
      <c r="P248" s="86"/>
      <c r="Q248" s="86"/>
    </row>
    <row r="249" spans="12:17">
      <c r="L249" s="86"/>
      <c r="M249" s="86"/>
      <c r="N249" s="86"/>
      <c r="O249" s="86"/>
      <c r="P249" s="86"/>
      <c r="Q249" s="86"/>
    </row>
    <row r="250" spans="12:17">
      <c r="L250" s="86"/>
      <c r="M250" s="86"/>
      <c r="N250" s="86"/>
      <c r="O250" s="86"/>
      <c r="P250" s="86"/>
      <c r="Q250" s="86"/>
    </row>
    <row r="251" spans="12:17">
      <c r="L251" s="86"/>
      <c r="M251" s="86"/>
      <c r="N251" s="86"/>
      <c r="O251" s="86"/>
      <c r="P251" s="86"/>
      <c r="Q251" s="86"/>
    </row>
    <row r="252" spans="12:17">
      <c r="L252" s="86"/>
      <c r="M252" s="86"/>
      <c r="N252" s="86"/>
      <c r="O252" s="86"/>
      <c r="P252" s="86"/>
      <c r="Q252" s="86"/>
    </row>
    <row r="253" spans="12:17">
      <c r="L253" s="86"/>
      <c r="M253" s="86"/>
      <c r="N253" s="86"/>
      <c r="O253" s="86"/>
      <c r="P253" s="86"/>
      <c r="Q253" s="86"/>
    </row>
    <row r="254" spans="12:17">
      <c r="L254" s="86"/>
      <c r="M254" s="86"/>
      <c r="N254" s="86"/>
      <c r="O254" s="86"/>
      <c r="P254" s="86"/>
      <c r="Q254" s="86"/>
    </row>
    <row r="255" spans="12:17">
      <c r="L255" s="86"/>
      <c r="M255" s="86"/>
      <c r="N255" s="86"/>
      <c r="O255" s="86"/>
      <c r="P255" s="86"/>
      <c r="Q255" s="86"/>
    </row>
    <row r="256" spans="12:17">
      <c r="L256" s="86"/>
      <c r="M256" s="86"/>
      <c r="N256" s="86"/>
      <c r="O256" s="86"/>
      <c r="P256" s="86"/>
      <c r="Q256" s="86"/>
    </row>
    <row r="257" spans="12:17">
      <c r="L257" s="86"/>
      <c r="M257" s="86"/>
      <c r="N257" s="86"/>
      <c r="O257" s="86"/>
      <c r="P257" s="86"/>
      <c r="Q257" s="86"/>
    </row>
    <row r="258" spans="12:17">
      <c r="L258" s="86"/>
      <c r="M258" s="86"/>
      <c r="N258" s="86"/>
      <c r="O258" s="86"/>
      <c r="P258" s="86"/>
      <c r="Q258" s="86"/>
    </row>
    <row r="259" spans="12:17">
      <c r="L259" s="86"/>
      <c r="M259" s="86"/>
      <c r="N259" s="86"/>
      <c r="O259" s="86"/>
      <c r="P259" s="86"/>
      <c r="Q259" s="86"/>
    </row>
    <row r="260" spans="12:17">
      <c r="L260" s="86"/>
      <c r="M260" s="86"/>
      <c r="N260" s="86"/>
      <c r="O260" s="86"/>
      <c r="P260" s="86"/>
      <c r="Q260" s="86"/>
    </row>
    <row r="261" spans="12:17">
      <c r="L261" s="86"/>
      <c r="M261" s="86"/>
      <c r="N261" s="86"/>
      <c r="O261" s="86"/>
      <c r="P261" s="86"/>
      <c r="Q261" s="86"/>
    </row>
    <row r="262" spans="12:17">
      <c r="L262" s="86"/>
      <c r="M262" s="86"/>
      <c r="N262" s="86"/>
      <c r="O262" s="86"/>
      <c r="P262" s="86"/>
      <c r="Q262" s="86"/>
    </row>
    <row r="263" spans="12:17">
      <c r="L263" s="86"/>
      <c r="M263" s="86"/>
      <c r="N263" s="86"/>
      <c r="O263" s="86"/>
      <c r="P263" s="86"/>
      <c r="Q263" s="86"/>
    </row>
    <row r="264" spans="12:17">
      <c r="L264" s="86"/>
      <c r="M264" s="86"/>
      <c r="N264" s="86"/>
      <c r="O264" s="86"/>
      <c r="P264" s="86"/>
      <c r="Q264" s="86"/>
    </row>
    <row r="265" spans="12:17">
      <c r="L265" s="86"/>
      <c r="M265" s="86"/>
      <c r="N265" s="86"/>
      <c r="O265" s="86"/>
      <c r="P265" s="86"/>
      <c r="Q265" s="86"/>
    </row>
    <row r="266" spans="12:17">
      <c r="L266" s="86"/>
      <c r="M266" s="86"/>
      <c r="N266" s="86"/>
      <c r="O266" s="86"/>
      <c r="P266" s="86"/>
      <c r="Q266" s="86"/>
    </row>
    <row r="267" spans="12:17">
      <c r="L267" s="86"/>
      <c r="M267" s="86"/>
      <c r="N267" s="86"/>
      <c r="O267" s="86"/>
      <c r="P267" s="86"/>
      <c r="Q267" s="86"/>
    </row>
    <row r="268" spans="12:17">
      <c r="L268" s="86"/>
      <c r="M268" s="86"/>
      <c r="N268" s="86"/>
      <c r="O268" s="86"/>
      <c r="P268" s="86"/>
      <c r="Q268" s="86"/>
    </row>
    <row r="269" spans="12:17">
      <c r="L269" s="86"/>
      <c r="M269" s="86"/>
      <c r="N269" s="86"/>
      <c r="O269" s="86"/>
      <c r="P269" s="86"/>
      <c r="Q269" s="86"/>
    </row>
    <row r="270" spans="12:17">
      <c r="L270" s="86"/>
      <c r="M270" s="86"/>
      <c r="N270" s="86"/>
      <c r="O270" s="86"/>
      <c r="P270" s="86"/>
      <c r="Q270" s="86"/>
    </row>
    <row r="271" spans="12:17">
      <c r="L271" s="86"/>
      <c r="M271" s="86"/>
      <c r="N271" s="86"/>
      <c r="O271" s="86"/>
      <c r="P271" s="86"/>
      <c r="Q271" s="86"/>
    </row>
    <row r="272" spans="12:17">
      <c r="L272" s="86"/>
      <c r="M272" s="86"/>
      <c r="N272" s="86"/>
      <c r="O272" s="86"/>
      <c r="P272" s="86"/>
      <c r="Q272" s="86"/>
    </row>
    <row r="273" spans="12:17">
      <c r="L273" s="86"/>
      <c r="M273" s="86"/>
      <c r="N273" s="86"/>
      <c r="O273" s="86"/>
      <c r="P273" s="86"/>
      <c r="Q273" s="86"/>
    </row>
    <row r="274" spans="12:17">
      <c r="L274" s="86"/>
      <c r="M274" s="86"/>
      <c r="N274" s="86"/>
      <c r="O274" s="86"/>
      <c r="P274" s="86"/>
      <c r="Q274" s="86"/>
    </row>
    <row r="275" spans="12:17">
      <c r="L275" s="86"/>
      <c r="M275" s="86"/>
      <c r="N275" s="86"/>
      <c r="O275" s="86"/>
      <c r="P275" s="86"/>
      <c r="Q275" s="86"/>
    </row>
    <row r="276" spans="12:17">
      <c r="L276" s="86"/>
      <c r="M276" s="86"/>
      <c r="N276" s="86"/>
      <c r="O276" s="86"/>
      <c r="P276" s="86"/>
      <c r="Q276" s="86"/>
    </row>
    <row r="277" spans="12:17">
      <c r="L277" s="86"/>
      <c r="M277" s="86"/>
      <c r="N277" s="86"/>
      <c r="O277" s="86"/>
      <c r="P277" s="86"/>
      <c r="Q277" s="86"/>
    </row>
    <row r="278" spans="12:17">
      <c r="L278" s="86"/>
      <c r="M278" s="86"/>
      <c r="N278" s="86"/>
      <c r="O278" s="86"/>
      <c r="P278" s="86"/>
      <c r="Q278" s="86"/>
    </row>
    <row r="279" spans="12:17">
      <c r="L279" s="86"/>
      <c r="M279" s="86"/>
      <c r="N279" s="86"/>
      <c r="O279" s="86"/>
      <c r="P279" s="86"/>
      <c r="Q279" s="86"/>
    </row>
    <row r="280" spans="12:17">
      <c r="L280" s="86"/>
      <c r="M280" s="86"/>
      <c r="N280" s="86"/>
      <c r="O280" s="86"/>
      <c r="P280" s="86"/>
      <c r="Q280" s="86"/>
    </row>
    <row r="281" spans="12:17">
      <c r="L281" s="86"/>
      <c r="M281" s="86"/>
      <c r="N281" s="86"/>
      <c r="O281" s="86"/>
      <c r="P281" s="86"/>
      <c r="Q281" s="86"/>
    </row>
    <row r="282" spans="12:17">
      <c r="L282" s="86"/>
      <c r="M282" s="86"/>
      <c r="N282" s="86"/>
      <c r="O282" s="86"/>
      <c r="P282" s="86"/>
      <c r="Q282" s="86"/>
    </row>
    <row r="283" spans="12:17">
      <c r="L283" s="86"/>
      <c r="M283" s="86"/>
      <c r="N283" s="86"/>
      <c r="O283" s="86"/>
      <c r="P283" s="86"/>
      <c r="Q283" s="86"/>
    </row>
    <row r="284" spans="12:17">
      <c r="L284" s="86"/>
      <c r="M284" s="86"/>
      <c r="N284" s="86"/>
      <c r="O284" s="86"/>
      <c r="P284" s="86"/>
      <c r="Q284" s="86"/>
    </row>
    <row r="285" spans="12:17">
      <c r="L285" s="86"/>
      <c r="M285" s="86"/>
      <c r="N285" s="86"/>
      <c r="O285" s="86"/>
      <c r="P285" s="86"/>
      <c r="Q285" s="86"/>
    </row>
    <row r="286" spans="12:17">
      <c r="L286" s="86"/>
      <c r="M286" s="86"/>
      <c r="N286" s="86"/>
      <c r="O286" s="86"/>
      <c r="P286" s="86"/>
      <c r="Q286" s="86"/>
    </row>
    <row r="287" spans="12:17">
      <c r="L287" s="86"/>
      <c r="M287" s="86"/>
      <c r="N287" s="86"/>
      <c r="O287" s="86"/>
      <c r="P287" s="86"/>
      <c r="Q287" s="86"/>
    </row>
    <row r="288" spans="12:17">
      <c r="L288" s="86"/>
      <c r="M288" s="86"/>
      <c r="N288" s="86"/>
      <c r="O288" s="86"/>
      <c r="P288" s="86"/>
      <c r="Q288" s="86"/>
    </row>
    <row r="289" spans="12:17">
      <c r="L289" s="86"/>
      <c r="M289" s="86"/>
      <c r="N289" s="86"/>
      <c r="O289" s="86"/>
      <c r="P289" s="86"/>
      <c r="Q289" s="86"/>
    </row>
    <row r="290" spans="12:17">
      <c r="L290" s="86"/>
      <c r="M290" s="86"/>
      <c r="N290" s="86"/>
      <c r="O290" s="86"/>
      <c r="P290" s="86"/>
      <c r="Q290" s="86"/>
    </row>
    <row r="291" spans="12:17">
      <c r="L291" s="86"/>
      <c r="M291" s="86"/>
      <c r="N291" s="86"/>
      <c r="O291" s="86"/>
      <c r="P291" s="86"/>
      <c r="Q291" s="86"/>
    </row>
    <row r="292" spans="12:17">
      <c r="L292" s="86"/>
      <c r="M292" s="86"/>
      <c r="N292" s="86"/>
      <c r="O292" s="86"/>
      <c r="P292" s="86"/>
      <c r="Q292" s="86"/>
    </row>
    <row r="293" spans="12:17">
      <c r="L293" s="86"/>
      <c r="M293" s="86"/>
      <c r="N293" s="86"/>
      <c r="O293" s="86"/>
      <c r="P293" s="86"/>
      <c r="Q293" s="86"/>
    </row>
    <row r="294" spans="12:17">
      <c r="L294" s="86"/>
      <c r="M294" s="86"/>
      <c r="N294" s="86"/>
      <c r="O294" s="86"/>
      <c r="P294" s="86"/>
      <c r="Q294" s="86"/>
    </row>
    <row r="295" spans="12:17">
      <c r="L295" s="86"/>
      <c r="M295" s="86"/>
      <c r="N295" s="86"/>
      <c r="O295" s="86"/>
      <c r="P295" s="86"/>
      <c r="Q295" s="86"/>
    </row>
    <row r="296" spans="12:17">
      <c r="L296" s="86"/>
      <c r="M296" s="86"/>
      <c r="N296" s="86"/>
      <c r="O296" s="86"/>
      <c r="P296" s="86"/>
      <c r="Q296" s="86"/>
    </row>
    <row r="297" spans="12:17">
      <c r="L297" s="86"/>
      <c r="M297" s="86"/>
      <c r="N297" s="86"/>
      <c r="O297" s="86"/>
      <c r="P297" s="86"/>
      <c r="Q297" s="86"/>
    </row>
    <row r="298" spans="12:17">
      <c r="L298" s="86"/>
      <c r="M298" s="86"/>
      <c r="N298" s="86"/>
      <c r="O298" s="86"/>
      <c r="P298" s="86"/>
      <c r="Q298" s="86"/>
    </row>
    <row r="299" spans="12:17">
      <c r="L299" s="86"/>
      <c r="M299" s="86"/>
      <c r="N299" s="86"/>
      <c r="O299" s="86"/>
      <c r="P299" s="86"/>
      <c r="Q299" s="86"/>
    </row>
    <row r="300" spans="12:17">
      <c r="L300" s="86"/>
      <c r="M300" s="86"/>
      <c r="N300" s="86"/>
      <c r="O300" s="86"/>
      <c r="P300" s="86"/>
      <c r="Q300" s="86"/>
    </row>
    <row r="301" spans="12:17">
      <c r="L301" s="86"/>
      <c r="M301" s="86"/>
      <c r="N301" s="86"/>
      <c r="O301" s="86"/>
      <c r="P301" s="86"/>
      <c r="Q301" s="86"/>
    </row>
    <row r="302" spans="12:17">
      <c r="L302" s="86"/>
      <c r="M302" s="86"/>
      <c r="N302" s="86"/>
      <c r="O302" s="86"/>
      <c r="P302" s="86"/>
      <c r="Q302" s="86"/>
    </row>
    <row r="303" spans="12:17">
      <c r="L303" s="86"/>
      <c r="M303" s="86"/>
      <c r="N303" s="86"/>
      <c r="O303" s="86"/>
      <c r="P303" s="86"/>
      <c r="Q303" s="86"/>
    </row>
    <row r="304" spans="12:17">
      <c r="L304" s="86"/>
      <c r="M304" s="86"/>
      <c r="N304" s="86"/>
      <c r="O304" s="86"/>
      <c r="P304" s="86"/>
      <c r="Q304" s="86"/>
    </row>
    <row r="305" spans="12:17">
      <c r="L305" s="86"/>
      <c r="M305" s="86"/>
      <c r="N305" s="86"/>
      <c r="O305" s="86"/>
      <c r="P305" s="86"/>
      <c r="Q305" s="86"/>
    </row>
    <row r="306" spans="12:17">
      <c r="L306" s="86"/>
      <c r="M306" s="86"/>
      <c r="N306" s="86"/>
      <c r="O306" s="86"/>
      <c r="P306" s="86"/>
      <c r="Q306" s="86"/>
    </row>
    <row r="307" spans="12:17">
      <c r="L307" s="86"/>
      <c r="M307" s="86"/>
      <c r="N307" s="86"/>
      <c r="O307" s="86"/>
      <c r="P307" s="86"/>
      <c r="Q307" s="86"/>
    </row>
    <row r="308" spans="12:17">
      <c r="L308" s="86"/>
      <c r="M308" s="86"/>
      <c r="N308" s="86"/>
      <c r="O308" s="86"/>
      <c r="P308" s="86"/>
      <c r="Q308" s="86"/>
    </row>
    <row r="309" spans="12:17">
      <c r="L309" s="86"/>
      <c r="M309" s="86"/>
      <c r="N309" s="86"/>
      <c r="O309" s="86"/>
      <c r="P309" s="86"/>
      <c r="Q309" s="86"/>
    </row>
    <row r="310" spans="12:17">
      <c r="L310" s="86"/>
      <c r="M310" s="86"/>
      <c r="N310" s="86"/>
      <c r="O310" s="86"/>
      <c r="P310" s="86"/>
      <c r="Q310" s="86"/>
    </row>
    <row r="311" spans="12:17">
      <c r="L311" s="86"/>
      <c r="M311" s="86"/>
      <c r="N311" s="86"/>
      <c r="O311" s="86"/>
      <c r="P311" s="86"/>
      <c r="Q311" s="86"/>
    </row>
    <row r="312" spans="12:17">
      <c r="L312" s="86"/>
      <c r="M312" s="86"/>
      <c r="N312" s="86"/>
      <c r="O312" s="86"/>
      <c r="P312" s="86"/>
      <c r="Q312" s="86"/>
    </row>
    <row r="313" spans="12:17">
      <c r="L313" s="86"/>
      <c r="M313" s="86"/>
      <c r="N313" s="86"/>
      <c r="O313" s="86"/>
      <c r="P313" s="86"/>
      <c r="Q313" s="86"/>
    </row>
    <row r="314" spans="12:17">
      <c r="L314" s="86"/>
      <c r="M314" s="86"/>
      <c r="N314" s="86"/>
      <c r="O314" s="86"/>
      <c r="P314" s="86"/>
      <c r="Q314" s="86"/>
    </row>
    <row r="315" spans="12:17">
      <c r="L315" s="86"/>
      <c r="M315" s="86"/>
      <c r="N315" s="86"/>
      <c r="O315" s="86"/>
      <c r="P315" s="86"/>
      <c r="Q315" s="86"/>
    </row>
    <row r="316" spans="12:17">
      <c r="L316" s="86"/>
      <c r="M316" s="86"/>
      <c r="N316" s="86"/>
      <c r="O316" s="86"/>
      <c r="P316" s="86"/>
      <c r="Q316" s="86"/>
    </row>
    <row r="317" spans="12:17">
      <c r="L317" s="86"/>
      <c r="M317" s="86"/>
      <c r="N317" s="86"/>
      <c r="O317" s="86"/>
      <c r="P317" s="86"/>
      <c r="Q317" s="86"/>
    </row>
    <row r="318" spans="12:17">
      <c r="L318" s="86"/>
      <c r="M318" s="86"/>
      <c r="N318" s="86"/>
      <c r="O318" s="86"/>
      <c r="P318" s="86"/>
      <c r="Q318" s="86"/>
    </row>
    <row r="319" spans="12:17">
      <c r="L319" s="86"/>
      <c r="M319" s="86"/>
      <c r="N319" s="86"/>
      <c r="O319" s="86"/>
      <c r="P319" s="86"/>
      <c r="Q319" s="86"/>
    </row>
    <row r="320" spans="12:17">
      <c r="L320" s="86"/>
      <c r="M320" s="86"/>
      <c r="N320" s="86"/>
      <c r="O320" s="86"/>
      <c r="P320" s="86"/>
      <c r="Q320" s="86"/>
    </row>
    <row r="321" spans="12:17">
      <c r="L321" s="86"/>
      <c r="M321" s="86"/>
      <c r="N321" s="86"/>
      <c r="O321" s="86"/>
      <c r="P321" s="86"/>
      <c r="Q321" s="86"/>
    </row>
    <row r="322" spans="12:17">
      <c r="L322" s="86"/>
      <c r="M322" s="86"/>
      <c r="N322" s="86"/>
      <c r="O322" s="86"/>
      <c r="P322" s="86"/>
      <c r="Q322" s="86"/>
    </row>
    <row r="323" spans="12:17">
      <c r="L323" s="86"/>
      <c r="M323" s="86"/>
      <c r="N323" s="86"/>
      <c r="O323" s="86"/>
      <c r="P323" s="86"/>
      <c r="Q323" s="86"/>
    </row>
    <row r="324" spans="12:17">
      <c r="L324" s="86"/>
      <c r="M324" s="86"/>
      <c r="N324" s="86"/>
      <c r="O324" s="86"/>
      <c r="P324" s="86"/>
      <c r="Q324" s="86"/>
    </row>
    <row r="325" spans="12:17">
      <c r="L325" s="86"/>
      <c r="M325" s="86"/>
      <c r="N325" s="86"/>
      <c r="O325" s="86"/>
      <c r="P325" s="86"/>
      <c r="Q325" s="86"/>
    </row>
    <row r="326" spans="12:17">
      <c r="L326" s="86"/>
      <c r="M326" s="86"/>
      <c r="N326" s="86"/>
      <c r="O326" s="86"/>
      <c r="P326" s="86"/>
      <c r="Q326" s="86"/>
    </row>
    <row r="327" spans="12:17">
      <c r="L327" s="86"/>
      <c r="M327" s="86"/>
      <c r="N327" s="86"/>
      <c r="O327" s="86"/>
      <c r="P327" s="86"/>
      <c r="Q327" s="86"/>
    </row>
    <row r="328" spans="12:17">
      <c r="L328" s="86"/>
      <c r="M328" s="86"/>
      <c r="N328" s="86"/>
      <c r="O328" s="86"/>
      <c r="P328" s="86"/>
      <c r="Q328" s="86"/>
    </row>
    <row r="329" spans="12:17">
      <c r="L329" s="86"/>
      <c r="M329" s="86"/>
      <c r="N329" s="86"/>
      <c r="O329" s="86"/>
      <c r="P329" s="86"/>
      <c r="Q329" s="86"/>
    </row>
    <row r="330" spans="12:17">
      <c r="L330" s="86"/>
      <c r="M330" s="86"/>
      <c r="N330" s="86"/>
      <c r="O330" s="86"/>
      <c r="P330" s="86"/>
      <c r="Q330" s="86"/>
    </row>
    <row r="331" spans="12:17">
      <c r="L331" s="86"/>
      <c r="M331" s="86"/>
      <c r="N331" s="86"/>
      <c r="O331" s="86"/>
      <c r="P331" s="86"/>
      <c r="Q331" s="86"/>
    </row>
    <row r="332" spans="12:17">
      <c r="L332" s="86"/>
      <c r="M332" s="86"/>
      <c r="N332" s="86"/>
      <c r="O332" s="86"/>
      <c r="P332" s="86"/>
      <c r="Q332" s="86"/>
    </row>
    <row r="333" spans="12:17">
      <c r="L333" s="86"/>
      <c r="M333" s="86"/>
      <c r="N333" s="86"/>
      <c r="O333" s="86"/>
      <c r="P333" s="86"/>
      <c r="Q333" s="86"/>
    </row>
    <row r="334" spans="12:17">
      <c r="L334" s="86"/>
      <c r="M334" s="86"/>
      <c r="N334" s="86"/>
      <c r="O334" s="86"/>
      <c r="P334" s="86"/>
      <c r="Q334" s="86"/>
    </row>
    <row r="335" spans="12:17">
      <c r="L335" s="86"/>
      <c r="M335" s="86"/>
      <c r="N335" s="86"/>
      <c r="O335" s="86"/>
      <c r="P335" s="86"/>
      <c r="Q335" s="86"/>
    </row>
    <row r="336" spans="12:17">
      <c r="L336" s="86"/>
      <c r="M336" s="86"/>
      <c r="N336" s="86"/>
      <c r="O336" s="86"/>
      <c r="P336" s="86"/>
      <c r="Q336" s="86"/>
    </row>
    <row r="337" spans="12:17">
      <c r="L337" s="86"/>
      <c r="M337" s="86"/>
      <c r="N337" s="86"/>
      <c r="O337" s="86"/>
      <c r="P337" s="86"/>
      <c r="Q337" s="86"/>
    </row>
    <row r="338" spans="12:17">
      <c r="L338" s="86"/>
      <c r="M338" s="86"/>
      <c r="N338" s="86"/>
      <c r="O338" s="86"/>
      <c r="P338" s="86"/>
      <c r="Q338" s="86"/>
    </row>
    <row r="339" spans="12:17">
      <c r="L339" s="86"/>
      <c r="M339" s="86"/>
      <c r="N339" s="86"/>
      <c r="O339" s="86"/>
      <c r="P339" s="86"/>
      <c r="Q339" s="86"/>
    </row>
    <row r="340" spans="12:17">
      <c r="L340" s="86"/>
      <c r="M340" s="86"/>
      <c r="N340" s="86"/>
      <c r="O340" s="86"/>
      <c r="P340" s="86"/>
      <c r="Q340" s="86"/>
    </row>
    <row r="341" spans="12:17">
      <c r="L341" s="86"/>
      <c r="M341" s="86"/>
      <c r="N341" s="86"/>
      <c r="O341" s="86"/>
      <c r="P341" s="86"/>
      <c r="Q341" s="86"/>
    </row>
    <row r="342" spans="12:17">
      <c r="L342" s="86"/>
      <c r="M342" s="86"/>
      <c r="N342" s="86"/>
      <c r="O342" s="86"/>
      <c r="P342" s="86"/>
      <c r="Q342" s="86"/>
    </row>
    <row r="343" spans="12:17">
      <c r="L343" s="86"/>
      <c r="M343" s="86"/>
      <c r="N343" s="86"/>
      <c r="O343" s="86"/>
      <c r="P343" s="86"/>
      <c r="Q343" s="86"/>
    </row>
    <row r="344" spans="12:17">
      <c r="L344" s="86"/>
      <c r="M344" s="86"/>
      <c r="N344" s="86"/>
      <c r="O344" s="86"/>
      <c r="P344" s="86"/>
      <c r="Q344" s="86"/>
    </row>
    <row r="345" spans="12:17">
      <c r="L345" s="86"/>
      <c r="M345" s="86"/>
      <c r="N345" s="86"/>
      <c r="O345" s="86"/>
      <c r="P345" s="86"/>
      <c r="Q345" s="86"/>
    </row>
    <row r="346" spans="12:17">
      <c r="L346" s="86"/>
      <c r="M346" s="86"/>
      <c r="N346" s="86"/>
      <c r="O346" s="86"/>
      <c r="P346" s="86"/>
      <c r="Q346" s="86"/>
    </row>
    <row r="347" spans="12:17">
      <c r="L347" s="86"/>
      <c r="M347" s="86"/>
      <c r="N347" s="86"/>
      <c r="O347" s="86"/>
      <c r="P347" s="86"/>
      <c r="Q347" s="86"/>
    </row>
    <row r="348" spans="12:17">
      <c r="L348" s="86"/>
      <c r="M348" s="86"/>
      <c r="N348" s="86"/>
      <c r="O348" s="86"/>
      <c r="P348" s="86"/>
      <c r="Q348" s="86"/>
    </row>
    <row r="349" spans="12:17">
      <c r="L349" s="86"/>
      <c r="M349" s="86"/>
      <c r="N349" s="86"/>
      <c r="O349" s="86"/>
      <c r="P349" s="86"/>
      <c r="Q349" s="86"/>
    </row>
    <row r="350" spans="12:17">
      <c r="L350" s="86"/>
      <c r="M350" s="86"/>
      <c r="N350" s="86"/>
      <c r="O350" s="86"/>
      <c r="P350" s="86"/>
      <c r="Q350" s="86"/>
    </row>
    <row r="351" spans="12:17">
      <c r="L351" s="86"/>
      <c r="M351" s="86"/>
      <c r="N351" s="86"/>
      <c r="O351" s="86"/>
      <c r="P351" s="86"/>
      <c r="Q351" s="86"/>
    </row>
    <row r="352" spans="12:17">
      <c r="L352" s="86"/>
      <c r="M352" s="86"/>
      <c r="N352" s="86"/>
      <c r="O352" s="86"/>
      <c r="P352" s="86"/>
      <c r="Q352" s="86"/>
    </row>
    <row r="353" spans="12:17">
      <c r="L353" s="86"/>
      <c r="M353" s="86"/>
      <c r="N353" s="86"/>
      <c r="O353" s="86"/>
      <c r="P353" s="86"/>
      <c r="Q353" s="86"/>
    </row>
    <row r="354" spans="12:17">
      <c r="L354" s="86"/>
      <c r="M354" s="86"/>
      <c r="N354" s="86"/>
      <c r="O354" s="86"/>
      <c r="P354" s="86"/>
      <c r="Q354" s="86"/>
    </row>
    <row r="355" spans="12:17">
      <c r="L355" s="86"/>
      <c r="M355" s="86"/>
      <c r="N355" s="86"/>
      <c r="O355" s="86"/>
      <c r="P355" s="86"/>
      <c r="Q355" s="86"/>
    </row>
    <row r="356" spans="12:17">
      <c r="L356" s="86"/>
      <c r="M356" s="86"/>
      <c r="N356" s="86"/>
      <c r="O356" s="86"/>
      <c r="P356" s="86"/>
      <c r="Q356" s="86"/>
    </row>
    <row r="357" spans="12:17">
      <c r="L357" s="86"/>
      <c r="M357" s="86"/>
      <c r="N357" s="86"/>
      <c r="O357" s="86"/>
      <c r="P357" s="86"/>
      <c r="Q357" s="86"/>
    </row>
    <row r="358" spans="12:17">
      <c r="L358" s="86"/>
      <c r="M358" s="86"/>
      <c r="N358" s="86"/>
      <c r="O358" s="86"/>
      <c r="P358" s="86"/>
      <c r="Q358" s="86"/>
    </row>
    <row r="359" spans="12:17">
      <c r="L359" s="86"/>
      <c r="M359" s="86"/>
      <c r="N359" s="86"/>
      <c r="O359" s="86"/>
      <c r="P359" s="86"/>
      <c r="Q359" s="86"/>
    </row>
    <row r="360" spans="12:17">
      <c r="L360" s="86"/>
      <c r="M360" s="86"/>
      <c r="N360" s="86"/>
      <c r="O360" s="86"/>
      <c r="P360" s="86"/>
      <c r="Q360" s="86"/>
    </row>
    <row r="361" spans="12:17">
      <c r="L361" s="86"/>
      <c r="M361" s="86"/>
      <c r="N361" s="86"/>
      <c r="O361" s="86"/>
      <c r="P361" s="86"/>
      <c r="Q361" s="86"/>
    </row>
    <row r="362" spans="12:17">
      <c r="L362" s="86"/>
      <c r="M362" s="86"/>
      <c r="N362" s="86"/>
      <c r="O362" s="86"/>
      <c r="P362" s="86"/>
      <c r="Q362" s="86"/>
    </row>
    <row r="363" spans="12:17">
      <c r="L363" s="86"/>
      <c r="M363" s="86"/>
      <c r="N363" s="86"/>
      <c r="O363" s="86"/>
      <c r="P363" s="86"/>
      <c r="Q363" s="86"/>
    </row>
    <row r="364" spans="12:17">
      <c r="L364" s="86"/>
      <c r="M364" s="86"/>
      <c r="N364" s="86"/>
      <c r="O364" s="86"/>
      <c r="P364" s="86"/>
      <c r="Q364" s="86"/>
    </row>
    <row r="365" spans="12:17">
      <c r="L365" s="86"/>
      <c r="M365" s="86"/>
      <c r="N365" s="86"/>
      <c r="O365" s="86"/>
      <c r="P365" s="86"/>
      <c r="Q365" s="86"/>
    </row>
    <row r="366" spans="12:17">
      <c r="L366" s="86"/>
      <c r="M366" s="86"/>
      <c r="N366" s="86"/>
      <c r="O366" s="86"/>
      <c r="P366" s="86"/>
      <c r="Q366" s="86"/>
    </row>
    <row r="367" spans="12:17">
      <c r="L367" s="86"/>
      <c r="M367" s="86"/>
      <c r="N367" s="86"/>
      <c r="O367" s="86"/>
      <c r="P367" s="86"/>
      <c r="Q367" s="86"/>
    </row>
    <row r="368" spans="12:17">
      <c r="L368" s="86"/>
      <c r="M368" s="86"/>
      <c r="N368" s="86"/>
      <c r="O368" s="86"/>
      <c r="P368" s="86"/>
      <c r="Q368" s="86"/>
    </row>
    <row r="369" spans="12:17">
      <c r="L369" s="86"/>
      <c r="M369" s="86"/>
      <c r="N369" s="86"/>
      <c r="O369" s="86"/>
      <c r="P369" s="86"/>
      <c r="Q369" s="86"/>
    </row>
    <row r="370" spans="12:17">
      <c r="L370" s="86"/>
      <c r="M370" s="86"/>
      <c r="N370" s="86"/>
      <c r="O370" s="86"/>
      <c r="P370" s="86"/>
      <c r="Q370" s="86"/>
    </row>
    <row r="371" spans="12:17">
      <c r="L371" s="86"/>
      <c r="M371" s="86"/>
      <c r="N371" s="86"/>
      <c r="O371" s="86"/>
      <c r="P371" s="86"/>
      <c r="Q371" s="86"/>
    </row>
    <row r="372" spans="12:17">
      <c r="L372" s="86"/>
      <c r="M372" s="86"/>
      <c r="N372" s="86"/>
      <c r="O372" s="86"/>
      <c r="P372" s="86"/>
      <c r="Q372" s="86"/>
    </row>
    <row r="373" spans="12:17">
      <c r="L373" s="86"/>
      <c r="M373" s="86"/>
      <c r="N373" s="86"/>
      <c r="O373" s="86"/>
      <c r="P373" s="86"/>
      <c r="Q373" s="86"/>
    </row>
    <row r="374" spans="12:17">
      <c r="L374" s="86"/>
      <c r="M374" s="86"/>
      <c r="N374" s="86"/>
      <c r="O374" s="86"/>
      <c r="P374" s="86"/>
      <c r="Q374" s="86"/>
    </row>
    <row r="375" spans="12:17">
      <c r="L375" s="86"/>
      <c r="M375" s="86"/>
      <c r="N375" s="86"/>
      <c r="O375" s="86"/>
      <c r="P375" s="86"/>
      <c r="Q375" s="86"/>
    </row>
    <row r="376" spans="12:17">
      <c r="L376" s="86"/>
      <c r="M376" s="86"/>
      <c r="N376" s="86"/>
      <c r="O376" s="86"/>
      <c r="P376" s="86"/>
      <c r="Q376" s="86"/>
    </row>
    <row r="377" spans="12:17">
      <c r="L377" s="86"/>
      <c r="M377" s="86"/>
      <c r="N377" s="86"/>
      <c r="O377" s="86"/>
      <c r="P377" s="86"/>
      <c r="Q377" s="86"/>
    </row>
    <row r="378" spans="12:17">
      <c r="L378" s="86"/>
      <c r="M378" s="86"/>
      <c r="N378" s="86"/>
      <c r="O378" s="86"/>
      <c r="P378" s="86"/>
      <c r="Q378" s="86"/>
    </row>
    <row r="379" spans="12:17">
      <c r="L379" s="86"/>
      <c r="M379" s="86"/>
      <c r="N379" s="86"/>
      <c r="O379" s="86"/>
      <c r="P379" s="86"/>
      <c r="Q379" s="86"/>
    </row>
    <row r="380" spans="12:17">
      <c r="L380" s="86"/>
      <c r="M380" s="86"/>
      <c r="N380" s="86"/>
      <c r="O380" s="86"/>
      <c r="P380" s="86"/>
      <c r="Q380" s="86"/>
    </row>
    <row r="381" spans="12:17">
      <c r="L381" s="86"/>
      <c r="M381" s="86"/>
      <c r="N381" s="86"/>
      <c r="O381" s="86"/>
      <c r="P381" s="86"/>
      <c r="Q381" s="86"/>
    </row>
    <row r="382" spans="12:17">
      <c r="L382" s="86"/>
      <c r="M382" s="86"/>
      <c r="N382" s="86"/>
      <c r="O382" s="86"/>
      <c r="P382" s="86"/>
      <c r="Q382" s="86"/>
    </row>
    <row r="383" spans="12:17">
      <c r="L383" s="86"/>
      <c r="M383" s="86"/>
      <c r="N383" s="86"/>
      <c r="O383" s="86"/>
      <c r="P383" s="86"/>
      <c r="Q383" s="86"/>
    </row>
    <row r="384" spans="12:17">
      <c r="L384" s="86"/>
      <c r="M384" s="86"/>
      <c r="N384" s="86"/>
      <c r="O384" s="86"/>
      <c r="P384" s="86"/>
      <c r="Q384" s="86"/>
    </row>
    <row r="385" spans="12:17">
      <c r="L385" s="86"/>
      <c r="M385" s="86"/>
      <c r="N385" s="86"/>
      <c r="O385" s="86"/>
      <c r="P385" s="86"/>
      <c r="Q385" s="86"/>
    </row>
    <row r="386" spans="12:17">
      <c r="L386" s="86"/>
      <c r="M386" s="86"/>
      <c r="N386" s="86"/>
      <c r="O386" s="86"/>
      <c r="P386" s="86"/>
      <c r="Q386" s="86"/>
    </row>
    <row r="387" spans="12:17">
      <c r="L387" s="86"/>
      <c r="M387" s="86"/>
      <c r="N387" s="86"/>
      <c r="O387" s="86"/>
      <c r="P387" s="86"/>
      <c r="Q387" s="86"/>
    </row>
    <row r="388" spans="12:17">
      <c r="L388" s="86"/>
      <c r="M388" s="86"/>
      <c r="N388" s="86"/>
      <c r="O388" s="86"/>
      <c r="P388" s="86"/>
      <c r="Q388" s="86"/>
    </row>
    <row r="389" spans="12:17">
      <c r="L389" s="86"/>
      <c r="M389" s="86"/>
      <c r="N389" s="86"/>
      <c r="O389" s="86"/>
      <c r="P389" s="86"/>
      <c r="Q389" s="86"/>
    </row>
    <row r="390" spans="12:17">
      <c r="L390" s="86"/>
      <c r="M390" s="86"/>
      <c r="N390" s="86"/>
      <c r="O390" s="86"/>
      <c r="P390" s="86"/>
      <c r="Q390" s="86"/>
    </row>
    <row r="391" spans="12:17">
      <c r="L391" s="86"/>
      <c r="M391" s="86"/>
      <c r="N391" s="86"/>
      <c r="O391" s="86"/>
      <c r="P391" s="86"/>
      <c r="Q391" s="86"/>
    </row>
    <row r="392" spans="12:17">
      <c r="L392" s="86"/>
      <c r="M392" s="86"/>
      <c r="N392" s="86"/>
      <c r="O392" s="86"/>
      <c r="P392" s="86"/>
      <c r="Q392" s="86"/>
    </row>
    <row r="393" spans="12:17">
      <c r="L393" s="86"/>
      <c r="M393" s="86"/>
      <c r="N393" s="86"/>
      <c r="O393" s="86"/>
      <c r="P393" s="86"/>
      <c r="Q393" s="86"/>
    </row>
    <row r="394" spans="12:17">
      <c r="L394" s="86"/>
      <c r="M394" s="86"/>
      <c r="N394" s="86"/>
      <c r="O394" s="86"/>
      <c r="P394" s="86"/>
      <c r="Q394" s="86"/>
    </row>
    <row r="395" spans="12:17">
      <c r="L395" s="86"/>
      <c r="M395" s="86"/>
      <c r="N395" s="86"/>
      <c r="O395" s="86"/>
      <c r="P395" s="86"/>
      <c r="Q395" s="86"/>
    </row>
    <row r="396" spans="12:17">
      <c r="L396" s="86"/>
      <c r="M396" s="86"/>
      <c r="N396" s="86"/>
      <c r="O396" s="86"/>
      <c r="P396" s="86"/>
      <c r="Q396" s="86"/>
    </row>
    <row r="397" spans="12:17">
      <c r="L397" s="86"/>
      <c r="M397" s="86"/>
      <c r="N397" s="86"/>
      <c r="O397" s="86"/>
      <c r="P397" s="86"/>
      <c r="Q397" s="86"/>
    </row>
    <row r="398" spans="12:17">
      <c r="L398" s="86"/>
      <c r="M398" s="86"/>
      <c r="N398" s="86"/>
      <c r="O398" s="86"/>
      <c r="P398" s="86"/>
      <c r="Q398" s="86"/>
    </row>
    <row r="399" spans="12:17">
      <c r="L399" s="86"/>
      <c r="M399" s="86"/>
      <c r="N399" s="86"/>
      <c r="O399" s="86"/>
      <c r="P399" s="86"/>
      <c r="Q399" s="86"/>
    </row>
    <row r="400" spans="12:17">
      <c r="L400" s="86"/>
      <c r="M400" s="86"/>
      <c r="N400" s="86"/>
      <c r="O400" s="86"/>
      <c r="P400" s="86"/>
      <c r="Q400" s="86"/>
    </row>
    <row r="401" spans="12:17">
      <c r="L401" s="86"/>
      <c r="M401" s="86"/>
      <c r="N401" s="86"/>
      <c r="O401" s="86"/>
      <c r="P401" s="86"/>
      <c r="Q401" s="86"/>
    </row>
    <row r="402" spans="12:17">
      <c r="L402" s="86"/>
      <c r="M402" s="86"/>
      <c r="N402" s="86"/>
      <c r="O402" s="86"/>
      <c r="P402" s="86"/>
      <c r="Q402" s="86"/>
    </row>
    <row r="403" spans="12:17">
      <c r="L403" s="86"/>
      <c r="M403" s="86"/>
      <c r="N403" s="86"/>
      <c r="O403" s="86"/>
      <c r="P403" s="86"/>
      <c r="Q403" s="86"/>
    </row>
    <row r="404" spans="12:17">
      <c r="L404" s="86"/>
      <c r="M404" s="86"/>
      <c r="N404" s="86"/>
      <c r="O404" s="86"/>
      <c r="P404" s="86"/>
      <c r="Q404" s="86"/>
    </row>
    <row r="405" spans="12:17">
      <c r="L405" s="86"/>
      <c r="M405" s="86"/>
      <c r="N405" s="86"/>
      <c r="O405" s="86"/>
      <c r="P405" s="86"/>
      <c r="Q405" s="86"/>
    </row>
    <row r="406" spans="12:17">
      <c r="L406" s="86"/>
      <c r="M406" s="86"/>
      <c r="N406" s="86"/>
      <c r="O406" s="86"/>
      <c r="P406" s="86"/>
      <c r="Q406" s="86"/>
    </row>
    <row r="407" spans="12:17">
      <c r="L407" s="86"/>
      <c r="M407" s="86"/>
      <c r="N407" s="86"/>
      <c r="O407" s="86"/>
      <c r="P407" s="86"/>
      <c r="Q407" s="86"/>
    </row>
    <row r="408" spans="12:17">
      <c r="L408" s="86"/>
      <c r="M408" s="86"/>
      <c r="N408" s="86"/>
      <c r="O408" s="86"/>
      <c r="P408" s="86"/>
      <c r="Q408" s="86"/>
    </row>
    <row r="409" spans="12:17">
      <c r="L409" s="86"/>
      <c r="M409" s="86"/>
      <c r="N409" s="86"/>
      <c r="O409" s="86"/>
      <c r="P409" s="86"/>
      <c r="Q409" s="86"/>
    </row>
    <row r="410" spans="12:17">
      <c r="L410" s="86"/>
      <c r="M410" s="86"/>
      <c r="N410" s="86"/>
      <c r="O410" s="86"/>
      <c r="P410" s="86"/>
      <c r="Q410" s="86"/>
    </row>
    <row r="411" spans="12:17">
      <c r="L411" s="86"/>
      <c r="M411" s="86"/>
      <c r="N411" s="86"/>
      <c r="O411" s="86"/>
      <c r="P411" s="86"/>
      <c r="Q411" s="86"/>
    </row>
    <row r="412" spans="12:17">
      <c r="L412" s="86"/>
      <c r="M412" s="86"/>
      <c r="N412" s="86"/>
      <c r="O412" s="86"/>
      <c r="P412" s="86"/>
      <c r="Q412" s="86"/>
    </row>
    <row r="413" spans="12:17">
      <c r="L413" s="86"/>
      <c r="M413" s="86"/>
      <c r="N413" s="86"/>
      <c r="O413" s="86"/>
      <c r="P413" s="86"/>
      <c r="Q413" s="86"/>
    </row>
    <row r="414" spans="12:17">
      <c r="L414" s="86"/>
      <c r="M414" s="86"/>
      <c r="N414" s="86"/>
      <c r="O414" s="86"/>
      <c r="P414" s="86"/>
      <c r="Q414" s="86"/>
    </row>
    <row r="415" spans="12:17">
      <c r="L415" s="86"/>
      <c r="M415" s="86"/>
      <c r="N415" s="86"/>
      <c r="O415" s="86"/>
      <c r="P415" s="86"/>
      <c r="Q415" s="86"/>
    </row>
    <row r="416" spans="12:17">
      <c r="L416" s="86"/>
      <c r="M416" s="86"/>
      <c r="N416" s="86"/>
      <c r="O416" s="86"/>
      <c r="P416" s="86"/>
      <c r="Q416" s="86"/>
    </row>
    <row r="417" spans="12:17">
      <c r="L417" s="86"/>
      <c r="M417" s="86"/>
      <c r="N417" s="86"/>
      <c r="O417" s="86"/>
      <c r="P417" s="86"/>
      <c r="Q417" s="86"/>
    </row>
    <row r="418" spans="12:17">
      <c r="L418" s="86"/>
      <c r="M418" s="86"/>
      <c r="N418" s="86"/>
      <c r="O418" s="86"/>
      <c r="P418" s="86"/>
      <c r="Q418" s="86"/>
    </row>
    <row r="419" spans="12:17">
      <c r="L419" s="86"/>
      <c r="M419" s="86"/>
      <c r="N419" s="86"/>
      <c r="O419" s="86"/>
      <c r="P419" s="86"/>
      <c r="Q419" s="86"/>
    </row>
    <row r="420" spans="12:17">
      <c r="L420" s="86"/>
      <c r="M420" s="86"/>
      <c r="N420" s="86"/>
      <c r="O420" s="86"/>
      <c r="P420" s="86"/>
      <c r="Q420" s="86"/>
    </row>
    <row r="421" spans="12:17">
      <c r="L421" s="86"/>
      <c r="M421" s="86"/>
      <c r="N421" s="86"/>
      <c r="O421" s="86"/>
      <c r="P421" s="86"/>
      <c r="Q421" s="86"/>
    </row>
    <row r="422" spans="12:17">
      <c r="L422" s="86"/>
      <c r="M422" s="86"/>
      <c r="N422" s="86"/>
      <c r="O422" s="86"/>
      <c r="P422" s="86"/>
      <c r="Q422" s="86"/>
    </row>
    <row r="423" spans="12:17">
      <c r="L423" s="86"/>
      <c r="M423" s="86"/>
      <c r="N423" s="86"/>
      <c r="O423" s="86"/>
      <c r="P423" s="86"/>
      <c r="Q423" s="86"/>
    </row>
    <row r="424" spans="12:17">
      <c r="L424" s="86"/>
      <c r="M424" s="86"/>
      <c r="N424" s="86"/>
      <c r="O424" s="86"/>
      <c r="P424" s="86"/>
      <c r="Q424" s="86"/>
    </row>
    <row r="425" spans="12:17">
      <c r="L425" s="86"/>
      <c r="M425" s="86"/>
      <c r="N425" s="86"/>
      <c r="O425" s="86"/>
      <c r="P425" s="86"/>
      <c r="Q425" s="86"/>
    </row>
    <row r="426" spans="12:17">
      <c r="L426" s="86"/>
      <c r="M426" s="86"/>
      <c r="N426" s="86"/>
      <c r="O426" s="86"/>
      <c r="P426" s="86"/>
      <c r="Q426" s="86"/>
    </row>
    <row r="427" spans="12:17">
      <c r="L427" s="86"/>
      <c r="M427" s="86"/>
      <c r="N427" s="86"/>
      <c r="O427" s="86"/>
      <c r="P427" s="86"/>
      <c r="Q427" s="86"/>
    </row>
    <row r="428" spans="12:17">
      <c r="L428" s="86"/>
      <c r="M428" s="86"/>
      <c r="N428" s="86"/>
      <c r="O428" s="86"/>
      <c r="P428" s="86"/>
      <c r="Q428" s="86"/>
    </row>
    <row r="429" spans="12:17">
      <c r="L429" s="86"/>
      <c r="M429" s="86"/>
      <c r="N429" s="86"/>
      <c r="O429" s="86"/>
      <c r="P429" s="86"/>
      <c r="Q429" s="86"/>
    </row>
    <row r="430" spans="12:17">
      <c r="L430" s="86"/>
      <c r="M430" s="86"/>
      <c r="N430" s="86"/>
      <c r="O430" s="86"/>
      <c r="P430" s="86"/>
      <c r="Q430" s="86"/>
    </row>
    <row r="431" spans="12:17">
      <c r="L431" s="86"/>
      <c r="M431" s="86"/>
      <c r="N431" s="86"/>
      <c r="O431" s="86"/>
      <c r="P431" s="86"/>
      <c r="Q431" s="86"/>
    </row>
    <row r="432" spans="12:17">
      <c r="L432" s="86"/>
      <c r="M432" s="86"/>
      <c r="N432" s="86"/>
      <c r="O432" s="86"/>
      <c r="P432" s="86"/>
      <c r="Q432" s="86"/>
    </row>
    <row r="433" spans="12:17">
      <c r="L433" s="86"/>
      <c r="M433" s="86"/>
      <c r="N433" s="86"/>
      <c r="O433" s="86"/>
      <c r="P433" s="86"/>
      <c r="Q433" s="86"/>
    </row>
    <row r="434" spans="12:17">
      <c r="L434" s="86"/>
      <c r="M434" s="86"/>
      <c r="N434" s="86"/>
      <c r="O434" s="86"/>
      <c r="P434" s="86"/>
      <c r="Q434" s="86"/>
    </row>
    <row r="435" spans="12:17">
      <c r="L435" s="86"/>
      <c r="M435" s="86"/>
      <c r="N435" s="86"/>
      <c r="O435" s="86"/>
      <c r="P435" s="86"/>
      <c r="Q435" s="86"/>
    </row>
    <row r="436" spans="12:17">
      <c r="L436" s="86"/>
      <c r="M436" s="86"/>
      <c r="N436" s="86"/>
      <c r="O436" s="86"/>
      <c r="P436" s="86"/>
      <c r="Q436" s="86"/>
    </row>
    <row r="437" spans="12:17">
      <c r="L437" s="86"/>
      <c r="M437" s="86"/>
      <c r="N437" s="86"/>
      <c r="O437" s="86"/>
      <c r="P437" s="86"/>
      <c r="Q437" s="86"/>
    </row>
    <row r="438" spans="12:17">
      <c r="L438" s="86"/>
      <c r="M438" s="86"/>
      <c r="N438" s="86"/>
      <c r="O438" s="86"/>
      <c r="P438" s="86"/>
      <c r="Q438" s="86"/>
    </row>
    <row r="439" spans="12:17">
      <c r="L439" s="86"/>
      <c r="M439" s="86"/>
      <c r="N439" s="86"/>
      <c r="O439" s="86"/>
      <c r="P439" s="86"/>
      <c r="Q439" s="86"/>
    </row>
    <row r="440" spans="12:17">
      <c r="L440" s="86"/>
      <c r="M440" s="86"/>
      <c r="N440" s="86"/>
      <c r="O440" s="86"/>
      <c r="P440" s="86"/>
      <c r="Q440" s="86"/>
    </row>
    <row r="441" spans="12:17">
      <c r="L441" s="86"/>
      <c r="M441" s="86"/>
      <c r="N441" s="86"/>
      <c r="O441" s="86"/>
      <c r="P441" s="86"/>
      <c r="Q441" s="86"/>
    </row>
    <row r="442" spans="12:17">
      <c r="L442" s="86"/>
      <c r="M442" s="86"/>
      <c r="N442" s="86"/>
      <c r="O442" s="86"/>
      <c r="P442" s="86"/>
      <c r="Q442" s="86"/>
    </row>
    <row r="443" spans="12:17">
      <c r="L443" s="86"/>
      <c r="M443" s="86"/>
      <c r="N443" s="86"/>
      <c r="O443" s="86"/>
      <c r="P443" s="86"/>
      <c r="Q443" s="86"/>
    </row>
    <row r="444" spans="12:17">
      <c r="L444" s="86"/>
      <c r="M444" s="86"/>
      <c r="N444" s="86"/>
      <c r="O444" s="86"/>
      <c r="P444" s="86"/>
      <c r="Q444" s="86"/>
    </row>
    <row r="445" spans="12:17">
      <c r="L445" s="86"/>
      <c r="M445" s="86"/>
      <c r="N445" s="86"/>
      <c r="O445" s="86"/>
      <c r="P445" s="86"/>
      <c r="Q445" s="86"/>
    </row>
    <row r="446" spans="12:17">
      <c r="L446" s="86"/>
      <c r="M446" s="86"/>
      <c r="N446" s="86"/>
      <c r="O446" s="86"/>
      <c r="P446" s="86"/>
      <c r="Q446" s="86"/>
    </row>
    <row r="447" spans="12:17">
      <c r="L447" s="86"/>
      <c r="M447" s="86"/>
      <c r="N447" s="86"/>
      <c r="O447" s="86"/>
      <c r="P447" s="86"/>
      <c r="Q447" s="86"/>
    </row>
    <row r="448" spans="12:17">
      <c r="L448" s="86"/>
      <c r="M448" s="86"/>
      <c r="N448" s="86"/>
      <c r="O448" s="86"/>
      <c r="P448" s="86"/>
      <c r="Q448" s="86"/>
    </row>
    <row r="449" spans="12:17">
      <c r="L449" s="86"/>
      <c r="M449" s="86"/>
      <c r="N449" s="86"/>
      <c r="O449" s="86"/>
      <c r="P449" s="86"/>
      <c r="Q449" s="86"/>
    </row>
    <row r="450" spans="12:17">
      <c r="L450" s="86"/>
      <c r="M450" s="86"/>
      <c r="N450" s="86"/>
      <c r="O450" s="86"/>
      <c r="P450" s="86"/>
      <c r="Q450" s="86"/>
    </row>
    <row r="451" spans="12:17">
      <c r="L451" s="86"/>
      <c r="M451" s="86"/>
      <c r="N451" s="86"/>
      <c r="O451" s="86"/>
      <c r="P451" s="86"/>
      <c r="Q451" s="86"/>
    </row>
    <row r="452" spans="12:17">
      <c r="L452" s="86"/>
      <c r="M452" s="86"/>
      <c r="N452" s="86"/>
      <c r="O452" s="86"/>
      <c r="P452" s="86"/>
      <c r="Q452" s="86"/>
    </row>
    <row r="453" spans="12:17">
      <c r="L453" s="86"/>
      <c r="M453" s="86"/>
      <c r="N453" s="86"/>
      <c r="O453" s="86"/>
      <c r="P453" s="86"/>
      <c r="Q453" s="86"/>
    </row>
    <row r="454" spans="12:17">
      <c r="L454" s="86"/>
      <c r="M454" s="86"/>
      <c r="N454" s="86"/>
      <c r="O454" s="86"/>
      <c r="P454" s="86"/>
      <c r="Q454" s="86"/>
    </row>
    <row r="455" spans="12:17">
      <c r="L455" s="86"/>
      <c r="M455" s="86"/>
      <c r="N455" s="86"/>
      <c r="O455" s="86"/>
      <c r="P455" s="86"/>
      <c r="Q455" s="86"/>
    </row>
    <row r="456" spans="12:17">
      <c r="L456" s="86"/>
      <c r="M456" s="86"/>
      <c r="N456" s="86"/>
      <c r="O456" s="86"/>
      <c r="P456" s="86"/>
      <c r="Q456" s="86"/>
    </row>
    <row r="457" spans="12:17">
      <c r="L457" s="86"/>
      <c r="M457" s="86"/>
      <c r="N457" s="86"/>
      <c r="O457" s="86"/>
      <c r="P457" s="86"/>
      <c r="Q457" s="86"/>
    </row>
    <row r="458" spans="12:17">
      <c r="L458" s="86"/>
      <c r="M458" s="86"/>
      <c r="N458" s="86"/>
      <c r="O458" s="86"/>
      <c r="P458" s="86"/>
      <c r="Q458" s="86"/>
    </row>
    <row r="459" spans="12:17">
      <c r="L459" s="86"/>
      <c r="M459" s="86"/>
      <c r="N459" s="86"/>
      <c r="O459" s="86"/>
      <c r="P459" s="86"/>
      <c r="Q459" s="86"/>
    </row>
    <row r="460" spans="12:17">
      <c r="L460" s="86"/>
      <c r="M460" s="86"/>
      <c r="N460" s="86"/>
      <c r="O460" s="86"/>
      <c r="P460" s="86"/>
      <c r="Q460" s="86"/>
    </row>
    <row r="461" spans="12:17">
      <c r="L461" s="86"/>
      <c r="M461" s="86"/>
      <c r="N461" s="86"/>
      <c r="O461" s="86"/>
      <c r="P461" s="86"/>
      <c r="Q461" s="86"/>
    </row>
    <row r="462" spans="12:17">
      <c r="L462" s="86"/>
      <c r="M462" s="86"/>
      <c r="N462" s="86"/>
      <c r="O462" s="86"/>
      <c r="P462" s="86"/>
      <c r="Q462" s="86"/>
    </row>
    <row r="463" spans="12:17">
      <c r="L463" s="86"/>
      <c r="M463" s="86"/>
      <c r="N463" s="86"/>
      <c r="O463" s="86"/>
      <c r="P463" s="86"/>
      <c r="Q463" s="86"/>
    </row>
    <row r="464" spans="12:17">
      <c r="L464" s="86"/>
      <c r="M464" s="86"/>
      <c r="N464" s="86"/>
      <c r="O464" s="86"/>
      <c r="P464" s="86"/>
      <c r="Q464" s="86"/>
    </row>
    <row r="465" spans="12:17">
      <c r="L465" s="86"/>
      <c r="M465" s="86"/>
      <c r="N465" s="86"/>
      <c r="O465" s="86"/>
      <c r="P465" s="86"/>
      <c r="Q465" s="86"/>
    </row>
    <row r="466" spans="12:17">
      <c r="L466" s="86"/>
      <c r="M466" s="86"/>
      <c r="N466" s="86"/>
      <c r="O466" s="86"/>
      <c r="P466" s="86"/>
      <c r="Q466" s="86"/>
    </row>
    <row r="467" spans="12:17">
      <c r="L467" s="86"/>
      <c r="M467" s="86"/>
      <c r="N467" s="86"/>
      <c r="O467" s="86"/>
      <c r="P467" s="86"/>
      <c r="Q467" s="86"/>
    </row>
    <row r="468" spans="12:17">
      <c r="L468" s="86"/>
      <c r="M468" s="86"/>
      <c r="N468" s="86"/>
      <c r="O468" s="86"/>
      <c r="P468" s="86"/>
      <c r="Q468" s="86"/>
    </row>
    <row r="469" spans="12:17">
      <c r="L469" s="86"/>
      <c r="M469" s="86"/>
      <c r="N469" s="86"/>
      <c r="O469" s="86"/>
      <c r="P469" s="86"/>
      <c r="Q469" s="86"/>
    </row>
    <row r="470" spans="12:17">
      <c r="L470" s="86"/>
      <c r="M470" s="86"/>
      <c r="N470" s="86"/>
      <c r="O470" s="86"/>
      <c r="P470" s="86"/>
      <c r="Q470" s="86"/>
    </row>
    <row r="471" spans="12:17">
      <c r="L471" s="86"/>
      <c r="M471" s="86"/>
      <c r="N471" s="86"/>
      <c r="O471" s="86"/>
      <c r="P471" s="86"/>
      <c r="Q471" s="86"/>
    </row>
    <row r="472" spans="12:17">
      <c r="L472" s="86"/>
      <c r="M472" s="86"/>
      <c r="N472" s="86"/>
      <c r="O472" s="86"/>
      <c r="P472" s="86"/>
      <c r="Q472" s="86"/>
    </row>
    <row r="473" spans="12:17">
      <c r="L473" s="86"/>
      <c r="M473" s="86"/>
      <c r="N473" s="86"/>
      <c r="O473" s="86"/>
      <c r="P473" s="86"/>
      <c r="Q473" s="86"/>
    </row>
    <row r="474" spans="12:17">
      <c r="L474" s="86"/>
      <c r="M474" s="86"/>
      <c r="N474" s="86"/>
      <c r="O474" s="86"/>
      <c r="P474" s="86"/>
      <c r="Q474" s="86"/>
    </row>
    <row r="475" spans="12:17">
      <c r="L475" s="86"/>
      <c r="M475" s="86"/>
      <c r="N475" s="86"/>
      <c r="O475" s="86"/>
      <c r="P475" s="86"/>
      <c r="Q475" s="86"/>
    </row>
    <row r="476" spans="12:17">
      <c r="L476" s="86"/>
      <c r="M476" s="86"/>
      <c r="N476" s="86"/>
      <c r="O476" s="86"/>
      <c r="P476" s="86"/>
      <c r="Q476" s="86"/>
    </row>
    <row r="477" spans="12:17">
      <c r="L477" s="86"/>
      <c r="M477" s="86"/>
      <c r="N477" s="86"/>
      <c r="O477" s="86"/>
      <c r="P477" s="86"/>
      <c r="Q477" s="86"/>
    </row>
    <row r="478" spans="12:17">
      <c r="L478" s="86"/>
      <c r="M478" s="86"/>
      <c r="N478" s="86"/>
      <c r="O478" s="86"/>
      <c r="P478" s="86"/>
      <c r="Q478" s="86"/>
    </row>
    <row r="479" spans="12:17">
      <c r="L479" s="86"/>
      <c r="M479" s="86"/>
      <c r="N479" s="86"/>
      <c r="O479" s="86"/>
      <c r="P479" s="86"/>
      <c r="Q479" s="86"/>
    </row>
    <row r="480" spans="12:17">
      <c r="L480" s="86"/>
      <c r="M480" s="86"/>
      <c r="N480" s="86"/>
      <c r="O480" s="86"/>
      <c r="P480" s="86"/>
      <c r="Q480" s="86"/>
    </row>
    <row r="481" spans="12:17">
      <c r="L481" s="86"/>
      <c r="M481" s="86"/>
      <c r="N481" s="86"/>
      <c r="O481" s="86"/>
      <c r="P481" s="86"/>
      <c r="Q481" s="86"/>
    </row>
    <row r="482" spans="12:17">
      <c r="L482" s="86"/>
      <c r="M482" s="86"/>
      <c r="N482" s="86"/>
      <c r="O482" s="86"/>
      <c r="P482" s="86"/>
      <c r="Q482" s="86"/>
    </row>
    <row r="483" spans="12:17">
      <c r="L483" s="86"/>
      <c r="M483" s="86"/>
      <c r="N483" s="86"/>
      <c r="O483" s="86"/>
      <c r="P483" s="86"/>
      <c r="Q483" s="86"/>
    </row>
    <row r="484" spans="12:17">
      <c r="L484" s="86"/>
      <c r="M484" s="86"/>
      <c r="N484" s="86"/>
      <c r="O484" s="86"/>
      <c r="P484" s="86"/>
      <c r="Q484" s="86"/>
    </row>
    <row r="485" spans="12:17">
      <c r="L485" s="86"/>
      <c r="M485" s="86"/>
      <c r="N485" s="86"/>
      <c r="O485" s="86"/>
      <c r="P485" s="86"/>
      <c r="Q485" s="86"/>
    </row>
    <row r="486" spans="12:17">
      <c r="L486" s="86"/>
      <c r="M486" s="86"/>
      <c r="N486" s="86"/>
      <c r="O486" s="86"/>
      <c r="P486" s="86"/>
      <c r="Q486" s="86"/>
    </row>
    <row r="487" spans="12:17">
      <c r="L487" s="86"/>
      <c r="M487" s="86"/>
      <c r="N487" s="86"/>
      <c r="O487" s="86"/>
      <c r="P487" s="86"/>
      <c r="Q487" s="86"/>
    </row>
    <row r="488" spans="12:17">
      <c r="L488" s="86"/>
      <c r="M488" s="86"/>
      <c r="N488" s="86"/>
      <c r="O488" s="86"/>
      <c r="P488" s="86"/>
      <c r="Q488" s="86"/>
    </row>
    <row r="489" spans="12:17">
      <c r="L489" s="86"/>
      <c r="M489" s="86"/>
      <c r="N489" s="86"/>
      <c r="O489" s="86"/>
      <c r="P489" s="86"/>
      <c r="Q489" s="86"/>
    </row>
    <row r="490" spans="12:17">
      <c r="L490" s="86"/>
      <c r="M490" s="86"/>
      <c r="N490" s="86"/>
      <c r="O490" s="86"/>
      <c r="P490" s="86"/>
      <c r="Q490" s="86"/>
    </row>
    <row r="491" spans="12:17">
      <c r="L491" s="86"/>
      <c r="M491" s="86"/>
      <c r="N491" s="86"/>
      <c r="O491" s="86"/>
      <c r="P491" s="86"/>
      <c r="Q491" s="86"/>
    </row>
    <row r="492" spans="12:17">
      <c r="L492" s="86"/>
      <c r="M492" s="86"/>
      <c r="N492" s="86"/>
      <c r="O492" s="86"/>
      <c r="P492" s="86"/>
      <c r="Q492" s="86"/>
    </row>
    <row r="493" spans="12:17">
      <c r="L493" s="86"/>
      <c r="M493" s="86"/>
      <c r="N493" s="86"/>
      <c r="O493" s="86"/>
      <c r="P493" s="86"/>
      <c r="Q493" s="86"/>
    </row>
    <row r="494" spans="12:17">
      <c r="L494" s="86"/>
      <c r="M494" s="86"/>
      <c r="N494" s="86"/>
      <c r="O494" s="86"/>
      <c r="P494" s="86"/>
      <c r="Q494" s="86"/>
    </row>
    <row r="495" spans="12:17">
      <c r="L495" s="86"/>
      <c r="M495" s="86"/>
      <c r="N495" s="86"/>
      <c r="O495" s="86"/>
      <c r="P495" s="86"/>
      <c r="Q495" s="86"/>
    </row>
    <row r="496" spans="12:17">
      <c r="L496" s="86"/>
      <c r="M496" s="86"/>
      <c r="N496" s="86"/>
      <c r="O496" s="86"/>
      <c r="P496" s="86"/>
      <c r="Q496" s="86"/>
    </row>
    <row r="497" spans="12:17">
      <c r="L497" s="86"/>
      <c r="M497" s="86"/>
      <c r="N497" s="86"/>
      <c r="O497" s="86"/>
      <c r="P497" s="86"/>
      <c r="Q497" s="86"/>
    </row>
    <row r="498" spans="12:17">
      <c r="L498" s="86"/>
      <c r="M498" s="86"/>
      <c r="N498" s="86"/>
      <c r="O498" s="86"/>
      <c r="P498" s="86"/>
      <c r="Q498" s="86"/>
    </row>
    <row r="499" spans="12:17">
      <c r="L499" s="86"/>
      <c r="M499" s="86"/>
      <c r="N499" s="86"/>
      <c r="O499" s="86"/>
      <c r="P499" s="86"/>
      <c r="Q499" s="86"/>
    </row>
    <row r="500" spans="12:17">
      <c r="L500" s="86"/>
      <c r="M500" s="86"/>
      <c r="N500" s="86"/>
      <c r="O500" s="86"/>
      <c r="P500" s="86"/>
      <c r="Q500" s="86"/>
    </row>
    <row r="501" spans="12:17">
      <c r="L501" s="86"/>
      <c r="M501" s="86"/>
      <c r="N501" s="86"/>
      <c r="O501" s="86"/>
      <c r="P501" s="86"/>
      <c r="Q501" s="86"/>
    </row>
    <row r="502" spans="12:17">
      <c r="L502" s="86"/>
      <c r="M502" s="86"/>
      <c r="N502" s="86"/>
      <c r="O502" s="86"/>
      <c r="P502" s="86"/>
      <c r="Q502" s="86"/>
    </row>
    <row r="503" spans="12:17">
      <c r="L503" s="86"/>
      <c r="M503" s="86"/>
      <c r="N503" s="86"/>
      <c r="O503" s="86"/>
      <c r="P503" s="86"/>
      <c r="Q503" s="86"/>
    </row>
    <row r="504" spans="12:17">
      <c r="L504" s="86"/>
      <c r="M504" s="86"/>
      <c r="N504" s="86"/>
      <c r="O504" s="86"/>
      <c r="P504" s="86"/>
      <c r="Q504" s="86"/>
    </row>
    <row r="505" spans="12:17">
      <c r="L505" s="86"/>
      <c r="M505" s="86"/>
      <c r="N505" s="86"/>
      <c r="O505" s="86"/>
      <c r="P505" s="86"/>
      <c r="Q505" s="86"/>
    </row>
    <row r="506" spans="12:17">
      <c r="L506" s="86"/>
      <c r="M506" s="86"/>
      <c r="N506" s="86"/>
      <c r="O506" s="86"/>
      <c r="P506" s="86"/>
      <c r="Q506" s="86"/>
    </row>
    <row r="507" spans="12:17">
      <c r="L507" s="86"/>
      <c r="M507" s="86"/>
      <c r="N507" s="86"/>
      <c r="O507" s="86"/>
      <c r="P507" s="86"/>
      <c r="Q507" s="86"/>
    </row>
    <row r="508" spans="12:17">
      <c r="L508" s="86"/>
      <c r="M508" s="86"/>
      <c r="N508" s="86"/>
      <c r="O508" s="86"/>
      <c r="P508" s="86"/>
      <c r="Q508" s="86"/>
    </row>
    <row r="509" spans="12:17">
      <c r="L509" s="86"/>
      <c r="M509" s="86"/>
      <c r="N509" s="86"/>
      <c r="O509" s="86"/>
      <c r="P509" s="86"/>
      <c r="Q509" s="86"/>
    </row>
    <row r="510" spans="12:17">
      <c r="L510" s="86"/>
      <c r="M510" s="86"/>
      <c r="N510" s="86"/>
      <c r="O510" s="86"/>
      <c r="P510" s="86"/>
      <c r="Q510" s="86"/>
    </row>
    <row r="511" spans="12:17">
      <c r="L511" s="86"/>
      <c r="M511" s="86"/>
      <c r="N511" s="86"/>
      <c r="O511" s="86"/>
      <c r="P511" s="86"/>
      <c r="Q511" s="86"/>
    </row>
    <row r="512" spans="12:17">
      <c r="L512" s="86"/>
      <c r="M512" s="86"/>
      <c r="N512" s="86"/>
      <c r="O512" s="86"/>
      <c r="P512" s="86"/>
      <c r="Q512" s="86"/>
    </row>
    <row r="513" spans="12:17">
      <c r="L513" s="86"/>
      <c r="M513" s="86"/>
      <c r="N513" s="86"/>
      <c r="O513" s="86"/>
      <c r="P513" s="86"/>
      <c r="Q513" s="86"/>
    </row>
    <row r="514" spans="12:17">
      <c r="L514" s="86"/>
      <c r="M514" s="86"/>
      <c r="N514" s="86"/>
      <c r="O514" s="86"/>
      <c r="P514" s="86"/>
      <c r="Q514" s="86"/>
    </row>
    <row r="515" spans="12:17">
      <c r="L515" s="86"/>
      <c r="M515" s="86"/>
      <c r="N515" s="86"/>
      <c r="O515" s="86"/>
      <c r="P515" s="86"/>
      <c r="Q515" s="86"/>
    </row>
    <row r="516" spans="12:17">
      <c r="L516" s="86"/>
      <c r="M516" s="86"/>
      <c r="N516" s="86"/>
      <c r="O516" s="86"/>
      <c r="P516" s="86"/>
      <c r="Q516" s="86"/>
    </row>
    <row r="517" spans="12:17">
      <c r="L517" s="86"/>
      <c r="M517" s="86"/>
      <c r="N517" s="86"/>
      <c r="O517" s="86"/>
      <c r="P517" s="86"/>
      <c r="Q517" s="86"/>
    </row>
    <row r="518" spans="12:17">
      <c r="L518" s="86"/>
      <c r="M518" s="86"/>
      <c r="N518" s="86"/>
      <c r="O518" s="86"/>
      <c r="P518" s="86"/>
      <c r="Q518" s="86"/>
    </row>
    <row r="519" spans="12:17">
      <c r="L519" s="86"/>
      <c r="M519" s="86"/>
      <c r="N519" s="86"/>
      <c r="O519" s="86"/>
      <c r="P519" s="86"/>
      <c r="Q519" s="86"/>
    </row>
    <row r="520" spans="12:17">
      <c r="L520" s="86"/>
      <c r="M520" s="86"/>
      <c r="N520" s="86"/>
      <c r="O520" s="86"/>
      <c r="P520" s="86"/>
      <c r="Q520" s="86"/>
    </row>
    <row r="521" spans="12:17">
      <c r="L521" s="86"/>
      <c r="M521" s="86"/>
      <c r="N521" s="86"/>
      <c r="O521" s="86"/>
      <c r="P521" s="86"/>
      <c r="Q521" s="86"/>
    </row>
    <row r="522" spans="12:17">
      <c r="L522" s="86"/>
      <c r="M522" s="86"/>
      <c r="N522" s="86"/>
      <c r="O522" s="86"/>
      <c r="P522" s="86"/>
      <c r="Q522" s="86"/>
    </row>
    <row r="523" spans="12:17">
      <c r="L523" s="86"/>
      <c r="M523" s="86"/>
      <c r="N523" s="86"/>
      <c r="O523" s="86"/>
      <c r="P523" s="86"/>
      <c r="Q523" s="86"/>
    </row>
    <row r="524" spans="12:17">
      <c r="L524" s="86"/>
      <c r="M524" s="86"/>
      <c r="N524" s="86"/>
      <c r="O524" s="86"/>
      <c r="P524" s="86"/>
      <c r="Q524" s="86"/>
    </row>
    <row r="525" spans="12:17">
      <c r="L525" s="86"/>
      <c r="M525" s="86"/>
      <c r="N525" s="86"/>
      <c r="O525" s="86"/>
      <c r="P525" s="86"/>
      <c r="Q525" s="86"/>
    </row>
    <row r="526" spans="12:17">
      <c r="L526" s="86"/>
      <c r="M526" s="86"/>
      <c r="N526" s="86"/>
      <c r="O526" s="86"/>
      <c r="P526" s="86"/>
      <c r="Q526" s="86"/>
    </row>
    <row r="527" spans="12:17">
      <c r="L527" s="86"/>
      <c r="M527" s="86"/>
      <c r="N527" s="86"/>
      <c r="O527" s="86"/>
      <c r="P527" s="86"/>
      <c r="Q527" s="86"/>
    </row>
    <row r="528" spans="12:17">
      <c r="L528" s="86"/>
      <c r="M528" s="86"/>
      <c r="N528" s="86"/>
      <c r="O528" s="86"/>
      <c r="P528" s="86"/>
      <c r="Q528" s="86"/>
    </row>
    <row r="529" spans="12:17">
      <c r="L529" s="86"/>
      <c r="M529" s="86"/>
      <c r="N529" s="86"/>
      <c r="O529" s="86"/>
      <c r="P529" s="86"/>
      <c r="Q529" s="86"/>
    </row>
    <row r="530" spans="12:17">
      <c r="L530" s="86"/>
      <c r="M530" s="86"/>
      <c r="N530" s="86"/>
      <c r="O530" s="86"/>
      <c r="P530" s="86"/>
      <c r="Q530" s="86"/>
    </row>
    <row r="531" spans="12:17">
      <c r="L531" s="86"/>
      <c r="M531" s="86"/>
      <c r="N531" s="86"/>
      <c r="O531" s="86"/>
      <c r="P531" s="86"/>
      <c r="Q531" s="86"/>
    </row>
    <row r="532" spans="12:17">
      <c r="L532" s="86"/>
      <c r="M532" s="86"/>
      <c r="N532" s="86"/>
      <c r="O532" s="86"/>
      <c r="P532" s="86"/>
      <c r="Q532" s="86"/>
    </row>
    <row r="533" spans="12:17">
      <c r="L533" s="86"/>
      <c r="M533" s="86"/>
      <c r="N533" s="86"/>
      <c r="O533" s="86"/>
      <c r="P533" s="86"/>
      <c r="Q533" s="86"/>
    </row>
    <row r="534" spans="12:17">
      <c r="L534" s="86"/>
      <c r="M534" s="86"/>
      <c r="N534" s="86"/>
      <c r="O534" s="86"/>
      <c r="P534" s="86"/>
      <c r="Q534" s="86"/>
    </row>
    <row r="535" spans="12:17">
      <c r="L535" s="86"/>
      <c r="M535" s="86"/>
      <c r="N535" s="86"/>
      <c r="O535" s="86"/>
      <c r="P535" s="86"/>
      <c r="Q535" s="86"/>
    </row>
    <row r="536" spans="12:17">
      <c r="L536" s="86"/>
      <c r="M536" s="86"/>
      <c r="N536" s="86"/>
      <c r="O536" s="86"/>
      <c r="P536" s="86"/>
      <c r="Q536" s="86"/>
    </row>
    <row r="537" spans="12:17">
      <c r="L537" s="86"/>
      <c r="M537" s="86"/>
      <c r="N537" s="86"/>
      <c r="O537" s="86"/>
      <c r="P537" s="86"/>
      <c r="Q537" s="86"/>
    </row>
    <row r="538" spans="12:17">
      <c r="L538" s="86"/>
      <c r="M538" s="86"/>
      <c r="N538" s="86"/>
      <c r="O538" s="86"/>
      <c r="P538" s="86"/>
      <c r="Q538" s="86"/>
    </row>
    <row r="539" spans="12:17">
      <c r="L539" s="86"/>
      <c r="M539" s="86"/>
      <c r="N539" s="86"/>
      <c r="O539" s="86"/>
      <c r="P539" s="86"/>
      <c r="Q539" s="86"/>
    </row>
    <row r="540" spans="12:17">
      <c r="L540" s="86"/>
      <c r="M540" s="86"/>
      <c r="N540" s="86"/>
      <c r="O540" s="86"/>
      <c r="P540" s="86"/>
      <c r="Q540" s="86"/>
    </row>
    <row r="541" spans="12:17">
      <c r="L541" s="86"/>
      <c r="M541" s="86"/>
      <c r="N541" s="86"/>
      <c r="O541" s="86"/>
      <c r="P541" s="86"/>
      <c r="Q541" s="86"/>
    </row>
    <row r="542" spans="12:17">
      <c r="L542" s="86"/>
      <c r="M542" s="86"/>
      <c r="N542" s="86"/>
      <c r="O542" s="86"/>
      <c r="P542" s="86"/>
      <c r="Q542" s="86"/>
    </row>
    <row r="543" spans="12:17">
      <c r="L543" s="86"/>
      <c r="M543" s="86"/>
      <c r="N543" s="86"/>
      <c r="O543" s="86"/>
      <c r="P543" s="86"/>
      <c r="Q543" s="86"/>
    </row>
    <row r="544" spans="12:17">
      <c r="L544" s="86"/>
      <c r="M544" s="86"/>
      <c r="N544" s="86"/>
      <c r="O544" s="86"/>
      <c r="P544" s="86"/>
      <c r="Q544" s="86"/>
    </row>
    <row r="545" spans="12:17">
      <c r="L545" s="86"/>
      <c r="M545" s="86"/>
      <c r="N545" s="86"/>
      <c r="O545" s="86"/>
      <c r="P545" s="86"/>
      <c r="Q545" s="86"/>
    </row>
    <row r="546" spans="12:17">
      <c r="L546" s="86"/>
      <c r="M546" s="86"/>
      <c r="N546" s="86"/>
      <c r="O546" s="86"/>
      <c r="P546" s="86"/>
      <c r="Q546" s="86"/>
    </row>
    <row r="547" spans="12:17">
      <c r="L547" s="86"/>
      <c r="M547" s="86"/>
      <c r="N547" s="86"/>
      <c r="O547" s="86"/>
      <c r="P547" s="86"/>
      <c r="Q547" s="86"/>
    </row>
    <row r="548" spans="12:17">
      <c r="L548" s="86"/>
      <c r="M548" s="86"/>
      <c r="N548" s="86"/>
      <c r="O548" s="86"/>
      <c r="P548" s="86"/>
      <c r="Q548" s="86"/>
    </row>
    <row r="549" spans="12:17">
      <c r="L549" s="86"/>
      <c r="M549" s="86"/>
      <c r="N549" s="86"/>
      <c r="O549" s="86"/>
      <c r="P549" s="86"/>
      <c r="Q549" s="86"/>
    </row>
    <row r="550" spans="12:17">
      <c r="L550" s="86"/>
      <c r="M550" s="86"/>
      <c r="N550" s="86"/>
      <c r="O550" s="86"/>
      <c r="P550" s="86"/>
      <c r="Q550" s="86"/>
    </row>
    <row r="551" spans="12:17">
      <c r="L551" s="86"/>
      <c r="M551" s="86"/>
      <c r="N551" s="86"/>
      <c r="O551" s="86"/>
      <c r="P551" s="86"/>
      <c r="Q551" s="86"/>
    </row>
    <row r="552" spans="12:17">
      <c r="L552" s="86"/>
      <c r="M552" s="86"/>
      <c r="N552" s="86"/>
      <c r="O552" s="86"/>
      <c r="P552" s="86"/>
      <c r="Q552" s="86"/>
    </row>
    <row r="553" spans="12:17">
      <c r="L553" s="86"/>
      <c r="M553" s="86"/>
      <c r="N553" s="86"/>
      <c r="O553" s="86"/>
      <c r="P553" s="86"/>
      <c r="Q553" s="86"/>
    </row>
    <row r="554" spans="12:17">
      <c r="L554" s="86"/>
      <c r="M554" s="86"/>
      <c r="N554" s="86"/>
      <c r="O554" s="86"/>
      <c r="P554" s="86"/>
      <c r="Q554" s="86"/>
    </row>
    <row r="555" spans="12:17">
      <c r="L555" s="86"/>
      <c r="M555" s="86"/>
      <c r="N555" s="86"/>
      <c r="O555" s="86"/>
      <c r="P555" s="86"/>
      <c r="Q555" s="86"/>
    </row>
    <row r="556" spans="12:17">
      <c r="L556" s="86"/>
      <c r="M556" s="86"/>
      <c r="N556" s="86"/>
      <c r="O556" s="86"/>
      <c r="P556" s="86"/>
      <c r="Q556" s="86"/>
    </row>
    <row r="557" spans="12:17">
      <c r="L557" s="86"/>
      <c r="M557" s="86"/>
      <c r="N557" s="86"/>
      <c r="O557" s="86"/>
      <c r="P557" s="86"/>
      <c r="Q557" s="86"/>
    </row>
    <row r="558" spans="12:17">
      <c r="L558" s="86"/>
      <c r="M558" s="86"/>
      <c r="N558" s="86"/>
      <c r="O558" s="86"/>
      <c r="P558" s="86"/>
      <c r="Q558" s="86"/>
    </row>
    <row r="559" spans="12:17">
      <c r="L559" s="86"/>
      <c r="M559" s="86"/>
      <c r="N559" s="86"/>
      <c r="O559" s="86"/>
      <c r="P559" s="86"/>
      <c r="Q559" s="86"/>
    </row>
    <row r="560" spans="12:17">
      <c r="L560" s="86"/>
      <c r="M560" s="86"/>
      <c r="N560" s="86"/>
      <c r="O560" s="86"/>
      <c r="P560" s="86"/>
      <c r="Q560" s="86"/>
    </row>
    <row r="561" spans="12:17">
      <c r="L561" s="86"/>
      <c r="M561" s="86"/>
      <c r="N561" s="86"/>
      <c r="O561" s="86"/>
      <c r="P561" s="86"/>
      <c r="Q561" s="86"/>
    </row>
    <row r="562" spans="12:17">
      <c r="L562" s="86"/>
      <c r="M562" s="86"/>
      <c r="N562" s="86"/>
      <c r="O562" s="86"/>
      <c r="P562" s="86"/>
      <c r="Q562" s="86"/>
    </row>
    <row r="563" spans="12:17">
      <c r="L563" s="86"/>
      <c r="M563" s="86"/>
      <c r="N563" s="86"/>
      <c r="O563" s="86"/>
      <c r="P563" s="86"/>
      <c r="Q563" s="86"/>
    </row>
    <row r="564" spans="12:17">
      <c r="L564" s="86"/>
      <c r="M564" s="86"/>
      <c r="N564" s="86"/>
      <c r="O564" s="86"/>
      <c r="P564" s="86"/>
      <c r="Q564" s="86"/>
    </row>
    <row r="565" spans="12:17">
      <c r="L565" s="86"/>
      <c r="M565" s="86"/>
      <c r="N565" s="86"/>
      <c r="O565" s="86"/>
      <c r="P565" s="86"/>
      <c r="Q565" s="86"/>
    </row>
    <row r="566" spans="12:17">
      <c r="L566" s="86"/>
      <c r="M566" s="86"/>
      <c r="N566" s="86"/>
      <c r="O566" s="86"/>
      <c r="P566" s="86"/>
      <c r="Q566" s="86"/>
    </row>
    <row r="567" spans="12:17">
      <c r="L567" s="86"/>
      <c r="M567" s="86"/>
      <c r="N567" s="86"/>
      <c r="O567" s="86"/>
      <c r="P567" s="86"/>
      <c r="Q567" s="86"/>
    </row>
    <row r="568" spans="12:17">
      <c r="L568" s="86"/>
      <c r="M568" s="86"/>
      <c r="N568" s="86"/>
      <c r="O568" s="86"/>
      <c r="P568" s="86"/>
      <c r="Q568" s="86"/>
    </row>
    <row r="569" spans="12:17">
      <c r="L569" s="86"/>
      <c r="M569" s="86"/>
      <c r="N569" s="86"/>
      <c r="O569" s="86"/>
      <c r="P569" s="86"/>
      <c r="Q569" s="86"/>
    </row>
    <row r="570" spans="12:17">
      <c r="L570" s="86"/>
      <c r="M570" s="86"/>
      <c r="N570" s="86"/>
      <c r="O570" s="86"/>
      <c r="P570" s="86"/>
      <c r="Q570" s="86"/>
    </row>
    <row r="571" spans="12:17">
      <c r="L571" s="86"/>
      <c r="M571" s="86"/>
      <c r="N571" s="86"/>
      <c r="O571" s="86"/>
      <c r="P571" s="86"/>
      <c r="Q571" s="86"/>
    </row>
    <row r="572" spans="12:17">
      <c r="L572" s="86"/>
      <c r="M572" s="86"/>
      <c r="N572" s="86"/>
      <c r="O572" s="86"/>
      <c r="P572" s="86"/>
      <c r="Q572" s="86"/>
    </row>
    <row r="573" spans="12:17">
      <c r="L573" s="86"/>
      <c r="M573" s="86"/>
      <c r="N573" s="86"/>
      <c r="O573" s="86"/>
      <c r="P573" s="86"/>
      <c r="Q573" s="86"/>
    </row>
    <row r="574" spans="12:17">
      <c r="L574" s="86"/>
      <c r="M574" s="86"/>
      <c r="N574" s="86"/>
      <c r="O574" s="86"/>
      <c r="P574" s="86"/>
      <c r="Q574" s="86"/>
    </row>
    <row r="575" spans="12:17">
      <c r="L575" s="86"/>
      <c r="M575" s="86"/>
      <c r="N575" s="86"/>
      <c r="O575" s="86"/>
      <c r="P575" s="86"/>
      <c r="Q575" s="86"/>
    </row>
    <row r="576" spans="12:17">
      <c r="L576" s="86"/>
      <c r="M576" s="86"/>
      <c r="N576" s="86"/>
      <c r="O576" s="86"/>
      <c r="P576" s="86"/>
      <c r="Q576" s="86"/>
    </row>
    <row r="577" spans="12:17">
      <c r="L577" s="86"/>
      <c r="M577" s="86"/>
      <c r="N577" s="86"/>
      <c r="O577" s="86"/>
      <c r="P577" s="86"/>
      <c r="Q577" s="86"/>
    </row>
    <row r="578" spans="12:17">
      <c r="L578" s="86"/>
      <c r="M578" s="86"/>
      <c r="N578" s="86"/>
      <c r="O578" s="86"/>
      <c r="P578" s="86"/>
      <c r="Q578" s="86"/>
    </row>
    <row r="579" spans="12:17">
      <c r="L579" s="86"/>
      <c r="M579" s="86"/>
      <c r="N579" s="86"/>
      <c r="O579" s="86"/>
      <c r="P579" s="86"/>
      <c r="Q579" s="86"/>
    </row>
    <row r="580" spans="12:17">
      <c r="L580" s="86"/>
      <c r="M580" s="86"/>
      <c r="N580" s="86"/>
      <c r="O580" s="86"/>
      <c r="P580" s="86"/>
      <c r="Q580" s="86"/>
    </row>
    <row r="581" spans="12:17">
      <c r="L581" s="86"/>
      <c r="M581" s="86"/>
      <c r="N581" s="86"/>
      <c r="O581" s="86"/>
      <c r="P581" s="86"/>
      <c r="Q581" s="86"/>
    </row>
    <row r="582" spans="12:17">
      <c r="L582" s="86"/>
      <c r="M582" s="86"/>
      <c r="N582" s="86"/>
      <c r="O582" s="86"/>
      <c r="P582" s="86"/>
      <c r="Q582" s="86"/>
    </row>
    <row r="583" spans="12:17">
      <c r="L583" s="86"/>
      <c r="M583" s="86"/>
      <c r="N583" s="86"/>
      <c r="O583" s="86"/>
      <c r="P583" s="86"/>
      <c r="Q583" s="86"/>
    </row>
  </sheetData>
  <sortState ref="S8:X20">
    <sortCondition ref="S8:S20"/>
  </sortState>
  <mergeCells count="12">
    <mergeCell ref="S5:X5"/>
    <mergeCell ref="U6:X6"/>
    <mergeCell ref="L5:Q5"/>
    <mergeCell ref="N6:Q6"/>
    <mergeCell ref="B50:F50"/>
    <mergeCell ref="B52:F52"/>
    <mergeCell ref="I39:J39"/>
    <mergeCell ref="B46:F46"/>
    <mergeCell ref="B48:F48"/>
    <mergeCell ref="G40:H40"/>
    <mergeCell ref="B40:F40"/>
    <mergeCell ref="B39:H39"/>
  </mergeCells>
  <pageMargins left="0.7" right="0.7" top="0.75" bottom="0.75" header="0.3" footer="0.3"/>
  <pageSetup orientation="portrait" horizontalDpi="0" verticalDpi="0" r:id="rId1"/>
  <ignoredErrors>
    <ignoredError sqref="C49:E4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2016-03-12T08:04:01Z</dcterms:created>
  <dcterms:modified xsi:type="dcterms:W3CDTF">2016-03-19T00:06:10Z</dcterms:modified>
</cp:coreProperties>
</file>