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autoCompressPictures="0"/>
  <mc:AlternateContent xmlns:mc="http://schemas.openxmlformats.org/markup-compatibility/2006">
    <mc:Choice Requires="x15">
      <x15ac:absPath xmlns:x15ac="http://schemas.microsoft.com/office/spreadsheetml/2010/11/ac" url="C:\Isaac\University\MGEC72\A2\"/>
    </mc:Choice>
  </mc:AlternateContent>
  <bookViews>
    <workbookView xWindow="0" yWindow="0" windowWidth="25605" windowHeight="14175" firstSheet="2" activeTab="2"/>
  </bookViews>
  <sheets>
    <sheet name="Q1,2" sheetId="20" r:id="rId1"/>
    <sheet name="Q3,4,6" sheetId="22" r:id="rId2"/>
    <sheet name="Q5,6" sheetId="23" r:id="rId3"/>
  </sheets>
  <definedNames>
    <definedName name="solver_adj" localSheetId="1" hidden="1">'Q3,4,6'!$B$12:$B$15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'Q3,4,6'!$B$16</definedName>
    <definedName name="solver_lhs2" localSheetId="1" hidden="1">'Q3,4,6'!$K$24</definedName>
    <definedName name="solver_lhs3" localSheetId="1" hidden="1">'Q3,4,6'!$K$24</definedName>
    <definedName name="solver_lhs4" localSheetId="1" hidden="1">'Q3,4,6'!$K$24</definedName>
    <definedName name="solver_lin" localSheetId="0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1" hidden="1">1</definedName>
    <definedName name="solver_opt" localSheetId="0" hidden="1">'Q1,2'!$C$8</definedName>
    <definedName name="solver_opt" localSheetId="1" hidden="1">'Q3,4,6'!$D$20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hs1" localSheetId="1" hidden="1">1</definedName>
    <definedName name="solver_rhs2" localSheetId="1" hidden="1">'Q3,4,6'!$D$18</definedName>
    <definedName name="solver_rhs3" localSheetId="1" hidden="1">'Q3,4,6'!$D$18</definedName>
    <definedName name="solver_rhs4" localSheetId="1" hidden="1">'Q3,4,6'!$D$18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2" l="1"/>
  <c r="D16" i="22"/>
  <c r="E13" i="22"/>
  <c r="E16" i="22"/>
  <c r="F14" i="22"/>
  <c r="F16" i="22"/>
  <c r="G15" i="22"/>
  <c r="G16" i="22"/>
  <c r="D19" i="22"/>
  <c r="A20" i="22"/>
  <c r="A21" i="22"/>
  <c r="B16" i="22"/>
  <c r="A22" i="22"/>
  <c r="D18" i="22"/>
  <c r="A23" i="22"/>
  <c r="A24" i="22"/>
  <c r="A25" i="22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D23" i="22"/>
  <c r="K11" i="22"/>
  <c r="D20" i="22"/>
  <c r="H10" i="22"/>
  <c r="G10" i="22"/>
  <c r="F10" i="22"/>
  <c r="E10" i="22"/>
  <c r="D10" i="22"/>
  <c r="J15" i="20"/>
  <c r="I14" i="20"/>
  <c r="H13" i="20"/>
  <c r="G12" i="20"/>
</calcChain>
</file>

<file path=xl/sharedStrings.xml><?xml version="1.0" encoding="utf-8"?>
<sst xmlns="http://schemas.openxmlformats.org/spreadsheetml/2006/main" count="84" uniqueCount="38">
  <si>
    <t>JPM</t>
  </si>
  <si>
    <t>MSFT</t>
  </si>
  <si>
    <t>PFZ</t>
  </si>
  <si>
    <t>MSN</t>
  </si>
  <si>
    <t xml:space="preserve">Average </t>
  </si>
  <si>
    <t xml:space="preserve">Geomean </t>
  </si>
  <si>
    <t xml:space="preserve">St. Deviation </t>
  </si>
  <si>
    <t xml:space="preserve">Variance </t>
  </si>
  <si>
    <t xml:space="preserve">Weight </t>
  </si>
  <si>
    <t xml:space="preserve">JPM </t>
  </si>
  <si>
    <t xml:space="preserve">MSN </t>
  </si>
  <si>
    <t xml:space="preserve">Portfolio </t>
  </si>
  <si>
    <t xml:space="preserve">VARIANCE COVARIANCE MATRIX </t>
  </si>
  <si>
    <t xml:space="preserve">Total </t>
  </si>
  <si>
    <t xml:space="preserve">Optimal </t>
  </si>
  <si>
    <t xml:space="preserve">Min Variance </t>
  </si>
  <si>
    <t xml:space="preserve">Monthly </t>
  </si>
  <si>
    <t>SD</t>
  </si>
  <si>
    <t>CAL</t>
  </si>
  <si>
    <t>Portfoilio Summary</t>
  </si>
  <si>
    <t xml:space="preserve">Covariance Matrix </t>
  </si>
  <si>
    <t xml:space="preserve">Mean </t>
  </si>
  <si>
    <t>Risk Premium</t>
  </si>
  <si>
    <t>Risk Free</t>
  </si>
  <si>
    <t>Mean</t>
  </si>
  <si>
    <t>Sharpe Ratio</t>
  </si>
  <si>
    <t xml:space="preserve">SD </t>
  </si>
  <si>
    <t xml:space="preserve">MSFT </t>
  </si>
  <si>
    <t xml:space="preserve">No Short sell </t>
  </si>
  <si>
    <t xml:space="preserve">Short sell </t>
  </si>
  <si>
    <t xml:space="preserve">Constraints - Short sell </t>
  </si>
  <si>
    <t xml:space="preserve">Sharpe Ratio  </t>
  </si>
  <si>
    <t xml:space="preserve">Geometric mean </t>
  </si>
  <si>
    <t xml:space="preserve">Question 4 - Short Sell </t>
  </si>
  <si>
    <t xml:space="preserve">Constraint - No Short Sell </t>
  </si>
  <si>
    <t xml:space="preserve">Question 5 - No short Sell </t>
  </si>
  <si>
    <t xml:space="preserve">Question 1 </t>
  </si>
  <si>
    <t>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</si>
</sst>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0.0000%"/>
    <numFmt numFmtId="166" formatCode="0.000%"/>
    <numFmt numFmtId="167" formatCode="0.000000%"/>
    <numFmt numFmtId="168" formatCode="0.0000000000000000%"/>
    <numFmt numFmtId="169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0" xfId="0" applyFont="1"/>
    <xf numFmtId="0" fontId="0" fillId="0" borderId="4" xfId="0" applyBorder="1"/>
    <xf numFmtId="0" fontId="0" fillId="0" borderId="6" xfId="0" applyBorder="1"/>
    <xf numFmtId="0" fontId="3" fillId="0" borderId="9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0" xfId="0" applyBorder="1"/>
    <xf numFmtId="0" fontId="0" fillId="0" borderId="0" xfId="0" applyFill="1" applyBorder="1"/>
    <xf numFmtId="165" fontId="0" fillId="0" borderId="0" xfId="0" applyNumberFormat="1"/>
    <xf numFmtId="165" fontId="1" fillId="2" borderId="11" xfId="0" applyNumberFormat="1" applyFont="1" applyFill="1" applyBorder="1" applyAlignment="1"/>
    <xf numFmtId="165" fontId="0" fillId="0" borderId="11" xfId="0" applyNumberFormat="1" applyFill="1" applyBorder="1" applyAlignment="1"/>
    <xf numFmtId="0" fontId="0" fillId="2" borderId="11" xfId="0" applyFill="1" applyBorder="1"/>
    <xf numFmtId="0" fontId="0" fillId="5" borderId="4" xfId="0" applyFill="1" applyBorder="1"/>
    <xf numFmtId="0" fontId="0" fillId="6" borderId="6" xfId="0" applyFill="1" applyBorder="1"/>
    <xf numFmtId="0" fontId="0" fillId="7" borderId="19" xfId="0" applyFill="1" applyBorder="1"/>
    <xf numFmtId="165" fontId="0" fillId="0" borderId="0" xfId="7" applyNumberFormat="1" applyFont="1"/>
    <xf numFmtId="165" fontId="0" fillId="2" borderId="8" xfId="7" applyNumberFormat="1" applyFont="1" applyFill="1" applyBorder="1"/>
    <xf numFmtId="165" fontId="0" fillId="2" borderId="6" xfId="7" applyNumberFormat="1" applyFont="1" applyFill="1" applyBorder="1"/>
    <xf numFmtId="165" fontId="0" fillId="0" borderId="0" xfId="7" applyNumberFormat="1" applyFont="1" applyFill="1" applyBorder="1"/>
    <xf numFmtId="165" fontId="0" fillId="7" borderId="19" xfId="7" applyNumberFormat="1" applyFont="1" applyFill="1" applyBorder="1"/>
    <xf numFmtId="165" fontId="0" fillId="0" borderId="20" xfId="7" applyNumberFormat="1" applyFont="1" applyFill="1" applyBorder="1"/>
    <xf numFmtId="165" fontId="0" fillId="7" borderId="6" xfId="7" applyNumberFormat="1" applyFont="1" applyFill="1" applyBorder="1"/>
    <xf numFmtId="165" fontId="0" fillId="5" borderId="4" xfId="7" applyNumberFormat="1" applyFont="1" applyFill="1" applyBorder="1"/>
    <xf numFmtId="165" fontId="0" fillId="5" borderId="6" xfId="7" applyNumberFormat="1" applyFont="1" applyFill="1" applyBorder="1"/>
    <xf numFmtId="165" fontId="0" fillId="6" borderId="6" xfId="7" applyNumberFormat="1" applyFont="1" applyFill="1" applyBorder="1"/>
    <xf numFmtId="165" fontId="0" fillId="0" borderId="11" xfId="8" applyNumberFormat="1" applyFont="1" applyBorder="1"/>
    <xf numFmtId="166" fontId="0" fillId="0" borderId="0" xfId="8" applyNumberFormat="1" applyFont="1"/>
    <xf numFmtId="165" fontId="0" fillId="0" borderId="0" xfId="8" applyNumberFormat="1" applyFont="1"/>
    <xf numFmtId="166" fontId="0" fillId="0" borderId="0" xfId="0" applyNumberFormat="1"/>
    <xf numFmtId="165" fontId="0" fillId="0" borderId="19" xfId="7" applyNumberFormat="1" applyFont="1" applyFill="1" applyBorder="1"/>
    <xf numFmtId="166" fontId="0" fillId="0" borderId="20" xfId="8" applyNumberFormat="1" applyFont="1" applyBorder="1"/>
    <xf numFmtId="166" fontId="0" fillId="0" borderId="3" xfId="8" applyNumberFormat="1" applyFont="1" applyBorder="1"/>
    <xf numFmtId="165" fontId="0" fillId="0" borderId="4" xfId="7" applyNumberFormat="1" applyFont="1" applyFill="1" applyBorder="1"/>
    <xf numFmtId="166" fontId="0" fillId="0" borderId="0" xfId="8" applyNumberFormat="1" applyFont="1" applyBorder="1"/>
    <xf numFmtId="166" fontId="0" fillId="0" borderId="5" xfId="8" applyNumberFormat="1" applyFont="1" applyBorder="1"/>
    <xf numFmtId="0" fontId="1" fillId="2" borderId="11" xfId="0" applyFont="1" applyFill="1" applyBorder="1"/>
    <xf numFmtId="167" fontId="0" fillId="0" borderId="0" xfId="0" applyNumberFormat="1"/>
    <xf numFmtId="165" fontId="0" fillId="2" borderId="11" xfId="7" applyNumberFormat="1" applyFont="1" applyFill="1" applyBorder="1"/>
    <xf numFmtId="166" fontId="0" fillId="3" borderId="0" xfId="8" applyNumberFormat="1" applyFont="1" applyFill="1"/>
    <xf numFmtId="0" fontId="0" fillId="6" borderId="14" xfId="7" applyNumberFormat="1" applyFont="1" applyFill="1" applyBorder="1"/>
    <xf numFmtId="165" fontId="0" fillId="8" borderId="0" xfId="7" applyNumberFormat="1" applyFont="1" applyFill="1" applyBorder="1"/>
    <xf numFmtId="165" fontId="0" fillId="8" borderId="4" xfId="7" applyNumberFormat="1" applyFont="1" applyFill="1" applyBorder="1"/>
    <xf numFmtId="166" fontId="0" fillId="8" borderId="0" xfId="8" applyNumberFormat="1" applyFont="1" applyFill="1" applyBorder="1"/>
    <xf numFmtId="166" fontId="0" fillId="8" borderId="0" xfId="8" applyNumberFormat="1" applyFont="1" applyFill="1"/>
    <xf numFmtId="166" fontId="0" fillId="8" borderId="5" xfId="8" applyNumberFormat="1" applyFont="1" applyFill="1" applyBorder="1"/>
    <xf numFmtId="169" fontId="0" fillId="6" borderId="21" xfId="7" applyNumberFormat="1" applyFont="1" applyFill="1" applyBorder="1"/>
    <xf numFmtId="169" fontId="0" fillId="6" borderId="14" xfId="7" applyNumberFormat="1" applyFont="1" applyFill="1" applyBorder="1"/>
    <xf numFmtId="169" fontId="0" fillId="6" borderId="6" xfId="7" applyNumberFormat="1" applyFont="1" applyFill="1" applyBorder="1"/>
    <xf numFmtId="166" fontId="0" fillId="0" borderId="0" xfId="8" applyNumberFormat="1" applyFont="1" applyFill="1"/>
    <xf numFmtId="168" fontId="1" fillId="0" borderId="0" xfId="0" applyNumberFormat="1" applyFont="1"/>
    <xf numFmtId="0" fontId="0" fillId="2" borderId="12" xfId="0" applyFill="1" applyBorder="1"/>
    <xf numFmtId="169" fontId="0" fillId="6" borderId="21" xfId="8" applyNumberFormat="1" applyFont="1" applyFill="1" applyBorder="1"/>
    <xf numFmtId="169" fontId="0" fillId="6" borderId="7" xfId="8" applyNumberFormat="1" applyFont="1" applyFill="1" applyBorder="1"/>
    <xf numFmtId="165" fontId="0" fillId="0" borderId="20" xfId="8" applyNumberFormat="1" applyFont="1" applyBorder="1"/>
    <xf numFmtId="165" fontId="0" fillId="0" borderId="3" xfId="8" applyNumberFormat="1" applyFont="1" applyBorder="1"/>
    <xf numFmtId="165" fontId="0" fillId="0" borderId="0" xfId="8" applyNumberFormat="1" applyFont="1" applyBorder="1"/>
    <xf numFmtId="165" fontId="0" fillId="0" borderId="5" xfId="8" applyNumberFormat="1" applyFont="1" applyBorder="1"/>
    <xf numFmtId="165" fontId="0" fillId="0" borderId="21" xfId="8" applyNumberFormat="1" applyFont="1" applyBorder="1"/>
    <xf numFmtId="165" fontId="0" fillId="0" borderId="7" xfId="8" applyNumberFormat="1" applyFont="1" applyBorder="1"/>
    <xf numFmtId="165" fontId="0" fillId="3" borderId="21" xfId="8" applyNumberFormat="1" applyFont="1" applyFill="1" applyBorder="1"/>
    <xf numFmtId="0" fontId="0" fillId="7" borderId="6" xfId="0" applyFill="1" applyBorder="1"/>
    <xf numFmtId="165" fontId="0" fillId="6" borderId="21" xfId="0" applyNumberFormat="1" applyFill="1" applyBorder="1"/>
    <xf numFmtId="166" fontId="0" fillId="0" borderId="0" xfId="8" applyNumberFormat="1" applyFont="1" applyFill="1" applyBorder="1"/>
    <xf numFmtId="0" fontId="0" fillId="0" borderId="11" xfId="0" applyFill="1" applyBorder="1"/>
    <xf numFmtId="165" fontId="0" fillId="0" borderId="0" xfId="8" applyNumberFormat="1" applyFont="1" applyFill="1" applyBorder="1"/>
    <xf numFmtId="168" fontId="1" fillId="0" borderId="0" xfId="0" applyNumberFormat="1" applyFont="1" applyFill="1" applyBorder="1"/>
    <xf numFmtId="165" fontId="0" fillId="0" borderId="0" xfId="0" applyNumberFormat="1" applyFill="1" applyBorder="1"/>
    <xf numFmtId="165" fontId="0" fillId="0" borderId="13" xfId="0" applyNumberFormat="1" applyBorder="1"/>
    <xf numFmtId="0" fontId="7" fillId="0" borderId="0" xfId="0" applyFont="1" applyFill="1" applyBorder="1" applyAlignment="1">
      <alignment horizontal="center"/>
    </xf>
    <xf numFmtId="165" fontId="0" fillId="0" borderId="14" xfId="8" applyNumberFormat="1" applyFont="1" applyBorder="1"/>
    <xf numFmtId="0" fontId="1" fillId="2" borderId="8" xfId="0" applyFont="1" applyFill="1" applyBorder="1" applyAlignment="1">
      <alignment horizontal="center"/>
    </xf>
    <xf numFmtId="0" fontId="0" fillId="2" borderId="14" xfId="0" applyFill="1" applyBorder="1"/>
    <xf numFmtId="0" fontId="1" fillId="4" borderId="9" xfId="0" applyFont="1" applyFill="1" applyBorder="1"/>
    <xf numFmtId="0" fontId="1" fillId="4" borderId="18" xfId="0" applyFont="1" applyFill="1" applyBorder="1"/>
    <xf numFmtId="0" fontId="1" fillId="4" borderId="10" xfId="0" applyFont="1" applyFill="1" applyBorder="1"/>
    <xf numFmtId="165" fontId="3" fillId="2" borderId="14" xfId="0" applyNumberFormat="1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5" fontId="1" fillId="2" borderId="16" xfId="0" applyNumberFormat="1" applyFont="1" applyFill="1" applyBorder="1" applyAlignment="1"/>
    <xf numFmtId="0" fontId="0" fillId="5" borderId="11" xfId="0" applyFill="1" applyBorder="1"/>
    <xf numFmtId="166" fontId="0" fillId="5" borderId="11" xfId="8" applyNumberFormat="1" applyFont="1" applyFill="1" applyBorder="1"/>
    <xf numFmtId="166" fontId="0" fillId="5" borderId="15" xfId="8" applyNumberFormat="1" applyFont="1" applyFill="1" applyBorder="1"/>
    <xf numFmtId="165" fontId="1" fillId="2" borderId="3" xfId="0" applyNumberFormat="1" applyFont="1" applyFill="1" applyBorder="1" applyAlignment="1"/>
    <xf numFmtId="165" fontId="0" fillId="0" borderId="15" xfId="0" applyNumberFormat="1" applyFill="1" applyBorder="1" applyAlignment="1"/>
    <xf numFmtId="9" fontId="0" fillId="5" borderId="11" xfId="8" applyFont="1" applyFill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1" fillId="2" borderId="8" xfId="0" applyFont="1" applyFill="1" applyBorder="1"/>
    <xf numFmtId="0" fontId="3" fillId="0" borderId="17" xfId="0" applyFont="1" applyFill="1" applyBorder="1"/>
    <xf numFmtId="0" fontId="0" fillId="2" borderId="11" xfId="0" applyFont="1" applyFill="1" applyBorder="1"/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8" borderId="4" xfId="0" applyFill="1" applyBorder="1"/>
    <xf numFmtId="165" fontId="0" fillId="8" borderId="0" xfId="8" applyNumberFormat="1" applyFont="1" applyFill="1" applyBorder="1"/>
    <xf numFmtId="165" fontId="0" fillId="8" borderId="5" xfId="8" applyNumberFormat="1" applyFont="1" applyFill="1" applyBorder="1"/>
    <xf numFmtId="165" fontId="1" fillId="2" borderId="0" xfId="7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9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8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 sale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 short sale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'Q3,4,6'!$L$5:$X$5</c:f>
              <c:numCache>
                <c:formatCode>0.0000%</c:formatCode>
                <c:ptCount val="13"/>
                <c:pt idx="0">
                  <c:v>5.4460581561573337E-2</c:v>
                </c:pt>
                <c:pt idx="1">
                  <c:v>4.8245156849929839E-2</c:v>
                </c:pt>
                <c:pt idx="2">
                  <c:v>4.6995049116900188E-2</c:v>
                </c:pt>
                <c:pt idx="3">
                  <c:v>4.7092386245220816E-2</c:v>
                </c:pt>
                <c:pt idx="4">
                  <c:v>4.8529049363438451E-2</c:v>
                </c:pt>
                <c:pt idx="5">
                  <c:v>5.119241030025113E-2</c:v>
                </c:pt>
                <c:pt idx="6">
                  <c:v>5.4904264221924161E-2</c:v>
                </c:pt>
                <c:pt idx="7">
                  <c:v>5.9468565710462731E-2</c:v>
                </c:pt>
                <c:pt idx="8">
                  <c:v>6.4740741680261338E-2</c:v>
                </c:pt>
                <c:pt idx="9">
                  <c:v>7.0674764602808401E-2</c:v>
                </c:pt>
                <c:pt idx="10" formatCode="0.000%">
                  <c:v>7.7126871865002083E-2</c:v>
                </c:pt>
                <c:pt idx="11" formatCode="0.000%">
                  <c:v>7.9523255771221157E-2</c:v>
                </c:pt>
                <c:pt idx="12" formatCode="0.000%">
                  <c:v>0.10199268024717345</c:v>
                </c:pt>
              </c:numCache>
            </c:numRef>
          </c:xVal>
          <c:yVal>
            <c:numRef>
              <c:f>'Q3,4,6'!$L$4:$X$4</c:f>
              <c:numCache>
                <c:formatCode>0.0000%</c:formatCode>
                <c:ptCount val="13"/>
                <c:pt idx="0">
                  <c:v>5.4632890543983076E-3</c:v>
                </c:pt>
                <c:pt idx="1">
                  <c:v>7.0000000647748748E-3</c:v>
                </c:pt>
                <c:pt idx="2">
                  <c:v>1.0000006878676939E-2</c:v>
                </c:pt>
                <c:pt idx="3">
                  <c:v>1.3000009991602932E-2</c:v>
                </c:pt>
                <c:pt idx="4">
                  <c:v>1.5999999999895605E-2</c:v>
                </c:pt>
                <c:pt idx="5">
                  <c:v>1.90000000054176E-2</c:v>
                </c:pt>
                <c:pt idx="6">
                  <c:v>2.2000018986595579E-2</c:v>
                </c:pt>
                <c:pt idx="7">
                  <c:v>2.5000021999080958E-2</c:v>
                </c:pt>
                <c:pt idx="8">
                  <c:v>2.8000024993901911E-2</c:v>
                </c:pt>
                <c:pt idx="9">
                  <c:v>3.1000000000955229E-2</c:v>
                </c:pt>
                <c:pt idx="10" formatCode="0.000%">
                  <c:v>3.4000030996610794E-2</c:v>
                </c:pt>
                <c:pt idx="11" formatCode="0.000%">
                  <c:v>3.506715826375173E-2</c:v>
                </c:pt>
                <c:pt idx="12" formatCode="0.000%">
                  <c:v>3.700003400003099E-2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4-492F-9756-400A9C488A2A}"/>
            </c:ext>
          </c:extLst>
        </c:ser>
        <c:ser>
          <c:idx val="0"/>
          <c:order val="1"/>
          <c:tx>
            <c:v>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'Q3,4,6'!$K$5:$X$5</c:f>
              <c:numCache>
                <c:formatCode>0.0000%</c:formatCode>
                <c:ptCount val="14"/>
                <c:pt idx="0">
                  <c:v>0</c:v>
                </c:pt>
                <c:pt idx="1">
                  <c:v>5.4460581561573337E-2</c:v>
                </c:pt>
                <c:pt idx="2">
                  <c:v>4.8245156849929839E-2</c:v>
                </c:pt>
                <c:pt idx="3">
                  <c:v>4.6995049116900188E-2</c:v>
                </c:pt>
                <c:pt idx="4">
                  <c:v>4.7092386245220816E-2</c:v>
                </c:pt>
                <c:pt idx="5">
                  <c:v>4.8529049363438451E-2</c:v>
                </c:pt>
                <c:pt idx="6">
                  <c:v>5.119241030025113E-2</c:v>
                </c:pt>
                <c:pt idx="7">
                  <c:v>5.4904264221924161E-2</c:v>
                </c:pt>
                <c:pt idx="8">
                  <c:v>5.9468565710462731E-2</c:v>
                </c:pt>
                <c:pt idx="9">
                  <c:v>6.4740741680261338E-2</c:v>
                </c:pt>
                <c:pt idx="10">
                  <c:v>7.0674764602808401E-2</c:v>
                </c:pt>
                <c:pt idx="11" formatCode="0.000%">
                  <c:v>7.7126871865002083E-2</c:v>
                </c:pt>
                <c:pt idx="12" formatCode="0.000%">
                  <c:v>7.9523255771221157E-2</c:v>
                </c:pt>
                <c:pt idx="13" formatCode="0.000%">
                  <c:v>0.10199268024717345</c:v>
                </c:pt>
              </c:numCache>
            </c:numRef>
          </c:xVal>
          <c:yVal>
            <c:numRef>
              <c:f>'Q3,4,6'!$K$11:$X$11</c:f>
              <c:numCache>
                <c:formatCode>0.00000</c:formatCode>
                <c:ptCount val="14"/>
                <c:pt idx="0" formatCode="General">
                  <c:v>3.5E-4</c:v>
                </c:pt>
                <c:pt idx="1">
                  <c:v>2.4015337579359839E-2</c:v>
                </c:pt>
                <c:pt idx="2">
                  <c:v>2.1274538300886218E-2</c:v>
                </c:pt>
                <c:pt idx="3">
                  <c:v>2.0723281623883375E-2</c:v>
                </c:pt>
                <c:pt idx="4">
                  <c:v>2.0766204118072725E-2</c:v>
                </c:pt>
                <c:pt idx="5">
                  <c:v>2.1399725626336536E-2</c:v>
                </c:pt>
                <c:pt idx="6">
                  <c:v>2.2574180803994186E-2</c:v>
                </c:pt>
                <c:pt idx="7">
                  <c:v>2.4210987140214905E-2</c:v>
                </c:pt>
                <c:pt idx="8">
                  <c:v>2.6223695009250408E-2</c:v>
                </c:pt>
                <c:pt idx="9">
                  <c:v>2.8548552402654352E-2</c:v>
                </c:pt>
                <c:pt idx="10">
                  <c:v>3.1165262683786912E-2</c:v>
                </c:pt>
                <c:pt idx="11">
                  <c:v>3.4010431236102756E-2</c:v>
                </c:pt>
                <c:pt idx="12">
                  <c:v>3.506715826375173E-2</c:v>
                </c:pt>
                <c:pt idx="13">
                  <c:v>4.497544052096264E-2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4-492F-9756-400A9C48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46840"/>
        <c:axId val="2079222488"/>
        <c:extLst/>
      </c:scatterChart>
      <c:valAx>
        <c:axId val="2079146840"/>
        <c:scaling>
          <c:orientation val="minMax"/>
        </c:scaling>
        <c:delete val="0"/>
        <c:axPos val="b"/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22488"/>
        <c:crosses val="autoZero"/>
        <c:crossBetween val="midCat"/>
      </c:valAx>
      <c:valAx>
        <c:axId val="2079222488"/>
        <c:scaling>
          <c:orientation val="minMax"/>
        </c:scaling>
        <c:delete val="0"/>
        <c:axPos val="l"/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4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4791964456"/>
          <c:y val="0.27083444450779398"/>
          <c:w val="0.59477212099709897"/>
          <c:h val="0.50222750095911695"/>
        </c:manualLayout>
      </c:layout>
      <c:scatterChart>
        <c:scatterStyle val="lineMarker"/>
        <c:varyColors val="0"/>
        <c:ser>
          <c:idx val="0"/>
          <c:order val="0"/>
          <c:tx>
            <c:v>Efficent Frontier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'Q5,6'!$C$6:$O$6</c:f>
              <c:numCache>
                <c:formatCode>0.0000%</c:formatCode>
                <c:ptCount val="13"/>
                <c:pt idx="0">
                  <c:v>5.446063516249311E-2</c:v>
                </c:pt>
                <c:pt idx="1">
                  <c:v>4.8245156507244126E-2</c:v>
                </c:pt>
                <c:pt idx="2">
                  <c:v>4.6995050484341598E-2</c:v>
                </c:pt>
                <c:pt idx="3">
                  <c:v>4.7092383549015258E-2</c:v>
                </c:pt>
                <c:pt idx="4">
                  <c:v>4.8529051415136658E-2</c:v>
                </c:pt>
                <c:pt idx="5">
                  <c:v>5.1192413655483555E-2</c:v>
                </c:pt>
                <c:pt idx="6">
                  <c:v>5.4904237878589203E-2</c:v>
                </c:pt>
                <c:pt idx="7">
                  <c:v>5.946852955243867E-2</c:v>
                </c:pt>
                <c:pt idx="8">
                  <c:v>6.474069480267293E-2</c:v>
                </c:pt>
                <c:pt idx="9">
                  <c:v>7.0674770808367135E-2</c:v>
                </c:pt>
                <c:pt idx="10">
                  <c:v>7.7126802966582392E-2</c:v>
                </c:pt>
                <c:pt idx="11">
                  <c:v>7.952325571186547E-2</c:v>
                </c:pt>
                <c:pt idx="12">
                  <c:v>0.10199179548699935</c:v>
                </c:pt>
              </c:numCache>
            </c:numRef>
          </c:xVal>
          <c:yVal>
            <c:numRef>
              <c:f>'Q5,6'!$C$5:$O$5</c:f>
              <c:numCache>
                <c:formatCode>0.0000%</c:formatCode>
                <c:ptCount val="13"/>
                <c:pt idx="0">
                  <c:v>5.4632944314491928E-3</c:v>
                </c:pt>
                <c:pt idx="1">
                  <c:v>6.9999999437581313E-3</c:v>
                </c:pt>
                <c:pt idx="2">
                  <c:v>9.9999999991447069E-3</c:v>
                </c:pt>
                <c:pt idx="3">
                  <c:v>1.3000000041060052E-2</c:v>
                </c:pt>
                <c:pt idx="4">
                  <c:v>1.6000002970379432E-2</c:v>
                </c:pt>
                <c:pt idx="5">
                  <c:v>1.900000299480337E-2</c:v>
                </c:pt>
                <c:pt idx="6">
                  <c:v>2.2000000005809508E-2</c:v>
                </c:pt>
                <c:pt idx="7">
                  <c:v>2.4999999981345385E-2</c:v>
                </c:pt>
                <c:pt idx="8">
                  <c:v>2.8000000000871172E-2</c:v>
                </c:pt>
                <c:pt idx="9">
                  <c:v>3.1000002993738989E-2</c:v>
                </c:pt>
                <c:pt idx="10">
                  <c:v>3.4000000001755959E-2</c:v>
                </c:pt>
                <c:pt idx="11">
                  <c:v>3.5067158237577813E-2</c:v>
                </c:pt>
                <c:pt idx="12">
                  <c:v>3.6999999999999478E-2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3-4273-992A-8E45EB09DD8D}"/>
            </c:ext>
          </c:extLst>
        </c:ser>
        <c:ser>
          <c:idx val="1"/>
          <c:order val="1"/>
          <c:tx>
            <c:v>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59673346518889"/>
                  <c:y val="2.972281283830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'Q5,6'!$B$6:$O$6</c:f>
              <c:numCache>
                <c:formatCode>0.0000%</c:formatCode>
                <c:ptCount val="14"/>
                <c:pt idx="0" formatCode="General">
                  <c:v>0</c:v>
                </c:pt>
                <c:pt idx="1">
                  <c:v>5.446063516249311E-2</c:v>
                </c:pt>
                <c:pt idx="2">
                  <c:v>4.8245156507244126E-2</c:v>
                </c:pt>
                <c:pt idx="3">
                  <c:v>4.6995050484341598E-2</c:v>
                </c:pt>
                <c:pt idx="4">
                  <c:v>4.7092383549015258E-2</c:v>
                </c:pt>
                <c:pt idx="5">
                  <c:v>4.8529051415136658E-2</c:v>
                </c:pt>
                <c:pt idx="6">
                  <c:v>5.1192413655483555E-2</c:v>
                </c:pt>
                <c:pt idx="7">
                  <c:v>5.4904237878589203E-2</c:v>
                </c:pt>
                <c:pt idx="8">
                  <c:v>5.946852955243867E-2</c:v>
                </c:pt>
                <c:pt idx="9">
                  <c:v>6.474069480267293E-2</c:v>
                </c:pt>
                <c:pt idx="10">
                  <c:v>7.0674770808367135E-2</c:v>
                </c:pt>
                <c:pt idx="11">
                  <c:v>7.7126802966582392E-2</c:v>
                </c:pt>
                <c:pt idx="12">
                  <c:v>7.952325571186547E-2</c:v>
                </c:pt>
                <c:pt idx="13">
                  <c:v>0.10199179548699935</c:v>
                </c:pt>
              </c:numCache>
            </c:numRef>
          </c:xVal>
          <c:yVal>
            <c:numRef>
              <c:f>'Q5,6'!$B$12:$O$12</c:f>
              <c:numCache>
                <c:formatCode>0.0000%</c:formatCode>
                <c:ptCount val="14"/>
                <c:pt idx="0" formatCode="General">
                  <c:v>3.5E-4</c:v>
                </c:pt>
                <c:pt idx="1">
                  <c:v>2.4015361215614647E-2</c:v>
                </c:pt>
                <c:pt idx="2">
                  <c:v>2.1274538149773013E-2</c:v>
                </c:pt>
                <c:pt idx="3">
                  <c:v>2.0723282226880371E-2</c:v>
                </c:pt>
                <c:pt idx="4">
                  <c:v>2.0766202929134142E-2</c:v>
                </c:pt>
                <c:pt idx="5">
                  <c:v>2.139972653106843E-2</c:v>
                </c:pt>
                <c:pt idx="6">
                  <c:v>2.2574182283542091E-2</c:v>
                </c:pt>
                <c:pt idx="7">
                  <c:v>2.4210975523664663E-2</c:v>
                </c:pt>
                <c:pt idx="8">
                  <c:v>2.6223679064742857E-2</c:v>
                </c:pt>
                <c:pt idx="9">
                  <c:v>2.8548531731169065E-2</c:v>
                </c:pt>
                <c:pt idx="10">
                  <c:v>3.1165265420235618E-2</c:v>
                </c:pt>
                <c:pt idx="11">
                  <c:v>3.4010400854150157E-2</c:v>
                </c:pt>
                <c:pt idx="12">
                  <c:v>3.5067158237577813E-2</c:v>
                </c:pt>
                <c:pt idx="13">
                  <c:v>4.4975050370625491E-2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3-4273-992A-8E45EB09D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21144"/>
        <c:axId val="2079217704"/>
      </c:scatterChart>
      <c:valAx>
        <c:axId val="2080721144"/>
        <c:scaling>
          <c:orientation val="minMax"/>
        </c:scaling>
        <c:delete val="0"/>
        <c:axPos val="b"/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17704"/>
        <c:crosses val="autoZero"/>
        <c:crossBetween val="midCat"/>
      </c:valAx>
      <c:valAx>
        <c:axId val="2079217704"/>
        <c:scaling>
          <c:orientation val="minMax"/>
        </c:scaling>
        <c:delete val="0"/>
        <c:axPos val="l"/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12</xdr:row>
      <xdr:rowOff>100012</xdr:rowOff>
    </xdr:from>
    <xdr:to>
      <xdr:col>17</xdr:col>
      <xdr:colOff>219075</xdr:colOff>
      <xdr:row>26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0.38176</cdr:x>
      <cdr:y>0.47743</cdr:y>
    </cdr:from>
    <cdr:to>
      <cdr:x>0.45777</cdr:x>
      <cdr:y>0.56076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52650" y="1309688"/>
          <a:ext cx="4286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CAL</a:t>
          </a:r>
          <a:r>
            <a:rPr lang="en-CA" sz="1100" baseline="0"/>
            <a:t> </a:t>
          </a:r>
          <a:endParaRPr lang="en-CA" sz="1100"/>
        </a:p>
      </cdr:txBody>
    </cdr:sp>
  </cdr:relSizeAnchor>
  <cdr:relSizeAnchor xmlns:cdr="http://schemas.openxmlformats.org/drawingml/2006/chartDrawing">
    <cdr:from>
      <cdr:x>0.65034</cdr:x>
      <cdr:y>0.40104</cdr:y>
    </cdr:from>
    <cdr:to>
      <cdr:x>0.83784</cdr:x>
      <cdr:y>0.48785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67124" y="1100138"/>
          <a:ext cx="10572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Efficent Frontier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14</xdr:row>
      <xdr:rowOff>76200</xdr:rowOff>
    </xdr:from>
    <xdr:to>
      <xdr:col>15</xdr:col>
      <xdr:colOff>285750</xdr:colOff>
      <xdr:row>31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0.34855</cdr:x>
      <cdr:y>0.07571</cdr:y>
    </cdr:from>
    <cdr:to>
      <cdr:x>0.52325</cdr:x>
      <cdr:y>0.16788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34740" y="246979"/>
          <a:ext cx="1270499" cy="300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No Short Sell</a:t>
          </a:r>
          <a:r>
            <a:rPr lang="en-CA" sz="1100" baseline="0"/>
            <a:t> </a:t>
          </a:r>
        </a:p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0.39031</cdr:x>
      <cdr:y>0.43796</cdr:y>
    </cdr:from>
    <cdr:to>
      <cdr:x>0.44401</cdr:x>
      <cdr:y>0.51971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38450" y="1428750"/>
          <a:ext cx="3905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CAL</a:t>
          </a:r>
        </a:p>
      </cdr:txBody>
    </cdr:sp>
  </cdr:relSizeAnchor>
  <cdr:relSizeAnchor xmlns:cdr="http://schemas.openxmlformats.org/drawingml/2006/chartDrawing">
    <cdr:from>
      <cdr:x>0.42305</cdr:x>
      <cdr:y>0.6219</cdr:y>
    </cdr:from>
    <cdr:to>
      <cdr:x>0.58022</cdr:x>
      <cdr:y>0.70365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76575" y="2028825"/>
          <a:ext cx="1143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Efficent Frontier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zoomScale="120" zoomScaleNormal="122" zoomScalePageLayoutView="122" workbookViewId="0">
      <selection activeCell="K18" sqref="K18"/>
    </sheetView>
  </sheetViews>
  <sheetFormatPr defaultColWidth="11.42578125" defaultRowHeight="15" x14ac:dyDescent="0.25"/>
  <cols>
    <col min="12" max="14" width="11" bestFit="1" customWidth="1"/>
    <col min="15" max="15" width="11.85546875" bestFit="1" customWidth="1"/>
  </cols>
  <sheetData>
    <row r="1" spans="1:1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93"/>
      <c r="F1" s="93" t="s">
        <v>36</v>
      </c>
    </row>
    <row r="2" spans="1:11" x14ac:dyDescent="0.25">
      <c r="A2" s="4">
        <v>-9.7481610815391834E-3</v>
      </c>
      <c r="B2" s="4">
        <v>2.0791233535271587E-2</v>
      </c>
      <c r="C2" s="4">
        <v>-1.4952708560437488E-2</v>
      </c>
      <c r="D2" s="4">
        <v>3.5308848428553627E-2</v>
      </c>
      <c r="F2" s="94"/>
      <c r="G2" s="40" t="s">
        <v>9</v>
      </c>
      <c r="H2" s="40" t="s">
        <v>1</v>
      </c>
      <c r="I2" s="40" t="s">
        <v>2</v>
      </c>
      <c r="J2" s="40" t="s">
        <v>10</v>
      </c>
      <c r="K2" s="40" t="s">
        <v>11</v>
      </c>
    </row>
    <row r="3" spans="1:11" x14ac:dyDescent="0.25">
      <c r="A3" s="4">
        <v>-4.8829944849559659E-2</v>
      </c>
      <c r="B3" s="4">
        <v>3.9444014659243111E-2</v>
      </c>
      <c r="C3" s="4">
        <v>-2.3225880261415827E-2</v>
      </c>
      <c r="D3" s="4">
        <v>2.0811048344760535E-2</v>
      </c>
      <c r="F3" s="40" t="s">
        <v>4</v>
      </c>
      <c r="G3" s="7">
        <v>1.0117705472098169E-2</v>
      </c>
      <c r="H3" s="7">
        <v>1.0186446672127885E-2</v>
      </c>
      <c r="I3" s="7">
        <v>6.9565086936746465E-3</v>
      </c>
      <c r="J3" s="7">
        <v>1.1494858902692891E-2</v>
      </c>
      <c r="K3" s="7">
        <v>0.14157168146931315</v>
      </c>
    </row>
    <row r="4" spans="1:11" x14ac:dyDescent="0.25">
      <c r="A4" s="4">
        <v>-6.4643236988759678E-2</v>
      </c>
      <c r="B4" s="4">
        <v>0.18933578066479101</v>
      </c>
      <c r="C4" s="4">
        <v>7.6727208176925799E-2</v>
      </c>
      <c r="D4" s="4">
        <v>9.9074789315976644E-2</v>
      </c>
      <c r="F4" s="40" t="s">
        <v>5</v>
      </c>
      <c r="G4" s="7">
        <v>4.7983474974307327E-2</v>
      </c>
      <c r="H4" s="7">
        <v>7.6442497687028155E-3</v>
      </c>
      <c r="I4" s="7">
        <v>5.4632943271395451E-3</v>
      </c>
      <c r="J4" s="7">
        <v>3.530884842855353E-2</v>
      </c>
      <c r="K4" s="7">
        <v>0.13308329750751358</v>
      </c>
    </row>
    <row r="5" spans="1:11" x14ac:dyDescent="0.25">
      <c r="A5" s="4">
        <v>-1.1422931167995948E-2</v>
      </c>
      <c r="B5" s="4">
        <v>1.7003662122912919E-2</v>
      </c>
      <c r="C5" s="4">
        <v>-2.5139738688849434E-2</v>
      </c>
      <c r="D5" s="4">
        <v>-0.12606248825800934</v>
      </c>
      <c r="F5" s="40" t="s">
        <v>6</v>
      </c>
      <c r="G5" s="7">
        <v>8.651708802695092E-2</v>
      </c>
      <c r="H5" s="7">
        <v>7.2038568727645913E-2</v>
      </c>
      <c r="I5" s="7">
        <v>5.4690912672511575E-2</v>
      </c>
      <c r="J5" s="7">
        <v>8.164058115767929E-2</v>
      </c>
      <c r="K5" s="7">
        <v>0.13896970492046687</v>
      </c>
    </row>
    <row r="6" spans="1:11" x14ac:dyDescent="0.25">
      <c r="A6" s="4">
        <v>-0.12544222872288729</v>
      </c>
      <c r="B6" s="4">
        <v>-6.1948932321586575E-2</v>
      </c>
      <c r="C6" s="4">
        <v>-9.9506667641796803E-2</v>
      </c>
      <c r="D6" s="4">
        <v>-4.1613500121927584E-2</v>
      </c>
      <c r="F6" s="40" t="s">
        <v>7</v>
      </c>
      <c r="G6" s="7">
        <v>7.4852065206631744E-3</v>
      </c>
      <c r="H6" s="7">
        <v>5.1895553843277634E-3</v>
      </c>
      <c r="I6" s="7">
        <v>2.9910959289522871E-3</v>
      </c>
      <c r="J6" s="7">
        <v>6.6651844917636188E-3</v>
      </c>
      <c r="K6" s="7">
        <v>1.9312578885681633E-2</v>
      </c>
    </row>
    <row r="7" spans="1:11" x14ac:dyDescent="0.25">
      <c r="A7">
        <v>-5.2909869281701095E-3</v>
      </c>
      <c r="B7" s="4">
        <v>5.77576081856764E-2</v>
      </c>
      <c r="C7" s="4">
        <v>7.5454855337306601E-2</v>
      </c>
      <c r="D7" s="4">
        <v>-4.4094197290867061E-2</v>
      </c>
      <c r="F7" s="40" t="s">
        <v>8</v>
      </c>
      <c r="G7" s="68">
        <v>0.25</v>
      </c>
      <c r="H7" s="7">
        <v>0.25</v>
      </c>
      <c r="I7" s="7">
        <v>0.25</v>
      </c>
      <c r="J7" s="7">
        <v>0.25</v>
      </c>
      <c r="K7" s="7">
        <v>1</v>
      </c>
    </row>
    <row r="8" spans="1:11" x14ac:dyDescent="0.25">
      <c r="A8" s="4">
        <v>-7.3240914590152828E-3</v>
      </c>
      <c r="B8" s="4">
        <v>-5.7831785325262487E-2</v>
      </c>
      <c r="C8" s="4">
        <v>-3.5107950889454606E-2</v>
      </c>
      <c r="D8" s="4">
        <v>-8.447503755054056E-2</v>
      </c>
    </row>
    <row r="9" spans="1:11" x14ac:dyDescent="0.25">
      <c r="A9" s="4">
        <v>-7.2099532090240906E-2</v>
      </c>
      <c r="B9" s="4">
        <v>-3.0334235772891079E-2</v>
      </c>
      <c r="C9" s="4">
        <v>3.2641733344624176E-2</v>
      </c>
      <c r="D9" s="4">
        <v>2.6500547274372697E-2</v>
      </c>
      <c r="F9" s="3" t="s">
        <v>37</v>
      </c>
      <c r="G9" s="3"/>
      <c r="H9" s="3"/>
      <c r="I9" s="3"/>
      <c r="J9" s="3"/>
    </row>
    <row r="10" spans="1:11" ht="15.75" thickBot="1" x14ac:dyDescent="0.3">
      <c r="A10" s="4">
        <v>-4.7160027316970159E-2</v>
      </c>
      <c r="B10" s="4">
        <v>0.19626160054389191</v>
      </c>
      <c r="C10" s="4">
        <v>-2.4719870954660259E-2</v>
      </c>
      <c r="D10" s="4">
        <v>1.2617693350260842E-2</v>
      </c>
      <c r="F10" s="3" t="s">
        <v>12</v>
      </c>
    </row>
    <row r="11" spans="1:11" x14ac:dyDescent="0.25">
      <c r="A11" s="4">
        <v>-9.3307038150891322E-2</v>
      </c>
      <c r="B11" s="4">
        <v>-7.2747921574301544E-2</v>
      </c>
      <c r="C11" s="4">
        <v>1.3694755181477617E-2</v>
      </c>
      <c r="D11" s="4">
        <v>-6.145904288189033E-2</v>
      </c>
      <c r="F11" s="95"/>
      <c r="G11" s="95" t="s">
        <v>0</v>
      </c>
      <c r="H11" s="95" t="s">
        <v>1</v>
      </c>
      <c r="I11" s="95" t="s">
        <v>2</v>
      </c>
      <c r="J11" s="95" t="s">
        <v>3</v>
      </c>
    </row>
    <row r="12" spans="1:11" ht="15.75" thickBot="1" x14ac:dyDescent="0.3">
      <c r="A12">
        <v>-3.2973076813924224E-2</v>
      </c>
      <c r="B12" s="4">
        <v>9.3120292654272338E-2</v>
      </c>
      <c r="C12" s="4">
        <v>0.10792829606115337</v>
      </c>
      <c r="D12" s="4">
        <v>2.076622859901079E-2</v>
      </c>
      <c r="F12" s="96" t="s">
        <v>0</v>
      </c>
      <c r="G12" s="1">
        <f>VARP('Q1,2'!$A$2:$A$120)</f>
        <v>0.28808293831002607</v>
      </c>
      <c r="H12" s="1">
        <v>-2.1890429459517037E-3</v>
      </c>
      <c r="I12" s="1">
        <v>-1.7964778539689829E-3</v>
      </c>
      <c r="J12" s="2">
        <v>1.3423953254151951E-3</v>
      </c>
    </row>
    <row r="13" spans="1:11" ht="15.75" thickBot="1" x14ac:dyDescent="0.3">
      <c r="A13" s="4">
        <v>-2.9844670609255105E-2</v>
      </c>
      <c r="B13" s="4">
        <v>-0.13024756118601175</v>
      </c>
      <c r="C13" s="4">
        <v>3.2102223150324866E-3</v>
      </c>
      <c r="D13" s="4">
        <v>-8.2916382527505727E-3</v>
      </c>
      <c r="F13" s="96" t="s">
        <v>1</v>
      </c>
      <c r="G13" s="1">
        <v>-2.1890429459517037E-3</v>
      </c>
      <c r="H13" s="1">
        <f>VARP('Q1,2'!$B$2:$B$120)</f>
        <v>5.145945675215766E-3</v>
      </c>
      <c r="I13" s="1">
        <v>1.1861019315475539E-3</v>
      </c>
      <c r="J13" s="2">
        <v>2.2366466805927312E-3</v>
      </c>
    </row>
    <row r="14" spans="1:11" ht="15.75" thickBot="1" x14ac:dyDescent="0.3">
      <c r="A14" s="4">
        <v>-1.4395377414003296E-2</v>
      </c>
      <c r="B14" s="4">
        <v>-2.8445998086175837E-2</v>
      </c>
      <c r="C14" s="4">
        <v>0</v>
      </c>
      <c r="D14" s="4">
        <v>-3.6694031770111409E-3</v>
      </c>
      <c r="F14" s="96" t="s">
        <v>2</v>
      </c>
      <c r="G14" s="1">
        <v>-1.7964778539689829E-3</v>
      </c>
      <c r="H14" s="1">
        <v>1.1861019315475539E-3</v>
      </c>
      <c r="I14" s="1">
        <f>VARP('Q1,2'!$C$2:$C$120)</f>
        <v>2.965960669045125E-3</v>
      </c>
      <c r="J14" s="2">
        <v>1.0206737206788757E-3</v>
      </c>
    </row>
    <row r="15" spans="1:11" ht="15.75" thickBot="1" x14ac:dyDescent="0.3">
      <c r="A15" s="4">
        <v>-0.22871096216887341</v>
      </c>
      <c r="B15" s="4">
        <v>2.4740179002458597E-2</v>
      </c>
      <c r="C15" s="4">
        <v>4.9074621022989394E-2</v>
      </c>
      <c r="D15" s="4">
        <v>4.2333124580780646E-2</v>
      </c>
      <c r="F15" s="97" t="s">
        <v>10</v>
      </c>
      <c r="G15" s="2">
        <v>1.3423953254151951E-3</v>
      </c>
      <c r="H15" s="2">
        <v>2.2366466805927312E-3</v>
      </c>
      <c r="I15" s="2">
        <v>1.0206737206788757E-3</v>
      </c>
      <c r="J15" s="2">
        <f>VARP('Q1,2'!$D$2:$D$120)</f>
        <v>6.6091745380513186E-3</v>
      </c>
    </row>
    <row r="16" spans="1:11" x14ac:dyDescent="0.25">
      <c r="A16" s="4">
        <v>-5.9126971711568478E-2</v>
      </c>
      <c r="B16" s="4">
        <v>1.2726512524238828E-2</v>
      </c>
      <c r="C16" s="4">
        <v>1.2850936760040918E-2</v>
      </c>
      <c r="D16" s="4">
        <v>2.7137080520004013E-2</v>
      </c>
    </row>
    <row r="17" spans="1:4" x14ac:dyDescent="0.25">
      <c r="A17" s="4">
        <v>-0.1090333480428106</v>
      </c>
      <c r="B17" s="4">
        <v>2.047105718418455E-2</v>
      </c>
      <c r="C17" s="4">
        <v>6.1245260960359049E-3</v>
      </c>
      <c r="D17" s="4">
        <v>-2.7150918988778444E-2</v>
      </c>
    </row>
    <row r="18" spans="1:4" x14ac:dyDescent="0.25">
      <c r="A18" s="4">
        <v>-0.19808308831296861</v>
      </c>
      <c r="B18" s="4">
        <v>5.9169285512177337E-2</v>
      </c>
      <c r="C18" s="4">
        <v>2.4041743668746951E-2</v>
      </c>
      <c r="D18" s="4">
        <v>2.2636886911726033E-2</v>
      </c>
    </row>
    <row r="19" spans="1:4" x14ac:dyDescent="0.25">
      <c r="A19" s="4">
        <v>-7.1446158578244517E-2</v>
      </c>
      <c r="B19" s="4">
        <v>3.5011951114651503E-2</v>
      </c>
      <c r="C19" s="4">
        <v>-2.4487574888056089E-2</v>
      </c>
      <c r="D19" s="4">
        <v>-9.0258237998544238E-2</v>
      </c>
    </row>
    <row r="20" spans="1:4" x14ac:dyDescent="0.25">
      <c r="A20">
        <v>-5.8981444684918097E-3</v>
      </c>
      <c r="B20" s="4">
        <v>1.8563832012689161E-2</v>
      </c>
      <c r="C20" s="4">
        <v>1.6875110382549234E-3</v>
      </c>
      <c r="D20" s="4">
        <v>2.3717667725309186E-2</v>
      </c>
    </row>
    <row r="21" spans="1:4" x14ac:dyDescent="0.25">
      <c r="A21">
        <v>-5.3191645432092378E-2</v>
      </c>
      <c r="B21" s="4">
        <v>2.0515266552616814E-2</v>
      </c>
      <c r="C21" s="4">
        <v>-4.4306375025136437E-2</v>
      </c>
      <c r="D21" s="4">
        <v>0.1007226671713445</v>
      </c>
    </row>
    <row r="22" spans="1:4" x14ac:dyDescent="0.25">
      <c r="A22" s="4">
        <v>-5.237779664298825E-2</v>
      </c>
      <c r="B22" s="4">
        <v>-1.4393824838475178E-2</v>
      </c>
      <c r="C22" s="4">
        <v>-2.615187832866046E-2</v>
      </c>
      <c r="D22" s="4">
        <v>-2.3299839376701471E-2</v>
      </c>
    </row>
    <row r="23" spans="1:4" x14ac:dyDescent="0.25">
      <c r="A23">
        <v>-4.8274510479184712E-3</v>
      </c>
      <c r="B23" s="4">
        <v>6.9955639956980814E-2</v>
      </c>
      <c r="C23" s="4">
        <v>3.1139466532313658E-4</v>
      </c>
      <c r="D23" s="4">
        <v>3.4084693686084723E-2</v>
      </c>
    </row>
    <row r="24" spans="1:4" x14ac:dyDescent="0.25">
      <c r="A24">
        <v>-1.2636528917497815E-2</v>
      </c>
      <c r="B24" s="4">
        <v>2.0012504022852103E-2</v>
      </c>
      <c r="C24" s="4">
        <v>6.5057828738786141E-2</v>
      </c>
      <c r="D24" s="4">
        <v>3.2566871538375945E-2</v>
      </c>
    </row>
    <row r="25" spans="1:4" x14ac:dyDescent="0.25">
      <c r="A25" s="4">
        <v>-6.1121312645743666E-3</v>
      </c>
      <c r="B25" s="4">
        <v>1.149432374268782E-2</v>
      </c>
      <c r="C25" s="4">
        <v>-7.5089790473726273E-3</v>
      </c>
      <c r="D25" s="4">
        <v>-8.2315457854219426E-2</v>
      </c>
    </row>
    <row r="26" spans="1:4" x14ac:dyDescent="0.25">
      <c r="A26" s="4">
        <v>-1.0022527619310948E-2</v>
      </c>
      <c r="B26" s="4">
        <v>-1.8882837902850304E-2</v>
      </c>
      <c r="C26" s="4">
        <v>-3.466752263133669E-2</v>
      </c>
      <c r="D26" s="4">
        <v>2.8412593905651845E-2</v>
      </c>
    </row>
    <row r="27" spans="1:4" x14ac:dyDescent="0.25">
      <c r="A27">
        <v>-9.7318706051995787E-2</v>
      </c>
      <c r="B27" s="4">
        <v>8.4981005423638553E-2</v>
      </c>
      <c r="C27" s="4">
        <v>4.1891523380568639E-2</v>
      </c>
      <c r="D27" s="4">
        <v>8.0568301304096909E-2</v>
      </c>
    </row>
    <row r="28" spans="1:4" x14ac:dyDescent="0.25">
      <c r="A28">
        <v>-7.5037913628611189E-2</v>
      </c>
      <c r="B28" s="4">
        <v>6.4002485933356126E-2</v>
      </c>
      <c r="C28" s="4">
        <v>6.822134482027789E-2</v>
      </c>
      <c r="D28" s="4">
        <v>8.9997624055912495E-3</v>
      </c>
    </row>
    <row r="29" spans="1:4" x14ac:dyDescent="0.25">
      <c r="A29">
        <v>-7.0455696747498894E-2</v>
      </c>
      <c r="B29" s="4">
        <v>-3.5929157138380454E-3</v>
      </c>
      <c r="C29" s="4">
        <v>1.8433259055999882E-2</v>
      </c>
      <c r="D29" s="4">
        <v>6.6196770758020246E-2</v>
      </c>
    </row>
    <row r="30" spans="1:4" x14ac:dyDescent="0.25">
      <c r="A30" s="4">
        <v>-4.7427135102342706E-2</v>
      </c>
      <c r="B30" s="4">
        <v>5.6386862049446075E-2</v>
      </c>
      <c r="C30" s="4">
        <v>-3.4895642455336863E-2</v>
      </c>
      <c r="D30" s="4">
        <v>-9.0099257124291871E-3</v>
      </c>
    </row>
    <row r="31" spans="1:4" x14ac:dyDescent="0.25">
      <c r="A31" s="4">
        <v>-6.4392169364721641E-2</v>
      </c>
      <c r="B31" s="4">
        <v>-7.817024024460989E-2</v>
      </c>
      <c r="C31" s="4">
        <v>5.2065953073440308E-2</v>
      </c>
      <c r="D31" s="4">
        <v>3.6788863131531112E-3</v>
      </c>
    </row>
    <row r="32" spans="1:4" x14ac:dyDescent="0.25">
      <c r="A32" s="4">
        <v>-1.9298691757024023E-2</v>
      </c>
      <c r="B32" s="4">
        <v>-1.0315202929071985E-2</v>
      </c>
      <c r="C32" s="4">
        <v>2.864481319359926E-2</v>
      </c>
      <c r="D32" s="4">
        <v>-1.8282943068403602E-2</v>
      </c>
    </row>
    <row r="33" spans="1:4" x14ac:dyDescent="0.25">
      <c r="A33" s="4">
        <v>-4.5628847864688814E-2</v>
      </c>
      <c r="B33" s="4">
        <v>6.1774255051013464E-2</v>
      </c>
      <c r="C33" s="4">
        <v>-5.548684498060398E-2</v>
      </c>
      <c r="D33" s="4">
        <v>-5.7854328874348229E-2</v>
      </c>
    </row>
    <row r="34" spans="1:4" x14ac:dyDescent="0.25">
      <c r="A34">
        <v>-7.5609723205767615E-2</v>
      </c>
      <c r="B34" s="4">
        <v>0.15693807411499447</v>
      </c>
      <c r="C34" s="4">
        <v>7.2764463958489723E-3</v>
      </c>
      <c r="D34" s="4">
        <v>1.4925381768577035E-2</v>
      </c>
    </row>
    <row r="35" spans="1:4" x14ac:dyDescent="0.25">
      <c r="A35">
        <v>-0.10427278009696442</v>
      </c>
      <c r="B35" s="4">
        <v>2.913670401222937E-2</v>
      </c>
      <c r="C35" s="4">
        <v>5.443914765867236E-2</v>
      </c>
      <c r="D35" s="4">
        <v>4.5530971645315416E-2</v>
      </c>
    </row>
    <row r="36" spans="1:4" x14ac:dyDescent="0.25">
      <c r="A36" s="4">
        <v>-0.18105944169820848</v>
      </c>
      <c r="B36" s="4">
        <v>2.1135318964846321E-2</v>
      </c>
      <c r="C36" s="4">
        <v>3.2991390053843279E-3</v>
      </c>
      <c r="D36" s="4">
        <v>-3.1573902937489808E-3</v>
      </c>
    </row>
    <row r="37" spans="1:4" x14ac:dyDescent="0.25">
      <c r="A37">
        <v>-4.1060656406382854E-3</v>
      </c>
      <c r="B37" s="4">
        <v>2.7705097341037131E-2</v>
      </c>
      <c r="C37" s="4">
        <v>9.7225959499920508E-2</v>
      </c>
      <c r="D37" s="4">
        <v>7.5046439268656645E-2</v>
      </c>
    </row>
    <row r="38" spans="1:4" x14ac:dyDescent="0.25">
      <c r="A38" s="4">
        <v>-0.23248486480852357</v>
      </c>
      <c r="B38" s="4">
        <v>3.3807988462944555E-3</v>
      </c>
      <c r="C38" s="4">
        <v>2.3981093601418246E-3</v>
      </c>
      <c r="D38" s="4">
        <v>3.34097809962529E-2</v>
      </c>
    </row>
    <row r="39" spans="1:4" x14ac:dyDescent="0.25">
      <c r="A39" s="4">
        <v>-0.10988710554072774</v>
      </c>
      <c r="B39" s="4">
        <v>-5.9609641644414339E-2</v>
      </c>
      <c r="C39" s="4">
        <v>1.5068805411078374E-2</v>
      </c>
      <c r="D39" s="4">
        <v>6.4133840484364768E-2</v>
      </c>
    </row>
    <row r="40" spans="1:4" x14ac:dyDescent="0.25">
      <c r="A40" s="4">
        <v>-5.2670482351741064E-2</v>
      </c>
      <c r="B40" s="4">
        <v>-4.0994600269062716E-2</v>
      </c>
      <c r="C40" s="4">
        <v>8.0476915148608539E-4</v>
      </c>
      <c r="D40" s="4">
        <v>-5.0468197930988584E-2</v>
      </c>
    </row>
    <row r="41" spans="1:4" x14ac:dyDescent="0.25">
      <c r="A41" s="4">
        <v>-0.20209303413337543</v>
      </c>
      <c r="B41" s="4">
        <v>-3.4393216311411789E-2</v>
      </c>
      <c r="C41" s="4">
        <v>4.1492095102414236E-2</v>
      </c>
      <c r="D41" s="4">
        <v>4.4885731583695257E-2</v>
      </c>
    </row>
    <row r="42" spans="1:4" x14ac:dyDescent="0.25">
      <c r="A42" s="4">
        <v>-9.7586588584781683E-2</v>
      </c>
      <c r="B42" s="4">
        <v>5.2737511080109253E-2</v>
      </c>
      <c r="C42" s="4">
        <v>1.6791835676399816E-3</v>
      </c>
      <c r="D42" s="4">
        <v>1.7402527988531393E-2</v>
      </c>
    </row>
    <row r="43" spans="1:4" x14ac:dyDescent="0.25">
      <c r="A43" s="4">
        <v>-0.14240500679226845</v>
      </c>
      <c r="B43" s="4">
        <v>-3.6613294759087388E-2</v>
      </c>
      <c r="C43" s="4">
        <v>4.5217506252861653E-2</v>
      </c>
      <c r="D43" s="4">
        <v>3.8038255439269614E-2</v>
      </c>
    </row>
    <row r="44" spans="1:4" x14ac:dyDescent="0.25">
      <c r="A44">
        <v>-4.3182789645221535E-2</v>
      </c>
      <c r="B44" s="4">
        <v>4.7961641560930579E-2</v>
      </c>
      <c r="C44" s="4">
        <v>5.1668895992786415E-2</v>
      </c>
      <c r="D44" s="4">
        <v>7.227977599435717E-2</v>
      </c>
    </row>
    <row r="45" spans="1:4" x14ac:dyDescent="0.25">
      <c r="A45" s="4">
        <v>-2.9361773397418998E-2</v>
      </c>
      <c r="B45" s="4">
        <v>-8.240047956570215E-2</v>
      </c>
      <c r="C45" s="4">
        <v>-3.5513992823159528E-2</v>
      </c>
      <c r="D45" s="4">
        <v>1.3389267904547449E-2</v>
      </c>
    </row>
    <row r="46" spans="1:4" x14ac:dyDescent="0.25">
      <c r="A46" s="4">
        <v>-8.456326856607789E-2</v>
      </c>
      <c r="B46" s="4">
        <v>-7.4395486175637127E-3</v>
      </c>
      <c r="C46" s="4">
        <v>1.1037593734908164E-2</v>
      </c>
      <c r="D46" s="4">
        <v>-4.135498895057009E-2</v>
      </c>
    </row>
    <row r="47" spans="1:4" x14ac:dyDescent="0.25">
      <c r="A47">
        <v>-6.5213210856908885E-2</v>
      </c>
      <c r="B47" s="4">
        <v>1.638307172699649E-2</v>
      </c>
      <c r="C47" s="4">
        <v>7.1935611614181577E-2</v>
      </c>
      <c r="D47" s="4">
        <v>3.0757314404223614E-2</v>
      </c>
    </row>
    <row r="48" spans="1:4" x14ac:dyDescent="0.25">
      <c r="A48">
        <v>-5.1822830701984931E-3</v>
      </c>
      <c r="B48" s="4">
        <v>8.1915074910226829E-2</v>
      </c>
      <c r="C48" s="4">
        <v>-2.3607100812941127E-3</v>
      </c>
      <c r="D48" s="4">
        <v>-5.6916611951434187E-2</v>
      </c>
    </row>
    <row r="49" spans="1:4" x14ac:dyDescent="0.25">
      <c r="A49">
        <v>-2.0449435309280395E-2</v>
      </c>
      <c r="B49" s="4">
        <v>0.13751934498209434</v>
      </c>
      <c r="C49" s="4">
        <v>-1.1090604824763546E-2</v>
      </c>
      <c r="D49" s="4">
        <v>0.17587553208184337</v>
      </c>
    </row>
    <row r="50" spans="1:4" x14ac:dyDescent="0.25">
      <c r="A50">
        <v>-3.0237636399443903E-2</v>
      </c>
      <c r="B50" s="4">
        <v>1.4855308455716761E-2</v>
      </c>
      <c r="C50" s="4">
        <v>7.8226224256922577E-2</v>
      </c>
      <c r="D50" s="4">
        <v>-4.6017606276633906E-2</v>
      </c>
    </row>
    <row r="51" spans="1:4" x14ac:dyDescent="0.25">
      <c r="A51">
        <v>-2.4451962053770707E-2</v>
      </c>
      <c r="B51" s="4">
        <v>-3.219598101212294E-2</v>
      </c>
      <c r="C51" s="4">
        <v>5.2544876741721432E-2</v>
      </c>
      <c r="D51" s="4">
        <v>9.6219342678941014E-3</v>
      </c>
    </row>
    <row r="52" spans="1:4" x14ac:dyDescent="0.25">
      <c r="A52">
        <v>-1.5009372297198667E-2</v>
      </c>
      <c r="B52" s="4">
        <v>6.9907609362044681E-2</v>
      </c>
      <c r="C52" s="4">
        <v>8.936643928118225E-2</v>
      </c>
      <c r="D52" s="4">
        <v>0.2174666594891824</v>
      </c>
    </row>
    <row r="53" spans="1:4" x14ac:dyDescent="0.25">
      <c r="A53" s="4">
        <v>-6.037906578515867E-2</v>
      </c>
      <c r="B53" s="4">
        <v>-6.4285743837422402E-2</v>
      </c>
      <c r="C53" s="4">
        <v>-6.8493134614700635E-2</v>
      </c>
      <c r="D53" s="4">
        <v>-0.12897140825354569</v>
      </c>
    </row>
    <row r="54" spans="1:4" x14ac:dyDescent="0.25">
      <c r="A54" s="4">
        <v>0.92855384142175545</v>
      </c>
      <c r="B54" s="4">
        <v>-2.3069727657659876E-2</v>
      </c>
      <c r="C54" s="4">
        <v>-3.0340428483993445E-3</v>
      </c>
      <c r="D54" s="4">
        <v>-6.192160178201437E-2</v>
      </c>
    </row>
    <row r="55" spans="1:4" x14ac:dyDescent="0.25">
      <c r="A55" s="4">
        <v>0.99410185553150821</v>
      </c>
      <c r="B55" s="4">
        <v>5.3846121756878307E-2</v>
      </c>
      <c r="C55" s="4">
        <v>-6.553407454469054E-2</v>
      </c>
      <c r="D55" s="4">
        <v>1.6817816451748544E-2</v>
      </c>
    </row>
    <row r="56" spans="1:4" x14ac:dyDescent="0.25">
      <c r="A56" s="4">
        <v>0.94680835456790757</v>
      </c>
      <c r="B56" s="4">
        <v>3.9584215706852742E-2</v>
      </c>
      <c r="C56" s="4">
        <v>-3.9627043103854495E-2</v>
      </c>
      <c r="D56" s="4">
        <v>2.1114805216263115E-2</v>
      </c>
    </row>
    <row r="57" spans="1:4" x14ac:dyDescent="0.25">
      <c r="A57" s="4">
        <v>0.94762220335701175</v>
      </c>
      <c r="B57" s="4">
        <v>-2.8783478249611978E-2</v>
      </c>
      <c r="C57" s="4">
        <v>3.2791983650535858E-2</v>
      </c>
      <c r="D57" s="4">
        <v>4.4091746992378535E-2</v>
      </c>
    </row>
    <row r="58" spans="1:4" x14ac:dyDescent="0.25">
      <c r="A58" s="4">
        <v>0.99517254895208151</v>
      </c>
      <c r="B58" s="4">
        <v>2.0874408971346996E-2</v>
      </c>
      <c r="C58" s="4">
        <v>3.2496411306246795E-2</v>
      </c>
      <c r="D58" s="4">
        <v>-5.4804452623463264E-2</v>
      </c>
    </row>
    <row r="59" spans="1:4" x14ac:dyDescent="0.25">
      <c r="A59" s="4">
        <v>0.98736347108250222</v>
      </c>
      <c r="B59" s="4">
        <v>-4.4770571772425459E-2</v>
      </c>
      <c r="C59" s="4">
        <v>5.5613300668289553E-2</v>
      </c>
      <c r="D59" s="4">
        <v>5.1468196128511981E-3</v>
      </c>
    </row>
    <row r="60" spans="1:4" x14ac:dyDescent="0.25">
      <c r="A60" s="4">
        <v>1.0389408306835048</v>
      </c>
      <c r="B60" s="4">
        <v>-3.5805861473920585E-2</v>
      </c>
      <c r="C60" s="4">
        <v>6.7086360222643263E-2</v>
      </c>
      <c r="D60" s="4">
        <v>-2.0305225353214919E-2</v>
      </c>
    </row>
    <row r="61" spans="1:4" x14ac:dyDescent="0.25">
      <c r="A61" s="4">
        <v>1.0606227564286002</v>
      </c>
      <c r="B61" s="4">
        <v>-6.449291620414804E-3</v>
      </c>
      <c r="C61" s="4">
        <v>4.0548247649096779E-2</v>
      </c>
      <c r="D61" s="4">
        <v>5.7993698082432252E-2</v>
      </c>
    </row>
    <row r="62" spans="1:4" x14ac:dyDescent="0.25">
      <c r="A62" s="4">
        <v>1.1342245480261033</v>
      </c>
      <c r="B62" s="4">
        <v>0.1049089916278961</v>
      </c>
      <c r="C62" s="4">
        <v>7.4233190128884019E-2</v>
      </c>
      <c r="D62" s="4">
        <v>0.162216356767201</v>
      </c>
    </row>
    <row r="63" spans="1:4" x14ac:dyDescent="0.25">
      <c r="A63" s="4">
        <v>0.99388786873542567</v>
      </c>
      <c r="B63" s="4">
        <v>-4.7048843486317035E-2</v>
      </c>
      <c r="C63" s="4">
        <v>-5.4619852942207725E-2</v>
      </c>
      <c r="D63" s="4">
        <v>8.414679190137539E-3</v>
      </c>
    </row>
    <row r="64" spans="1:4" x14ac:dyDescent="0.25">
      <c r="A64" s="4">
        <v>0.98997747238068901</v>
      </c>
      <c r="B64" s="4">
        <v>8.9015900684916785E-2</v>
      </c>
      <c r="C64" s="4">
        <v>1.4560276656994935E-2</v>
      </c>
      <c r="D64" s="4">
        <v>0.2468787377110182</v>
      </c>
    </row>
    <row r="65" spans="1:4" x14ac:dyDescent="0.25">
      <c r="A65" s="4">
        <v>1.0467546610462837</v>
      </c>
      <c r="B65" s="4">
        <v>4.3459797994514542E-2</v>
      </c>
      <c r="C65" s="4">
        <v>7.9195573518439574E-2</v>
      </c>
      <c r="D65" s="4">
        <v>-8.9648634695819518E-2</v>
      </c>
    </row>
    <row r="66" spans="1:4" x14ac:dyDescent="0.25">
      <c r="A66" s="4">
        <v>0.90268129394800423</v>
      </c>
      <c r="B66" s="4">
        <v>-8.5811715627697308E-2</v>
      </c>
      <c r="C66" s="4">
        <v>7.2480935603791152E-2</v>
      </c>
      <c r="D66" s="4">
        <v>-8.9730254393842648E-2</v>
      </c>
    </row>
    <row r="67" spans="1:4" x14ac:dyDescent="0.25">
      <c r="A67" s="4">
        <v>1.1017504908850198</v>
      </c>
      <c r="B67" s="4">
        <v>0.12168615984405455</v>
      </c>
      <c r="C67" s="4">
        <v>5.1893409835335781E-2</v>
      </c>
      <c r="D67" s="4">
        <v>0.25879946936551695</v>
      </c>
    </row>
    <row r="68" spans="1:4" x14ac:dyDescent="0.25">
      <c r="A68" s="4">
        <v>0.92496208637138877</v>
      </c>
      <c r="B68" s="4">
        <v>-0.10813949362039033</v>
      </c>
      <c r="C68" s="4">
        <v>-6.3690039084912636E-2</v>
      </c>
      <c r="D68" s="4">
        <v>-9.1409375616210695E-2</v>
      </c>
    </row>
    <row r="69" spans="1:4" x14ac:dyDescent="0.25">
      <c r="A69" s="4">
        <v>0.92954430325250115</v>
      </c>
      <c r="B69" s="4">
        <v>-0.15139437496384772</v>
      </c>
      <c r="C69" s="4">
        <v>-7.9515319271709836E-2</v>
      </c>
      <c r="D69" s="4">
        <v>-0.19330801363175529</v>
      </c>
    </row>
    <row r="70" spans="1:4" x14ac:dyDescent="0.25">
      <c r="A70" s="4">
        <v>0.95257286489765725</v>
      </c>
      <c r="B70" s="4">
        <v>4.2676656872101155E-2</v>
      </c>
      <c r="C70" s="4">
        <v>-2.5072939214737494E-2</v>
      </c>
      <c r="D70" s="4">
        <v>-0.11368904666264815</v>
      </c>
    </row>
    <row r="71" spans="1:4" x14ac:dyDescent="0.25">
      <c r="A71" s="4">
        <v>1.0662377263981249</v>
      </c>
      <c r="B71" s="4">
        <v>2.1625459357370896E-2</v>
      </c>
      <c r="C71" s="4">
        <v>-2.2791930803926198E-2</v>
      </c>
      <c r="D71" s="4">
        <v>1.0898758071318165E-2</v>
      </c>
    </row>
    <row r="72" spans="1:4" x14ac:dyDescent="0.25">
      <c r="A72" s="4">
        <v>1.0778121223090822</v>
      </c>
      <c r="B72" s="4">
        <v>2.2145787148904954E-2</v>
      </c>
      <c r="C72" s="4">
        <v>-5.0603582203509342E-2</v>
      </c>
      <c r="D72" s="4">
        <v>-6.8924552236928546E-2</v>
      </c>
    </row>
    <row r="73" spans="1:4" x14ac:dyDescent="0.25">
      <c r="A73" s="4">
        <v>0.9356078306352783</v>
      </c>
      <c r="B73" s="4">
        <v>-7.5459298862552149E-2</v>
      </c>
      <c r="C73" s="4">
        <v>2.5838352512731963E-2</v>
      </c>
      <c r="D73" s="4">
        <v>-6.8910714317309579E-2</v>
      </c>
    </row>
    <row r="74" spans="1:4" x14ac:dyDescent="0.25">
      <c r="A74" s="4">
        <v>0.98070130824297597</v>
      </c>
      <c r="B74" s="4">
        <v>3.6382192740341449E-2</v>
      </c>
      <c r="C74" s="4">
        <v>1.1007810657058068E-3</v>
      </c>
      <c r="D74" s="4">
        <v>1.2383821839237266E-2</v>
      </c>
    </row>
    <row r="75" spans="1:4" x14ac:dyDescent="0.25">
      <c r="A75" s="4">
        <v>1.017237255088933</v>
      </c>
      <c r="B75" s="4">
        <v>6.5272253211087691E-2</v>
      </c>
      <c r="C75" s="4">
        <v>7.7144537876384242E-2</v>
      </c>
      <c r="D75" s="4">
        <v>0.20199464223854965</v>
      </c>
    </row>
    <row r="76" spans="1:4" x14ac:dyDescent="0.25">
      <c r="A76" s="4">
        <v>0.95437115213531121</v>
      </c>
      <c r="B76" s="4">
        <v>7.8149340792243657E-2</v>
      </c>
      <c r="C76" s="4">
        <v>2.9003078314052581E-2</v>
      </c>
      <c r="D76" s="4">
        <v>-0.12898937175410174</v>
      </c>
    </row>
    <row r="77" spans="1:4" x14ac:dyDescent="0.25">
      <c r="A77" s="4">
        <v>1.0082835203335496</v>
      </c>
      <c r="B77" s="4">
        <v>4.3407640105480934E-2</v>
      </c>
      <c r="C77" s="4">
        <v>-8.9821431074015509E-3</v>
      </c>
      <c r="D77" s="4">
        <v>-7.7253217627259174E-2</v>
      </c>
    </row>
    <row r="78" spans="1:4" x14ac:dyDescent="0.25">
      <c r="A78" s="4">
        <v>1.12445007789934</v>
      </c>
      <c r="B78" s="4">
        <v>5.3937197176491987E-2</v>
      </c>
      <c r="C78" s="4">
        <v>5.8879121157408579E-2</v>
      </c>
      <c r="D78" s="4">
        <v>-1.4285881198812394E-3</v>
      </c>
    </row>
    <row r="79" spans="1:4" x14ac:dyDescent="0.25">
      <c r="A79" s="4">
        <v>1.1347622664093404</v>
      </c>
      <c r="B79" s="4">
        <v>-1.0517511468050952E-2</v>
      </c>
      <c r="C79" s="4">
        <v>6.20001432077718E-2</v>
      </c>
      <c r="D79" s="4">
        <v>0.12994359760912527</v>
      </c>
    </row>
    <row r="80" spans="1:4" x14ac:dyDescent="0.25">
      <c r="A80" s="4">
        <v>0.92439027679423236</v>
      </c>
      <c r="B80" s="4">
        <v>0.13786501873403709</v>
      </c>
      <c r="C80" s="4">
        <v>-1.2508254934014659E-2</v>
      </c>
      <c r="D80" s="4">
        <v>-9.1912009055568678E-2</v>
      </c>
    </row>
    <row r="81" spans="1:4" x14ac:dyDescent="0.25">
      <c r="A81" s="4">
        <v>1.118181826470702</v>
      </c>
      <c r="B81" s="4">
        <v>3.7643966481832832E-2</v>
      </c>
      <c r="C81" s="4">
        <v>0.14985956000037737</v>
      </c>
      <c r="D81" s="4">
        <v>-3.227706954856184E-2</v>
      </c>
    </row>
    <row r="82" spans="1:4" x14ac:dyDescent="0.25">
      <c r="A82" s="4">
        <v>1.243744929629804</v>
      </c>
      <c r="B82" s="4">
        <v>0.10288519778314249</v>
      </c>
      <c r="C82" s="4">
        <v>-1.9089558606246993E-2</v>
      </c>
      <c r="D82" s="4">
        <v>2.4808406499847935E-2</v>
      </c>
    </row>
    <row r="83" spans="1:4" x14ac:dyDescent="0.25">
      <c r="A83" s="4">
        <v>1.1632384243740179</v>
      </c>
      <c r="B83" s="4">
        <v>0.13746133360586479</v>
      </c>
      <c r="C83" s="4">
        <v>0.10641741037855278</v>
      </c>
      <c r="D83" s="4">
        <v>8.9550254076078167E-2</v>
      </c>
    </row>
    <row r="84" spans="1:4" x14ac:dyDescent="0.25">
      <c r="A84" s="4">
        <v>0.89572721990303561</v>
      </c>
      <c r="B84" s="4">
        <v>-4.9079932686390583E-2</v>
      </c>
      <c r="C84" s="4">
        <v>-0.13753545274830031</v>
      </c>
      <c r="D84" s="4">
        <v>2.7609888362077869E-3</v>
      </c>
    </row>
    <row r="85" spans="1:4" x14ac:dyDescent="0.25">
      <c r="A85" s="4">
        <v>0.81894055830179147</v>
      </c>
      <c r="B85" s="4">
        <v>-0.12037036289224098</v>
      </c>
      <c r="C85" s="4">
        <v>-0.17673628694338958</v>
      </c>
      <c r="D85" s="4">
        <v>8.4709383363301152E-2</v>
      </c>
    </row>
    <row r="86" spans="1:4" x14ac:dyDescent="0.25">
      <c r="A86" s="4">
        <v>0.99589393435936169</v>
      </c>
      <c r="B86" s="4">
        <v>-3.8575665351683081E-2</v>
      </c>
      <c r="C86" s="4">
        <v>7.7906145903976098E-2</v>
      </c>
      <c r="D86" s="4">
        <v>-0.11174243020224718</v>
      </c>
    </row>
    <row r="87" spans="1:4" x14ac:dyDescent="0.25">
      <c r="A87" s="4">
        <v>0.76751513519147641</v>
      </c>
      <c r="B87" s="4">
        <v>-8.8357519415369568E-2</v>
      </c>
      <c r="C87" s="4">
        <v>-5.5864626053933754E-2</v>
      </c>
      <c r="D87" s="4">
        <v>-0.10991232334918347</v>
      </c>
    </row>
    <row r="88" spans="1:4" x14ac:dyDescent="0.25">
      <c r="A88" s="4">
        <v>0.89011289445927222</v>
      </c>
      <c r="B88" s="4">
        <v>-0.16335706402110453</v>
      </c>
      <c r="C88" s="4">
        <v>-3.9587957722507318E-2</v>
      </c>
      <c r="D88" s="4">
        <v>-9.8845490180563725E-2</v>
      </c>
    </row>
    <row r="89" spans="1:4" x14ac:dyDescent="0.25">
      <c r="A89" s="4">
        <v>1.2133022207788071</v>
      </c>
      <c r="B89" s="4">
        <v>-2.1986066881428561E-2</v>
      </c>
      <c r="C89" s="4">
        <v>-3.5060151989407935E-2</v>
      </c>
      <c r="D89" s="4">
        <v>-0.1336542634015645</v>
      </c>
    </row>
    <row r="90" spans="1:4" x14ac:dyDescent="0.25">
      <c r="A90" s="4">
        <v>0.9473295176482589</v>
      </c>
      <c r="B90" s="4">
        <v>6.5273955385851512E-2</v>
      </c>
      <c r="C90" s="4">
        <v>4.0459572785694585E-2</v>
      </c>
      <c r="D90" s="4">
        <v>-4.0802612215438204E-2</v>
      </c>
    </row>
    <row r="91" spans="1:4" x14ac:dyDescent="0.25">
      <c r="A91" s="4">
        <v>1.1974653811984608</v>
      </c>
      <c r="B91" s="4">
        <v>-6.5067249886410661E-2</v>
      </c>
      <c r="C91" s="4">
        <v>6.8689182353675299E-2</v>
      </c>
      <c r="D91" s="4">
        <v>-5.6180638337509053E-2</v>
      </c>
    </row>
    <row r="92" spans="1:4" x14ac:dyDescent="0.25">
      <c r="A92" s="4">
        <v>0.79790696586662457</v>
      </c>
      <c r="B92" s="4">
        <v>-2.8601704961133061E-2</v>
      </c>
      <c r="C92" s="4">
        <v>-9.7624000094750363E-2</v>
      </c>
      <c r="D92" s="4">
        <v>-7.5353285033201468E-3</v>
      </c>
    </row>
    <row r="93" spans="1:4" x14ac:dyDescent="0.25">
      <c r="A93" s="4">
        <v>0.90241341141521836</v>
      </c>
      <c r="B93" s="4">
        <v>-3.3571630734746212E-3</v>
      </c>
      <c r="C93" s="4">
        <v>-2.1968207506108343E-2</v>
      </c>
      <c r="D93" s="4">
        <v>0.11734787368227151</v>
      </c>
    </row>
    <row r="94" spans="1:4" x14ac:dyDescent="0.25">
      <c r="A94" s="4">
        <v>1.1184725906091506</v>
      </c>
      <c r="B94" s="4">
        <v>4.9330960478286686E-3</v>
      </c>
      <c r="C94" s="4">
        <v>-3.9178232865167049E-2</v>
      </c>
      <c r="D94" s="4">
        <v>2.4185174482497573E-2</v>
      </c>
    </row>
    <row r="95" spans="1:4" x14ac:dyDescent="0.25">
      <c r="A95" s="4">
        <v>1.056580525790588</v>
      </c>
      <c r="B95" s="4">
        <v>4.3382298918951588E-2</v>
      </c>
      <c r="C95" s="4">
        <v>-6.0592491920229009E-2</v>
      </c>
      <c r="D95" s="4">
        <v>-3.6134114912742259E-2</v>
      </c>
    </row>
    <row r="96" spans="1:4" x14ac:dyDescent="0.25">
      <c r="A96" s="4">
        <v>0.85759499320773158</v>
      </c>
      <c r="B96" s="4">
        <v>-0.16240211613979927</v>
      </c>
      <c r="C96" s="4">
        <v>-3.2752078062884028E-2</v>
      </c>
      <c r="D96" s="4">
        <v>3.6651995682610496E-2</v>
      </c>
    </row>
    <row r="97" spans="1:4" x14ac:dyDescent="0.25">
      <c r="A97" s="4">
        <v>1.0954471766100553</v>
      </c>
      <c r="B97" s="4">
        <v>-8.4269705624826149E-2</v>
      </c>
      <c r="C97" s="4">
        <v>2.7716780453196102E-2</v>
      </c>
      <c r="D97" s="4">
        <v>6.7247981072867909E-4</v>
      </c>
    </row>
    <row r="98" spans="1:4" x14ac:dyDescent="0.25">
      <c r="A98" s="4">
        <v>0.95681721035477851</v>
      </c>
      <c r="B98" s="4">
        <v>5.9523854411705067E-2</v>
      </c>
      <c r="C98" s="4">
        <v>-4.335028694847478E-2</v>
      </c>
      <c r="D98" s="4">
        <v>0.12398115148323133</v>
      </c>
    </row>
    <row r="99" spans="1:4" x14ac:dyDescent="0.25">
      <c r="A99" s="4">
        <v>0.97063822660258103</v>
      </c>
      <c r="B99" s="4">
        <v>-8.4186727988355317E-2</v>
      </c>
      <c r="C99" s="4">
        <v>-2.2695156702450703E-2</v>
      </c>
      <c r="D99" s="4">
        <v>1.7822433148870852E-2</v>
      </c>
    </row>
    <row r="100" spans="1:4" x14ac:dyDescent="0.25">
      <c r="A100" s="4">
        <v>1.0340852699246421</v>
      </c>
      <c r="B100" s="4">
        <v>0.24949090968194026</v>
      </c>
      <c r="C100" s="4">
        <v>7.368104286365181E-3</v>
      </c>
      <c r="D100" s="4">
        <v>0.14103282603668876</v>
      </c>
    </row>
    <row r="101" spans="1:4" x14ac:dyDescent="0.25">
      <c r="A101" s="4">
        <v>1.0292003329278443</v>
      </c>
      <c r="B101" s="4">
        <v>2.5408948104977187E-2</v>
      </c>
      <c r="C101" s="4">
        <v>-1.6505673295561234E-2</v>
      </c>
      <c r="D101" s="4">
        <v>0.22942358284609496</v>
      </c>
    </row>
    <row r="102" spans="1:4" x14ac:dyDescent="0.25">
      <c r="A102" s="4">
        <v>1.0115883610124572</v>
      </c>
      <c r="B102" s="4">
        <v>-5.4949589672251969E-3</v>
      </c>
      <c r="C102" s="4">
        <v>6.9306793980798712E-2</v>
      </c>
      <c r="D102" s="4">
        <v>8.2079152556549642E-2</v>
      </c>
    </row>
    <row r="103" spans="1:4" x14ac:dyDescent="0.25">
      <c r="A103" s="4">
        <v>0.91543673143392212</v>
      </c>
      <c r="B103" s="4">
        <v>-1.6287730148643386E-2</v>
      </c>
      <c r="C103" s="4">
        <v>-8.0563209869140354E-2</v>
      </c>
      <c r="D103" s="4">
        <v>-4.4008560756178011E-2</v>
      </c>
    </row>
    <row r="104" spans="1:4" x14ac:dyDescent="0.25">
      <c r="A104" s="4">
        <v>0.9347867891430911</v>
      </c>
      <c r="B104" s="4">
        <v>-3.9752363647838213E-2</v>
      </c>
      <c r="C104" s="4">
        <v>-6.9843616878881909E-2</v>
      </c>
      <c r="D104" s="4">
        <v>9.6428653228790392E-2</v>
      </c>
    </row>
    <row r="105" spans="1:4" x14ac:dyDescent="0.25">
      <c r="A105" s="4">
        <v>0.99481771692980148</v>
      </c>
      <c r="B105" s="4">
        <v>2.8370609303795646E-2</v>
      </c>
      <c r="C105" s="4">
        <v>5.0060845733272734E-2</v>
      </c>
      <c r="D105" s="4">
        <v>4.4244741400595589E-2</v>
      </c>
    </row>
    <row r="106" spans="1:4" x14ac:dyDescent="0.25">
      <c r="A106" s="4">
        <v>1.0845351974191404</v>
      </c>
      <c r="B106" s="4">
        <v>7.4273408672301283E-2</v>
      </c>
      <c r="C106" s="4">
        <v>4.7505854498780531E-2</v>
      </c>
      <c r="D106" s="4">
        <v>7.5770637885915856E-2</v>
      </c>
    </row>
    <row r="107" spans="1:4" x14ac:dyDescent="0.25">
      <c r="A107" s="4">
        <v>0.97955056469071966</v>
      </c>
      <c r="B107" s="4">
        <v>-1.0649567940585426E-2</v>
      </c>
      <c r="C107" s="4">
        <v>1.2019328105386763E-2</v>
      </c>
      <c r="D107" s="4">
        <v>4.2686395181978636E-2</v>
      </c>
    </row>
    <row r="108" spans="1:4" x14ac:dyDescent="0.25">
      <c r="A108" s="4">
        <v>0.96976236360055612</v>
      </c>
      <c r="B108" s="4">
        <v>-8.4002685109937525E-2</v>
      </c>
      <c r="C108" s="4">
        <v>-3.8386669517568417E-2</v>
      </c>
      <c r="D108" s="4">
        <v>-4.3202057136468165E-2</v>
      </c>
    </row>
    <row r="109" spans="1:4" x14ac:dyDescent="0.25">
      <c r="A109" s="4">
        <v>1.0619266709009538</v>
      </c>
      <c r="B109" s="4">
        <v>3.3489577864200738E-2</v>
      </c>
      <c r="C109" s="4">
        <v>1.3127422089502025E-2</v>
      </c>
      <c r="D109" s="4">
        <v>5.1235560244148624E-2</v>
      </c>
    </row>
    <row r="110" spans="1:4" x14ac:dyDescent="0.25">
      <c r="A110" s="4">
        <v>1.043647362105192</v>
      </c>
      <c r="B110" s="4">
        <v>1.7030016661815878E-2</v>
      </c>
      <c r="C110" s="4">
        <v>-5.7839178323492967E-2</v>
      </c>
      <c r="D110" s="4">
        <v>9.2781382578699348E-2</v>
      </c>
    </row>
    <row r="111" spans="1:4" x14ac:dyDescent="0.25">
      <c r="A111" s="4">
        <v>0.97554803794622924</v>
      </c>
      <c r="B111" s="4">
        <v>2.6136449743172412E-2</v>
      </c>
      <c r="C111" s="4">
        <v>4.0671853151312116E-2</v>
      </c>
      <c r="D111" s="4">
        <v>8.7064599391870445E-2</v>
      </c>
    </row>
    <row r="112" spans="1:4" x14ac:dyDescent="0.25">
      <c r="A112" s="4">
        <v>1.0174662652930908</v>
      </c>
      <c r="B112" s="4">
        <v>4.9725674196542072E-2</v>
      </c>
      <c r="C112" s="4">
        <v>-6.0296266672875479E-2</v>
      </c>
      <c r="D112" s="4">
        <v>-5.7374960489669079E-2</v>
      </c>
    </row>
    <row r="113" spans="1:4" x14ac:dyDescent="0.25">
      <c r="A113" s="4">
        <v>1.0284712465643362</v>
      </c>
      <c r="B113" s="4">
        <v>6.4202349972015793E-2</v>
      </c>
      <c r="C113" s="4">
        <v>2.9027621433828941E-2</v>
      </c>
      <c r="D113" s="4">
        <v>-9.0640926082426743E-3</v>
      </c>
    </row>
    <row r="114" spans="1:4" x14ac:dyDescent="0.25">
      <c r="A114" s="4">
        <v>1.0008768009339852</v>
      </c>
      <c r="B114" s="4">
        <v>7.209644484061789E-2</v>
      </c>
      <c r="C114" s="4">
        <v>7.0226391173824079E-2</v>
      </c>
      <c r="D114" s="4">
        <v>0.10351245396269214</v>
      </c>
    </row>
    <row r="115" spans="1:4" x14ac:dyDescent="0.25">
      <c r="A115" s="4">
        <v>1.0950552161635982</v>
      </c>
      <c r="B115" s="4">
        <v>3.2618025936097042E-2</v>
      </c>
      <c r="C115" s="4">
        <v>0.10737112415606496</v>
      </c>
      <c r="D115" s="4">
        <v>2.3661505290740108E-2</v>
      </c>
    </row>
    <row r="116" spans="1:4" x14ac:dyDescent="0.25">
      <c r="A116" s="4">
        <v>0.98499062770280132</v>
      </c>
      <c r="B116" s="4">
        <v>2.869761543089901E-2</v>
      </c>
      <c r="C116" s="4">
        <v>-8.030444547154323E-3</v>
      </c>
      <c r="D116" s="4">
        <v>3.5643313253158214E-4</v>
      </c>
    </row>
    <row r="117" spans="1:4" x14ac:dyDescent="0.25">
      <c r="A117" s="4">
        <v>0.93962093421484127</v>
      </c>
      <c r="B117" s="4">
        <v>-5.8454601596644777E-2</v>
      </c>
      <c r="C117" s="4">
        <v>-5.705841383147299E-2</v>
      </c>
      <c r="D117" s="4">
        <v>9.1128172746142901E-3</v>
      </c>
    </row>
    <row r="118" spans="1:4" x14ac:dyDescent="0.25">
      <c r="A118" s="4">
        <v>1.0987268211483416</v>
      </c>
      <c r="B118" s="4">
        <v>-0.1124586425462453</v>
      </c>
      <c r="C118" s="4">
        <v>1.6452664455184264E-2</v>
      </c>
      <c r="D118" s="4">
        <v>-1.363749386778612E-2</v>
      </c>
    </row>
    <row r="119" spans="1:4" x14ac:dyDescent="0.25">
      <c r="A119" s="4">
        <v>1.0121536716967037</v>
      </c>
      <c r="B119" s="4">
        <v>1.2653526081596129E-2</v>
      </c>
      <c r="C119" s="4">
        <v>-4.8491863897846169E-2</v>
      </c>
      <c r="D119" s="4">
        <v>1.0372030178510325E-2</v>
      </c>
    </row>
    <row r="120" spans="1:4" x14ac:dyDescent="0.25">
      <c r="A120" s="5">
        <v>1.034968477655144</v>
      </c>
      <c r="B120" s="5">
        <v>-4.2236196078935223E-2</v>
      </c>
      <c r="C120" s="5">
        <v>2.9673971029686788E-2</v>
      </c>
      <c r="D120" s="5">
        <v>-8.6278709903396464E-3</v>
      </c>
    </row>
    <row r="121" spans="1:4" x14ac:dyDescent="0.25">
      <c r="B121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selection activeCell="W6" sqref="W6"/>
    </sheetView>
  </sheetViews>
  <sheetFormatPr defaultColWidth="8.85546875" defaultRowHeight="15" x14ac:dyDescent="0.25"/>
  <cols>
    <col min="1" max="1" width="21.7109375" bestFit="1" customWidth="1"/>
    <col min="2" max="2" width="11.28515625" bestFit="1" customWidth="1"/>
    <col min="3" max="3" width="12.7109375" bestFit="1" customWidth="1"/>
    <col min="4" max="4" width="9.140625" customWidth="1"/>
    <col min="8" max="8" width="16.28515625" bestFit="1" customWidth="1"/>
    <col min="9" max="9" width="14" customWidth="1"/>
    <col min="10" max="10" width="13.140625" customWidth="1"/>
    <col min="11" max="11" width="10.140625" bestFit="1" customWidth="1"/>
    <col min="12" max="12" width="9.140625" bestFit="1" customWidth="1"/>
    <col min="13" max="13" width="13.140625" bestFit="1" customWidth="1"/>
    <col min="14" max="26" width="9.140625" bestFit="1" customWidth="1"/>
    <col min="27" max="28" width="10.140625" bestFit="1" customWidth="1"/>
  </cols>
  <sheetData>
    <row r="1" spans="1:28" ht="15.75" thickBot="1" x14ac:dyDescent="0.3">
      <c r="A1" s="77" t="s">
        <v>19</v>
      </c>
      <c r="B1" s="78"/>
      <c r="C1" s="78"/>
      <c r="D1" s="78"/>
      <c r="E1" s="78"/>
      <c r="F1" s="79"/>
      <c r="Q1" s="90" t="s">
        <v>33</v>
      </c>
      <c r="R1" s="89"/>
    </row>
    <row r="2" spans="1:28" ht="15.75" thickBot="1" x14ac:dyDescent="0.3">
      <c r="A2" s="76"/>
      <c r="B2" s="76" t="s">
        <v>9</v>
      </c>
      <c r="C2" s="76" t="s">
        <v>1</v>
      </c>
      <c r="D2" s="76" t="s">
        <v>2</v>
      </c>
      <c r="E2" s="76" t="s">
        <v>10</v>
      </c>
      <c r="F2" s="76" t="s">
        <v>11</v>
      </c>
      <c r="H2" s="75" t="s">
        <v>32</v>
      </c>
      <c r="I2" s="73"/>
      <c r="J2" s="20"/>
      <c r="K2" s="21" t="s">
        <v>22</v>
      </c>
      <c r="L2" s="30">
        <v>5.4632943271395451E-3</v>
      </c>
      <c r="M2" s="20"/>
      <c r="N2" s="20"/>
      <c r="O2" s="20"/>
      <c r="P2" s="20"/>
      <c r="Q2" s="20"/>
      <c r="R2" s="20"/>
      <c r="S2" s="20"/>
      <c r="T2" s="20"/>
      <c r="U2" s="20"/>
    </row>
    <row r="3" spans="1:28" x14ac:dyDescent="0.25">
      <c r="A3" s="16" t="s">
        <v>4</v>
      </c>
      <c r="B3" s="7">
        <v>1.0117705472098169E-2</v>
      </c>
      <c r="C3" s="7">
        <v>1.0186446672127885E-2</v>
      </c>
      <c r="D3" s="7">
        <v>6.9565086936746465E-3</v>
      </c>
      <c r="E3" s="7">
        <v>1.1494858902692891E-2</v>
      </c>
      <c r="F3" s="7">
        <v>0.14157168146931315</v>
      </c>
      <c r="H3" s="74">
        <v>4.7983474974307327E-2</v>
      </c>
      <c r="J3" s="20"/>
      <c r="K3" s="22" t="s">
        <v>23</v>
      </c>
      <c r="L3" s="23"/>
      <c r="M3" s="23"/>
      <c r="N3" s="42" t="s">
        <v>15</v>
      </c>
      <c r="O3" s="23"/>
      <c r="P3" s="23"/>
      <c r="Q3" s="23"/>
      <c r="R3" s="23"/>
      <c r="S3" s="23"/>
      <c r="T3" s="23"/>
      <c r="U3" s="23"/>
      <c r="W3" s="40" t="s">
        <v>14</v>
      </c>
    </row>
    <row r="4" spans="1:28" x14ac:dyDescent="0.25">
      <c r="A4" s="16" t="s">
        <v>5</v>
      </c>
      <c r="B4" s="7">
        <v>4.7983474974307327E-2</v>
      </c>
      <c r="C4" s="7">
        <v>7.6442497687028155E-3</v>
      </c>
      <c r="D4" s="7">
        <v>5.4632943271395451E-3</v>
      </c>
      <c r="E4" s="7">
        <v>3.530884842855353E-2</v>
      </c>
      <c r="F4" s="7">
        <v>0.13308329750751358</v>
      </c>
      <c r="H4" s="30">
        <v>7.6442497687028155E-3</v>
      </c>
      <c r="J4" s="24" t="s">
        <v>24</v>
      </c>
      <c r="K4" s="24"/>
      <c r="L4" s="25">
        <v>5.4632890543983076E-3</v>
      </c>
      <c r="M4" s="25">
        <v>7.0000000647748748E-3</v>
      </c>
      <c r="N4" s="25">
        <v>1.0000006878676939E-2</v>
      </c>
      <c r="O4" s="25">
        <v>1.3000009991602932E-2</v>
      </c>
      <c r="P4" s="25">
        <v>1.5999999999895605E-2</v>
      </c>
      <c r="Q4" s="25">
        <v>1.90000000054176E-2</v>
      </c>
      <c r="R4" s="25">
        <v>2.2000018986595579E-2</v>
      </c>
      <c r="S4" s="25">
        <v>2.5000021999080958E-2</v>
      </c>
      <c r="T4" s="25">
        <v>2.8000024993901911E-2</v>
      </c>
      <c r="U4" s="34">
        <v>3.1000000000955229E-2</v>
      </c>
      <c r="V4" s="35">
        <v>3.4000030996610794E-2</v>
      </c>
      <c r="W4" s="31">
        <v>3.506715826375173E-2</v>
      </c>
      <c r="X4" s="35">
        <v>3.700003400003099E-2</v>
      </c>
      <c r="Y4" s="35">
        <v>4.0000000000002575E-2</v>
      </c>
      <c r="Z4" s="35">
        <v>4.3000039999999989E-2</v>
      </c>
      <c r="AA4" s="35">
        <v>4.5000043000039992E-2</v>
      </c>
      <c r="AB4" s="36">
        <v>4.7983475869739084E-2</v>
      </c>
    </row>
    <row r="5" spans="1:28" x14ac:dyDescent="0.25">
      <c r="A5" s="16" t="s">
        <v>6</v>
      </c>
      <c r="B5" s="7">
        <v>8.651708802695092E-2</v>
      </c>
      <c r="C5" s="7">
        <v>7.2038568727645913E-2</v>
      </c>
      <c r="D5" s="7">
        <v>5.4690912672511575E-2</v>
      </c>
      <c r="E5" s="7">
        <v>8.164058115767929E-2</v>
      </c>
      <c r="F5" s="7">
        <v>0.13896970492046687</v>
      </c>
      <c r="H5" s="30">
        <v>5.4632943271395451E-3</v>
      </c>
      <c r="J5" s="46" t="s">
        <v>17</v>
      </c>
      <c r="K5" s="46">
        <v>0</v>
      </c>
      <c r="L5" s="45">
        <v>5.4460581561573337E-2</v>
      </c>
      <c r="M5" s="45">
        <v>4.8245156849929839E-2</v>
      </c>
      <c r="N5" s="45">
        <v>4.6995049116900188E-2</v>
      </c>
      <c r="O5" s="45">
        <v>4.7092386245220816E-2</v>
      </c>
      <c r="P5" s="45">
        <v>4.8529049363438451E-2</v>
      </c>
      <c r="Q5" s="45">
        <v>5.119241030025113E-2</v>
      </c>
      <c r="R5" s="45">
        <v>5.4904264221924161E-2</v>
      </c>
      <c r="S5" s="45">
        <v>5.9468565710462731E-2</v>
      </c>
      <c r="T5" s="45">
        <v>6.4740741680261338E-2</v>
      </c>
      <c r="U5" s="46">
        <v>7.0674764602808401E-2</v>
      </c>
      <c r="V5" s="47">
        <v>7.7126871865002083E-2</v>
      </c>
      <c r="W5" s="48">
        <v>7.9523255771221157E-2</v>
      </c>
      <c r="X5" s="47">
        <v>0.10199268024717345</v>
      </c>
      <c r="Y5" s="49">
        <v>0.53673359226156436</v>
      </c>
      <c r="Z5" s="49">
        <v>0.53673359226156436</v>
      </c>
      <c r="AA5" s="49">
        <v>0.53673359226156436</v>
      </c>
      <c r="AB5" s="49">
        <v>0.53673359226156436</v>
      </c>
    </row>
    <row r="6" spans="1:28" x14ac:dyDescent="0.25">
      <c r="A6" s="16" t="s">
        <v>7</v>
      </c>
      <c r="B6" s="7">
        <v>7.4852065206631744E-3</v>
      </c>
      <c r="C6" s="7">
        <v>5.1895553843277634E-3</v>
      </c>
      <c r="D6" s="7">
        <v>2.9910959289522871E-3</v>
      </c>
      <c r="E6" s="7">
        <v>6.6651844917636188E-3</v>
      </c>
      <c r="F6" s="7">
        <v>1.9312578885681633E-2</v>
      </c>
      <c r="H6" s="30">
        <v>3.530884842855353E-2</v>
      </c>
      <c r="J6" s="26" t="s">
        <v>25</v>
      </c>
      <c r="K6" s="26"/>
      <c r="L6" s="23">
        <v>0.10031639210869411</v>
      </c>
      <c r="M6" s="23">
        <v>0.14509228535724109</v>
      </c>
      <c r="N6" s="23">
        <v>0.21278851850546898</v>
      </c>
      <c r="O6" s="23">
        <v>0.27605332895871765</v>
      </c>
      <c r="P6" s="23">
        <v>0.32969943177889505</v>
      </c>
      <c r="Q6" s="23">
        <v>0.37114876783452394</v>
      </c>
      <c r="R6" s="23">
        <v>0.40069782007588794</v>
      </c>
      <c r="S6" s="23">
        <v>0.42039053238310276</v>
      </c>
      <c r="T6" s="23">
        <v>0.43249465896123301</v>
      </c>
      <c r="U6" s="37">
        <v>0.43862898129445455</v>
      </c>
      <c r="V6" s="38">
        <v>0.44083249034295419</v>
      </c>
      <c r="W6" s="43">
        <v>0.44096733620459061</v>
      </c>
      <c r="X6" s="38">
        <v>0.36277146468122534</v>
      </c>
      <c r="Y6" s="38">
        <v>0.19354515945383016</v>
      </c>
      <c r="Z6" s="38">
        <v>0.13100120868203344</v>
      </c>
      <c r="AA6" s="38">
        <v>0.10937540173215007</v>
      </c>
      <c r="AB6" s="39">
        <v>8.9399054878524314E-2</v>
      </c>
    </row>
    <row r="7" spans="1:28" x14ac:dyDescent="0.25">
      <c r="A7" s="16" t="s">
        <v>8</v>
      </c>
      <c r="B7" s="7">
        <v>0.25</v>
      </c>
      <c r="C7" s="7">
        <v>0.25</v>
      </c>
      <c r="D7" s="7">
        <v>0.25</v>
      </c>
      <c r="E7" s="7">
        <v>0.25</v>
      </c>
      <c r="F7" s="7">
        <v>1</v>
      </c>
      <c r="H7" s="7"/>
      <c r="J7" s="27" t="s">
        <v>0</v>
      </c>
      <c r="K7" s="27"/>
      <c r="L7" s="23">
        <v>0</v>
      </c>
      <c r="M7" s="23">
        <v>1.0126722886792046E-2</v>
      </c>
      <c r="N7" s="23">
        <v>1.1670167527997889E-2</v>
      </c>
      <c r="O7" s="23">
        <v>1.3213703104897671E-2</v>
      </c>
      <c r="P7" s="23">
        <v>1.4757228777279804E-2</v>
      </c>
      <c r="Q7" s="23">
        <v>1.6300759578087094E-2</v>
      </c>
      <c r="R7" s="23">
        <v>1.7844303836003321E-2</v>
      </c>
      <c r="S7" s="23">
        <v>1.9387849258126397E-2</v>
      </c>
      <c r="T7" s="23">
        <v>2.1177053424210283E-2</v>
      </c>
      <c r="U7" s="37">
        <v>2.309896249642257E-2</v>
      </c>
      <c r="V7" s="38">
        <v>2.5020913039303365E-2</v>
      </c>
      <c r="W7" s="31">
        <v>2.5704428950009264E-2</v>
      </c>
      <c r="X7" s="38">
        <v>0.13343079615657844</v>
      </c>
      <c r="Y7" s="38">
        <v>0.37012148283171437</v>
      </c>
      <c r="Z7" s="38">
        <v>0.60681799243206436</v>
      </c>
      <c r="AA7" s="38">
        <v>0.76461378465265761</v>
      </c>
      <c r="AB7" s="39">
        <v>1.0000000186612528</v>
      </c>
    </row>
    <row r="8" spans="1:28" ht="15.75" thickBot="1" x14ac:dyDescent="0.3">
      <c r="J8" s="27" t="s">
        <v>27</v>
      </c>
      <c r="K8" s="27"/>
      <c r="L8" s="23">
        <v>0</v>
      </c>
      <c r="M8" s="23">
        <v>0.28767821868650478</v>
      </c>
      <c r="N8" s="23">
        <v>0.24237840541771088</v>
      </c>
      <c r="O8" s="23">
        <v>0.19708033807813716</v>
      </c>
      <c r="P8" s="23">
        <v>0.15178245824705419</v>
      </c>
      <c r="Q8" s="23">
        <v>0.10648441207719496</v>
      </c>
      <c r="R8" s="23">
        <v>6.1186113324295244E-2</v>
      </c>
      <c r="S8" s="23">
        <v>1.5888116555516144E-2</v>
      </c>
      <c r="T8" s="23">
        <v>0</v>
      </c>
      <c r="U8" s="37">
        <v>0</v>
      </c>
      <c r="V8" s="38">
        <v>0</v>
      </c>
      <c r="W8" s="31">
        <v>0</v>
      </c>
      <c r="X8" s="38">
        <v>0</v>
      </c>
      <c r="Y8" s="38">
        <v>0</v>
      </c>
      <c r="Z8" s="38">
        <v>0</v>
      </c>
      <c r="AA8" s="38">
        <v>0</v>
      </c>
      <c r="AB8" s="39">
        <v>0</v>
      </c>
    </row>
    <row r="9" spans="1:28" ht="15.75" thickBot="1" x14ac:dyDescent="0.3">
      <c r="A9" s="92" t="s">
        <v>20</v>
      </c>
      <c r="J9" s="27" t="s">
        <v>2</v>
      </c>
      <c r="K9" s="27"/>
      <c r="L9" s="23">
        <v>0.99999903487878894</v>
      </c>
      <c r="M9" s="23">
        <v>0.6861557456698868</v>
      </c>
      <c r="N9" s="23">
        <v>0.6282830336021239</v>
      </c>
      <c r="O9" s="23">
        <v>0.57040886973624116</v>
      </c>
      <c r="P9" s="23">
        <v>0.51253496476503135</v>
      </c>
      <c r="Q9" s="23">
        <v>0.45466087900436292</v>
      </c>
      <c r="R9" s="23">
        <v>0.39678640033813534</v>
      </c>
      <c r="S9" s="23">
        <v>0.33891218113695448</v>
      </c>
      <c r="T9" s="23">
        <v>0.2538815214606735</v>
      </c>
      <c r="U9" s="37">
        <v>0.15418105945330596</v>
      </c>
      <c r="V9" s="38">
        <v>5.4478740306911237E-2</v>
      </c>
      <c r="W9" s="31">
        <v>1.9014028599488291E-2</v>
      </c>
      <c r="X9" s="38">
        <v>0</v>
      </c>
      <c r="Y9" s="38">
        <v>0</v>
      </c>
      <c r="Z9" s="38">
        <v>0</v>
      </c>
      <c r="AA9" s="38">
        <v>0</v>
      </c>
      <c r="AB9" s="39">
        <v>0</v>
      </c>
    </row>
    <row r="10" spans="1:28" x14ac:dyDescent="0.25">
      <c r="B10" s="83" t="s">
        <v>8</v>
      </c>
      <c r="C10" s="88"/>
      <c r="D10" s="84">
        <f>B12</f>
        <v>2.5704428915202554E-2</v>
      </c>
      <c r="E10" s="84">
        <f>B13</f>
        <v>0</v>
      </c>
      <c r="F10" s="84">
        <f>B14</f>
        <v>1.9014028729818767E-2</v>
      </c>
      <c r="G10" s="84">
        <f>B15</f>
        <v>0.95528154221602934</v>
      </c>
      <c r="H10" s="84">
        <f>B16</f>
        <v>0.9999999998610507</v>
      </c>
      <c r="I10" s="3"/>
      <c r="J10" s="28" t="s">
        <v>10</v>
      </c>
      <c r="K10" s="28"/>
      <c r="L10" s="23">
        <v>0</v>
      </c>
      <c r="M10" s="23">
        <v>1.6039315533131777E-2</v>
      </c>
      <c r="N10" s="23">
        <v>0.11766839387834663</v>
      </c>
      <c r="O10" s="23">
        <v>0.21929709047491006</v>
      </c>
      <c r="P10" s="23">
        <v>0.32092534873489859</v>
      </c>
      <c r="Q10" s="23">
        <v>0.42255394714732425</v>
      </c>
      <c r="R10" s="23">
        <v>0.52418318016848642</v>
      </c>
      <c r="S10" s="23">
        <v>0.62581185382472648</v>
      </c>
      <c r="T10" s="23">
        <v>0.7249414252839369</v>
      </c>
      <c r="U10" s="37">
        <v>0.8227199780642096</v>
      </c>
      <c r="V10" s="38">
        <v>0.92050034752204135</v>
      </c>
      <c r="W10" s="31">
        <v>0.95528154293017919</v>
      </c>
      <c r="X10" s="38">
        <v>0.86656920555659644</v>
      </c>
      <c r="Y10" s="38">
        <v>0.62987851716818488</v>
      </c>
      <c r="Z10" s="38">
        <v>0.39318201142322973</v>
      </c>
      <c r="AA10" s="38">
        <v>0.23538622665551656</v>
      </c>
      <c r="AB10" s="39">
        <v>0</v>
      </c>
    </row>
    <row r="11" spans="1:28" x14ac:dyDescent="0.25">
      <c r="B11" s="83"/>
      <c r="C11" s="81"/>
      <c r="D11" s="80" t="s">
        <v>0</v>
      </c>
      <c r="E11" s="80" t="s">
        <v>1</v>
      </c>
      <c r="F11" s="80" t="s">
        <v>2</v>
      </c>
      <c r="G11" s="80" t="s">
        <v>3</v>
      </c>
      <c r="J11" s="29" t="s">
        <v>18</v>
      </c>
      <c r="K11" s="44">
        <f>D23</f>
        <v>3.5E-4</v>
      </c>
      <c r="L11" s="50">
        <f>L5*W6</f>
        <v>2.4015337579359839E-2</v>
      </c>
      <c r="M11" s="50">
        <f>M5*W6</f>
        <v>2.1274538300886218E-2</v>
      </c>
      <c r="N11" s="51">
        <f>N5*W6</f>
        <v>2.0723281623883375E-2</v>
      </c>
      <c r="O11" s="50">
        <f>O5*W6</f>
        <v>2.0766204118072725E-2</v>
      </c>
      <c r="P11" s="51">
        <f>P5*W6</f>
        <v>2.1399725626336536E-2</v>
      </c>
      <c r="Q11" s="50">
        <f>Q5*W6</f>
        <v>2.2574180803994186E-2</v>
      </c>
      <c r="R11" s="50">
        <f>R5*W6</f>
        <v>2.4210987140214905E-2</v>
      </c>
      <c r="S11" s="50">
        <f>S5*W6</f>
        <v>2.6223695009250408E-2</v>
      </c>
      <c r="T11" s="50">
        <f>T5*W6</f>
        <v>2.8548552402654352E-2</v>
      </c>
      <c r="U11" s="52">
        <f>U5*W6</f>
        <v>3.1165262683786912E-2</v>
      </c>
      <c r="V11" s="56">
        <f>V5*W6</f>
        <v>3.4010431236102756E-2</v>
      </c>
      <c r="W11" s="56">
        <f>W5*W6</f>
        <v>3.506715826375173E-2</v>
      </c>
      <c r="X11" s="56">
        <f>X5*W6</f>
        <v>4.497544052096264E-2</v>
      </c>
      <c r="Y11" s="56">
        <f>Y5*W6</f>
        <v>0.23668198243110292</v>
      </c>
      <c r="Z11" s="56">
        <f>Z5*W6</f>
        <v>0.23668198243110292</v>
      </c>
      <c r="AA11" s="56">
        <f>AA5*W6</f>
        <v>0.23668198243110292</v>
      </c>
      <c r="AB11" s="57">
        <f>AB5*W6</f>
        <v>0.23668198243110292</v>
      </c>
    </row>
    <row r="12" spans="1:28" x14ac:dyDescent="0.25">
      <c r="B12" s="84">
        <v>2.5704428915202554E-2</v>
      </c>
      <c r="C12" s="82" t="s">
        <v>0</v>
      </c>
      <c r="D12" s="15">
        <f>VARP('Q1,2'!$A$2:$A$120)</f>
        <v>0.28808293831002607</v>
      </c>
      <c r="E12" s="15">
        <v>-2.1890429459517037E-3</v>
      </c>
      <c r="F12" s="15">
        <v>-1.7964778539689829E-3</v>
      </c>
      <c r="G12" s="15">
        <v>1.3423953254151951E-3</v>
      </c>
    </row>
    <row r="13" spans="1:28" x14ac:dyDescent="0.25">
      <c r="B13" s="84">
        <v>0</v>
      </c>
      <c r="C13" s="82" t="s">
        <v>1</v>
      </c>
      <c r="D13" s="15">
        <v>-2.1890429459517037E-3</v>
      </c>
      <c r="E13" s="15">
        <f>VARP('Q1,2'!$B$2:$B$120)</f>
        <v>5.145945675215766E-3</v>
      </c>
      <c r="F13" s="15">
        <v>1.1861019315475539E-3</v>
      </c>
      <c r="G13" s="15">
        <v>2.2366466805927312E-3</v>
      </c>
      <c r="AB13" s="33"/>
    </row>
    <row r="14" spans="1:28" x14ac:dyDescent="0.25">
      <c r="B14" s="84">
        <v>1.9014028729818767E-2</v>
      </c>
      <c r="C14" s="82" t="s">
        <v>2</v>
      </c>
      <c r="D14" s="15">
        <v>-1.7964778539689829E-3</v>
      </c>
      <c r="E14" s="15">
        <v>1.1861019315475539E-3</v>
      </c>
      <c r="F14" s="15">
        <f>VARP('Q1,2'!$C$2:$C$120)</f>
        <v>2.965960669045125E-3</v>
      </c>
      <c r="G14" s="15">
        <v>1.0206737206788757E-3</v>
      </c>
      <c r="AB14" s="41"/>
    </row>
    <row r="15" spans="1:28" x14ac:dyDescent="0.25">
      <c r="B15" s="85">
        <v>0.95528154221602934</v>
      </c>
      <c r="C15" s="86" t="s">
        <v>3</v>
      </c>
      <c r="D15" s="87">
        <v>1.3423953254151951E-3</v>
      </c>
      <c r="E15" s="87">
        <v>2.2366466805927312E-3</v>
      </c>
      <c r="F15" s="87">
        <v>1.0206737206788757E-3</v>
      </c>
      <c r="G15" s="87">
        <f>VARP('Q1,2'!$D$2:$D$120)</f>
        <v>6.6091745380513186E-3</v>
      </c>
      <c r="AB15" s="33"/>
    </row>
    <row r="16" spans="1:28" x14ac:dyDescent="0.25">
      <c r="A16" s="83" t="s">
        <v>13</v>
      </c>
      <c r="B16" s="84">
        <f>SUM(B12:B15)</f>
        <v>0.9999999998610507</v>
      </c>
      <c r="C16" s="83"/>
      <c r="D16" s="83">
        <f>B12*SUMPRODUCT(B12:B15,D12:D15)</f>
        <v>2.2242593969376123E-4</v>
      </c>
      <c r="E16" s="83">
        <f>B13*SUMPRODUCT(B12:B15,E12:E15)</f>
        <v>0</v>
      </c>
      <c r="F16" s="83">
        <f>B14*SUMPRODUCT(B12:B15,F12:F15)</f>
        <v>1.8733537391938622E-5</v>
      </c>
      <c r="G16" s="83">
        <f>B15*SUMPRODUCT(B12:B15,G12:G15)</f>
        <v>6.0827887219290456E-3</v>
      </c>
      <c r="AB16" s="33"/>
    </row>
    <row r="17" spans="1:28" x14ac:dyDescent="0.25">
      <c r="AB17" s="33"/>
    </row>
    <row r="18" spans="1:28" x14ac:dyDescent="0.25">
      <c r="A18" s="40" t="s">
        <v>30</v>
      </c>
      <c r="C18" s="14" t="s">
        <v>21</v>
      </c>
      <c r="D18" s="30">
        <f>SUMPRODUCT(B12:B15,H3:H6)</f>
        <v>3.5067158237577813E-2</v>
      </c>
      <c r="AB18" s="33"/>
    </row>
    <row r="19" spans="1:28" x14ac:dyDescent="0.25">
      <c r="A19" s="8" t="s">
        <v>29</v>
      </c>
      <c r="C19" s="14" t="s">
        <v>17</v>
      </c>
      <c r="D19" s="30">
        <f>SUM(D16:G16)^0.5</f>
        <v>7.952325571186547E-2</v>
      </c>
      <c r="AB19" s="33"/>
    </row>
    <row r="20" spans="1:28" x14ac:dyDescent="0.25">
      <c r="A20" s="72">
        <f>MIN($D$19)</f>
        <v>7.952325571186547E-2</v>
      </c>
      <c r="C20" s="14" t="s">
        <v>31</v>
      </c>
      <c r="D20" s="30">
        <f>D18/D19</f>
        <v>0.44096733620459061</v>
      </c>
      <c r="AB20" s="33"/>
    </row>
    <row r="21" spans="1:28" x14ac:dyDescent="0.25">
      <c r="A21" s="8">
        <f>COUNT($B$12:$B$15)</f>
        <v>4</v>
      </c>
      <c r="B21" s="4"/>
      <c r="C21" s="7"/>
      <c r="D21" s="30"/>
      <c r="E21" s="11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1:28" x14ac:dyDescent="0.25">
      <c r="A22" s="8" t="b">
        <f>$B$16=1</f>
        <v>0</v>
      </c>
      <c r="C22" s="14" t="s">
        <v>23</v>
      </c>
      <c r="D22" s="30">
        <v>4.1999999999999997E-3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67"/>
      <c r="T22" s="67"/>
      <c r="U22" s="67"/>
      <c r="V22" s="67"/>
      <c r="W22" s="67"/>
      <c r="X22" s="67"/>
      <c r="Y22" s="67"/>
      <c r="Z22" s="12"/>
      <c r="AA22" s="12"/>
    </row>
    <row r="23" spans="1:28" x14ac:dyDescent="0.25">
      <c r="A23" s="8" t="b">
        <f>$K$24=$D$18</f>
        <v>0</v>
      </c>
      <c r="C23" s="14" t="s">
        <v>16</v>
      </c>
      <c r="D23" s="30">
        <f>D22/12</f>
        <v>3.5E-4</v>
      </c>
      <c r="I23" s="70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8" x14ac:dyDescent="0.25">
      <c r="A24" s="8">
        <f>{32767,32767,0.000001,0.01,FALSE,FALSE,TRUE,1,1,1,0.0001,TRUE}</f>
        <v>32767</v>
      </c>
      <c r="C24" s="14" t="s">
        <v>26</v>
      </c>
      <c r="D24" s="30">
        <v>0</v>
      </c>
      <c r="I24" s="12"/>
      <c r="J24" s="12"/>
      <c r="K24" s="69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8" x14ac:dyDescent="0.25">
      <c r="A25" s="10">
        <f>{0,0,1,100,0,FALSE,TRUE,0.075,0,0,FALSE,30}</f>
        <v>0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8" x14ac:dyDescent="0.25">
      <c r="B26" s="3"/>
      <c r="I26" s="12"/>
      <c r="J26" s="12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32"/>
    </row>
    <row r="27" spans="1:28" x14ac:dyDescent="0.25">
      <c r="B27" s="13"/>
      <c r="I27" s="12"/>
      <c r="J27" s="12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32"/>
    </row>
    <row r="28" spans="1:28" x14ac:dyDescent="0.25">
      <c r="B28" s="13"/>
      <c r="I28" s="12"/>
      <c r="J28" s="12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32"/>
    </row>
    <row r="29" spans="1:28" x14ac:dyDescent="0.25">
      <c r="B29" s="13"/>
      <c r="I29" s="12"/>
      <c r="J29" s="12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32"/>
    </row>
    <row r="30" spans="1:28" x14ac:dyDescent="0.25">
      <c r="I30" s="12"/>
      <c r="J30" s="12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32"/>
    </row>
    <row r="31" spans="1:28" x14ac:dyDescent="0.25">
      <c r="I31" s="12"/>
      <c r="J31" s="12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32"/>
    </row>
    <row r="32" spans="1:28" x14ac:dyDescent="0.25">
      <c r="I32" s="12"/>
      <c r="J32" s="12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32"/>
    </row>
    <row r="33" spans="3:27" x14ac:dyDescent="0.25">
      <c r="I33" s="12"/>
      <c r="J33" s="12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</row>
    <row r="36" spans="3:27" x14ac:dyDescent="0.25">
      <c r="C36" s="1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12.7109375" bestFit="1" customWidth="1"/>
    <col min="2" max="2" width="12.85546875" customWidth="1"/>
    <col min="3" max="3" width="10.140625" bestFit="1" customWidth="1"/>
    <col min="19" max="19" width="10.140625" bestFit="1" customWidth="1"/>
  </cols>
  <sheetData>
    <row r="1" spans="1:19" x14ac:dyDescent="0.25">
      <c r="A1" s="101" t="s">
        <v>35</v>
      </c>
      <c r="B1" s="101"/>
      <c r="C1" s="23"/>
      <c r="D1" s="23"/>
      <c r="E1" s="23"/>
      <c r="F1" s="23"/>
      <c r="G1" s="23"/>
      <c r="H1" s="23"/>
      <c r="I1" s="23"/>
      <c r="J1" s="23"/>
      <c r="K1" s="38"/>
      <c r="L1" s="38"/>
      <c r="M1" s="38"/>
      <c r="N1" s="38"/>
      <c r="O1" s="38"/>
      <c r="P1" s="38"/>
      <c r="Q1" s="38"/>
      <c r="R1" s="11"/>
    </row>
    <row r="2" spans="1:19" x14ac:dyDescent="0.25">
      <c r="A2" s="54"/>
    </row>
    <row r="3" spans="1:19" x14ac:dyDescent="0.25">
      <c r="B3" s="55" t="s">
        <v>22</v>
      </c>
      <c r="C3" s="30">
        <v>4.7983474974307327E-2</v>
      </c>
    </row>
    <row r="4" spans="1:19" x14ac:dyDescent="0.25">
      <c r="B4" s="16" t="s">
        <v>23</v>
      </c>
      <c r="E4" s="16" t="s">
        <v>15</v>
      </c>
      <c r="N4" s="16" t="s">
        <v>14</v>
      </c>
    </row>
    <row r="5" spans="1:19" x14ac:dyDescent="0.25">
      <c r="A5" s="19" t="s">
        <v>24</v>
      </c>
      <c r="B5" s="19"/>
      <c r="C5" s="58">
        <v>5.4632944314491928E-3</v>
      </c>
      <c r="D5" s="58">
        <v>6.9999999437581313E-3</v>
      </c>
      <c r="E5" s="58">
        <v>9.9999999991447069E-3</v>
      </c>
      <c r="F5" s="58">
        <v>1.3000000041060052E-2</v>
      </c>
      <c r="G5" s="58">
        <v>1.6000002970379432E-2</v>
      </c>
      <c r="H5" s="58">
        <v>1.900000299480337E-2</v>
      </c>
      <c r="I5" s="58">
        <v>2.2000000005809508E-2</v>
      </c>
      <c r="J5" s="58">
        <v>2.4999999981345385E-2</v>
      </c>
      <c r="K5" s="58">
        <v>2.8000000000871172E-2</v>
      </c>
      <c r="L5" s="58">
        <v>3.1000002993738989E-2</v>
      </c>
      <c r="M5" s="58">
        <v>3.4000000001755959E-2</v>
      </c>
      <c r="N5" s="58">
        <v>3.5067158237577813E-2</v>
      </c>
      <c r="O5" s="58">
        <v>3.6999999999999478E-2</v>
      </c>
      <c r="P5" s="58">
        <v>4.0000000000000022E-2</v>
      </c>
      <c r="Q5" s="58">
        <v>4.3000000000000448E-2</v>
      </c>
      <c r="R5" s="58">
        <v>4.5000001999999997E-2</v>
      </c>
      <c r="S5" s="59">
        <v>4.7983474714925124E-2</v>
      </c>
    </row>
    <row r="6" spans="1:19" x14ac:dyDescent="0.25">
      <c r="A6" s="98" t="s">
        <v>17</v>
      </c>
      <c r="B6" s="98">
        <v>0</v>
      </c>
      <c r="C6" s="99">
        <v>5.446063516249311E-2</v>
      </c>
      <c r="D6" s="99">
        <v>4.8245156507244126E-2</v>
      </c>
      <c r="E6" s="99">
        <v>4.6995050484341598E-2</v>
      </c>
      <c r="F6" s="99">
        <v>4.7092383549015258E-2</v>
      </c>
      <c r="G6" s="99">
        <v>4.8529051415136658E-2</v>
      </c>
      <c r="H6" s="99">
        <v>5.1192413655483555E-2</v>
      </c>
      <c r="I6" s="99">
        <v>5.4904237878589203E-2</v>
      </c>
      <c r="J6" s="99">
        <v>5.946852955243867E-2</v>
      </c>
      <c r="K6" s="99">
        <v>6.474069480267293E-2</v>
      </c>
      <c r="L6" s="99">
        <v>7.0674770808367135E-2</v>
      </c>
      <c r="M6" s="99">
        <v>7.7126802966582392E-2</v>
      </c>
      <c r="N6" s="99">
        <v>7.952325571186547E-2</v>
      </c>
      <c r="O6" s="99">
        <v>0.10199179548699935</v>
      </c>
      <c r="P6" s="99">
        <v>0.20667011312934483</v>
      </c>
      <c r="Q6" s="99">
        <v>0.328239904167206</v>
      </c>
      <c r="R6" s="99">
        <v>0.4114257696205707</v>
      </c>
      <c r="S6" s="100">
        <v>0.53673357934404575</v>
      </c>
    </row>
    <row r="7" spans="1:19" x14ac:dyDescent="0.25">
      <c r="A7" s="65" t="s">
        <v>25</v>
      </c>
      <c r="B7" s="65"/>
      <c r="C7" s="62">
        <v>0.10031639210869411</v>
      </c>
      <c r="D7" s="62">
        <v>0.14509228387946185</v>
      </c>
      <c r="E7" s="62">
        <v>0.2127883659253996</v>
      </c>
      <c r="F7" s="62">
        <v>0.27605313346539861</v>
      </c>
      <c r="G7" s="62">
        <v>0.32969947905037528</v>
      </c>
      <c r="H7" s="62">
        <v>0.37114880190393512</v>
      </c>
      <c r="I7" s="62">
        <v>0.40069766662563516</v>
      </c>
      <c r="J7" s="62">
        <v>0.4203904177469307</v>
      </c>
      <c r="K7" s="62">
        <v>0.4324945860747102</v>
      </c>
      <c r="L7" s="62">
        <v>0.43862898512673948</v>
      </c>
      <c r="M7" s="62">
        <v>0.44083248227581179</v>
      </c>
      <c r="N7" s="64">
        <v>0.44096733620459061</v>
      </c>
      <c r="O7" s="62">
        <v>0.36277427829688297</v>
      </c>
      <c r="P7" s="62">
        <v>0.19354515945402301</v>
      </c>
      <c r="Q7" s="62">
        <v>0.13100174431593845</v>
      </c>
      <c r="R7" s="62">
        <v>0.109375749704498</v>
      </c>
      <c r="S7" s="63">
        <v>8.9399054878524301E-2</v>
      </c>
    </row>
    <row r="8" spans="1:19" x14ac:dyDescent="0.25">
      <c r="A8" s="17" t="s">
        <v>0</v>
      </c>
      <c r="B8" s="17"/>
      <c r="C8" s="60">
        <v>0</v>
      </c>
      <c r="D8" s="60">
        <v>1.0126722074732112E-2</v>
      </c>
      <c r="E8" s="60">
        <v>1.1670164422965678E-2</v>
      </c>
      <c r="F8" s="60">
        <v>1.3213697732898311E-2</v>
      </c>
      <c r="G8" s="60">
        <v>1.4757228172961758E-2</v>
      </c>
      <c r="H8" s="60">
        <v>1.6300761717330275E-2</v>
      </c>
      <c r="I8" s="60">
        <v>1.784429504071549E-2</v>
      </c>
      <c r="J8" s="60">
        <v>1.9387836098506615E-2</v>
      </c>
      <c r="K8" s="60">
        <v>2.1177036282729732E-2</v>
      </c>
      <c r="L8" s="60">
        <v>2.3098964773973392E-2</v>
      </c>
      <c r="M8" s="60">
        <v>2.5020889638726656E-2</v>
      </c>
      <c r="N8" s="32">
        <v>2.5704428915202554E-2</v>
      </c>
      <c r="O8" s="60">
        <v>0.13342811840181851</v>
      </c>
      <c r="P8" s="60">
        <v>0.37012148283126994</v>
      </c>
      <c r="Q8" s="60">
        <v>0.60681484726062496</v>
      </c>
      <c r="R8" s="60">
        <v>0.76461060720451701</v>
      </c>
      <c r="S8" s="61">
        <v>0.99999999459434308</v>
      </c>
    </row>
    <row r="9" spans="1:19" x14ac:dyDescent="0.25">
      <c r="A9" s="17" t="s">
        <v>27</v>
      </c>
      <c r="B9" s="17"/>
      <c r="C9" s="60">
        <v>0</v>
      </c>
      <c r="D9" s="60">
        <v>0.28767821247759295</v>
      </c>
      <c r="E9" s="60">
        <v>0.24237849829488911</v>
      </c>
      <c r="F9" s="60">
        <v>0.19708048755078209</v>
      </c>
      <c r="G9" s="60">
        <v>0.15178241360125752</v>
      </c>
      <c r="H9" s="60">
        <v>0.10648436851239522</v>
      </c>
      <c r="I9" s="60">
        <v>6.1186409956349982E-2</v>
      </c>
      <c r="J9" s="60">
        <v>1.5888436337722522E-2</v>
      </c>
      <c r="K9" s="60">
        <v>0</v>
      </c>
      <c r="L9" s="60">
        <v>0</v>
      </c>
      <c r="M9" s="60">
        <v>0</v>
      </c>
      <c r="N9" s="32">
        <v>0</v>
      </c>
      <c r="O9" s="60">
        <v>0</v>
      </c>
      <c r="P9" s="60">
        <v>0</v>
      </c>
      <c r="Q9" s="60">
        <v>0</v>
      </c>
      <c r="R9" s="60">
        <v>0</v>
      </c>
      <c r="S9" s="61">
        <v>0</v>
      </c>
    </row>
    <row r="10" spans="1:19" x14ac:dyDescent="0.25">
      <c r="A10" s="17" t="s">
        <v>2</v>
      </c>
      <c r="B10" s="17"/>
      <c r="C10" s="60">
        <v>1.0000000190928113</v>
      </c>
      <c r="D10" s="60">
        <v>0.6861557457185431</v>
      </c>
      <c r="E10" s="60">
        <v>0.62828317734405736</v>
      </c>
      <c r="F10" s="60">
        <v>0.57040905916724016</v>
      </c>
      <c r="G10" s="60">
        <v>0.51253490624313647</v>
      </c>
      <c r="H10" s="60">
        <v>0.45466082575566108</v>
      </c>
      <c r="I10" s="60">
        <v>0.39678675961523224</v>
      </c>
      <c r="J10" s="60">
        <v>0.3389126175575759</v>
      </c>
      <c r="K10" s="60">
        <v>0.25388235134870774</v>
      </c>
      <c r="L10" s="60">
        <v>0.1541809610188348</v>
      </c>
      <c r="M10" s="60">
        <v>5.4479767835550058E-2</v>
      </c>
      <c r="N10" s="32">
        <v>1.9014028729818767E-2</v>
      </c>
      <c r="O10" s="60">
        <v>0</v>
      </c>
      <c r="P10" s="60">
        <v>0</v>
      </c>
      <c r="Q10" s="60">
        <v>0</v>
      </c>
      <c r="R10" s="60">
        <v>0</v>
      </c>
      <c r="S10" s="61">
        <v>0</v>
      </c>
    </row>
    <row r="11" spans="1:19" x14ac:dyDescent="0.25">
      <c r="A11" s="17" t="s">
        <v>10</v>
      </c>
      <c r="B11" s="17"/>
      <c r="C11" s="60">
        <v>0</v>
      </c>
      <c r="D11" s="60">
        <v>1.6039314545995741E-2</v>
      </c>
      <c r="E11" s="60">
        <v>0.11766816091060059</v>
      </c>
      <c r="F11" s="60">
        <v>0.21929675429007972</v>
      </c>
      <c r="G11" s="60">
        <v>0.32092545240542963</v>
      </c>
      <c r="H11" s="60">
        <v>0.42255404657483731</v>
      </c>
      <c r="I11" s="60">
        <v>0.52418253474603138</v>
      </c>
      <c r="J11" s="60">
        <v>0.62581111137398637</v>
      </c>
      <c r="K11" s="60">
        <v>0.7249406123306178</v>
      </c>
      <c r="L11" s="60">
        <v>0.82272007495990562</v>
      </c>
      <c r="M11" s="60">
        <v>0.92049934251318899</v>
      </c>
      <c r="N11" s="32">
        <v>0.95528154221602934</v>
      </c>
      <c r="O11" s="60">
        <v>0.86657188159818932</v>
      </c>
      <c r="P11" s="60">
        <v>0.62987851716871657</v>
      </c>
      <c r="Q11" s="60">
        <v>0.39318515273937127</v>
      </c>
      <c r="R11" s="60">
        <v>0.23538938351189417</v>
      </c>
      <c r="S11" s="61">
        <v>0</v>
      </c>
    </row>
    <row r="12" spans="1:19" x14ac:dyDescent="0.25">
      <c r="A12" s="18" t="s">
        <v>18</v>
      </c>
      <c r="B12" s="18">
        <v>3.5E-4</v>
      </c>
      <c r="C12" s="66">
        <f>C6*N7</f>
        <v>2.4015361215614647E-2</v>
      </c>
      <c r="D12" s="66">
        <f>D6*N7</f>
        <v>2.1274538149773013E-2</v>
      </c>
      <c r="E12" s="66">
        <f>E6*N7</f>
        <v>2.0723282226880371E-2</v>
      </c>
      <c r="F12" s="66">
        <f>F6*N7</f>
        <v>2.0766202929134142E-2</v>
      </c>
      <c r="G12" s="66">
        <f>G6*N7</f>
        <v>2.139972653106843E-2</v>
      </c>
      <c r="H12" s="66">
        <f>H6*N7</f>
        <v>2.2574182283542091E-2</v>
      </c>
      <c r="I12" s="66">
        <f>I6*N7</f>
        <v>2.4210975523664663E-2</v>
      </c>
      <c r="J12" s="66">
        <f>J6*N7</f>
        <v>2.6223679064742857E-2</v>
      </c>
      <c r="K12" s="66">
        <f>K6*N7</f>
        <v>2.8548531731169065E-2</v>
      </c>
      <c r="L12" s="66">
        <f>L6*N7</f>
        <v>3.1165265420235618E-2</v>
      </c>
      <c r="M12" s="66">
        <f>M6*N7</f>
        <v>3.4010400854150157E-2</v>
      </c>
      <c r="N12" s="66">
        <f>N6*N7</f>
        <v>3.5067158237577813E-2</v>
      </c>
      <c r="O12" s="66">
        <f>O6*N7</f>
        <v>4.4975050370625491E-2</v>
      </c>
      <c r="P12" s="66">
        <f>P6*N7</f>
        <v>9.1134769259748574E-2</v>
      </c>
      <c r="Q12" s="66">
        <f>Q6*N7</f>
        <v>0.14474307617666293</v>
      </c>
      <c r="R12" s="66">
        <f>R6*N7</f>
        <v>0.18142532567550665</v>
      </c>
      <c r="S12" s="66">
        <f>S6*N7</f>
        <v>0.23668197673489913</v>
      </c>
    </row>
    <row r="14" spans="1:19" x14ac:dyDescent="0.25">
      <c r="A14" s="102" t="s">
        <v>34</v>
      </c>
      <c r="B14" s="103"/>
    </row>
    <row r="15" spans="1:19" x14ac:dyDescent="0.25">
      <c r="A15" s="9" t="s">
        <v>28</v>
      </c>
      <c r="B15" s="91"/>
    </row>
    <row r="16" spans="1:19" x14ac:dyDescent="0.25">
      <c r="A16" s="9">
        <v>7.952325571186547E-2</v>
      </c>
      <c r="B16" s="91"/>
    </row>
    <row r="17" spans="1:2" x14ac:dyDescent="0.25">
      <c r="A17" s="9">
        <v>4</v>
      </c>
      <c r="B17" s="91"/>
    </row>
    <row r="18" spans="1:2" x14ac:dyDescent="0.25">
      <c r="A18" s="9" t="b">
        <v>1</v>
      </c>
      <c r="B18" s="91"/>
    </row>
    <row r="19" spans="1:2" x14ac:dyDescent="0.25">
      <c r="A19" s="9" t="b">
        <v>0</v>
      </c>
      <c r="B19" s="91"/>
    </row>
    <row r="20" spans="1:2" x14ac:dyDescent="0.25">
      <c r="A20" s="9" t="b">
        <v>0</v>
      </c>
      <c r="B20" s="91"/>
    </row>
    <row r="21" spans="1:2" x14ac:dyDescent="0.25">
      <c r="A21" s="9">
        <v>32767</v>
      </c>
      <c r="B21" s="91"/>
    </row>
    <row r="22" spans="1:2" x14ac:dyDescent="0.25">
      <c r="A22" s="9">
        <v>0</v>
      </c>
      <c r="B22" s="91"/>
    </row>
  </sheetData>
  <mergeCells count="2">
    <mergeCell ref="A1:B1"/>
    <mergeCell ref="A14:B14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Q1,2</vt:lpstr>
      <vt:lpstr>Q3,4,6</vt:lpstr>
      <vt:lpstr>Q5,6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Aktam</cp:lastModifiedBy>
  <dcterms:created xsi:type="dcterms:W3CDTF">2016-02-19T15:59:55Z</dcterms:created>
  <dcterms:modified xsi:type="dcterms:W3CDTF">2017-02-03T02:50:49Z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680ca135-f351-408f-8d00-1fd7ca9be037</vt:lpwstr>
  </property>
</Properties>
</file>