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Python ETL\"/>
    </mc:Choice>
  </mc:AlternateContent>
  <xr:revisionPtr revIDLastSave="0" documentId="8_{1EBC90BF-0DB9-42A1-BF86-F54B03505DF6}" xr6:coauthVersionLast="47" xr6:coauthVersionMax="47" xr10:uidLastSave="{00000000-0000-0000-0000-000000000000}"/>
  <bookViews>
    <workbookView xWindow="-30930" yWindow="3465" windowWidth="21600" windowHeight="8115" firstSheet="4" activeTab="7" xr2:uid="{DE615C08-F97B-4A36-9702-3D0A64471026}"/>
  </bookViews>
  <sheets>
    <sheet name="BASE" sheetId="3" r:id="rId1"/>
    <sheet name="1_SEMESTRE" sheetId="9" r:id="rId2"/>
    <sheet name="2_SEMESTRE" sheetId="10" r:id="rId3"/>
    <sheet name="3_SEMESTRE" sheetId="11" r:id="rId4"/>
    <sheet name="4_SEMESTRE" sheetId="12" r:id="rId5"/>
    <sheet name="5_SEMESTRE" sheetId="13" r:id="rId6"/>
    <sheet name="6_SEMESTRE" sheetId="14" r:id="rId7"/>
    <sheet name="Mock_Tables" sheetId="4" r:id="rId8"/>
    <sheet name="Final_table" sheetId="7" r:id="rId9"/>
    <sheet name="Sheet1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4" l="1"/>
  <c r="F4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F20" i="4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A2" i="11"/>
  <c r="I75" i="7" s="1"/>
  <c r="A2" i="10"/>
  <c r="I43" i="7" s="1"/>
  <c r="A2" i="9"/>
  <c r="I27" i="7" s="1"/>
  <c r="F5" i="4"/>
  <c r="F6" i="4"/>
  <c r="G4" i="11" s="1"/>
  <c r="F63" i="7" s="1"/>
  <c r="F7" i="4"/>
  <c r="K11" i="13" s="1"/>
  <c r="F126" i="7" s="1"/>
  <c r="F8" i="4"/>
  <c r="K11" i="11" s="1"/>
  <c r="F76" i="7" s="1"/>
  <c r="F9" i="4"/>
  <c r="K13" i="14" s="1"/>
  <c r="F152" i="7" s="1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C13" i="14" s="1"/>
  <c r="F132" i="7" s="1"/>
  <c r="F21" i="4"/>
  <c r="G4" i="9" s="1"/>
  <c r="F13" i="7" s="1"/>
  <c r="K4" i="14"/>
  <c r="F148" i="7" s="1"/>
  <c r="K3" i="14"/>
  <c r="G148" i="7" s="1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T26" i="7"/>
  <c r="S26" i="7"/>
  <c r="T25" i="7"/>
  <c r="S25" i="7"/>
  <c r="T24" i="7"/>
  <c r="S24" i="7"/>
  <c r="T23" i="7"/>
  <c r="S23" i="7"/>
  <c r="T22" i="7"/>
  <c r="S22" i="7"/>
  <c r="T21" i="7"/>
  <c r="S21" i="7"/>
  <c r="T20" i="7"/>
  <c r="S20" i="7"/>
  <c r="T19" i="7"/>
  <c r="S19" i="7"/>
  <c r="T18" i="7"/>
  <c r="S18" i="7"/>
  <c r="T17" i="7"/>
  <c r="S17" i="7"/>
  <c r="T16" i="7"/>
  <c r="S16" i="7"/>
  <c r="T15" i="7"/>
  <c r="S15" i="7"/>
  <c r="T14" i="7"/>
  <c r="S14" i="7"/>
  <c r="T13" i="7"/>
  <c r="S13" i="7"/>
  <c r="T12" i="7"/>
  <c r="S12" i="7"/>
  <c r="T11" i="7"/>
  <c r="S11" i="7"/>
  <c r="T10" i="7"/>
  <c r="S10" i="7"/>
  <c r="T9" i="7"/>
  <c r="S9" i="7"/>
  <c r="D1" i="3"/>
  <c r="H26" i="7" s="1"/>
  <c r="H31" i="15"/>
  <c r="H30" i="15"/>
  <c r="H29" i="15"/>
  <c r="H28" i="15"/>
  <c r="H27" i="15"/>
  <c r="H26" i="15"/>
  <c r="H25" i="15"/>
  <c r="H21" i="15"/>
  <c r="H20" i="15"/>
  <c r="H16" i="15"/>
  <c r="H15" i="15"/>
  <c r="H11" i="15"/>
  <c r="H10" i="15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E10" i="11" s="1"/>
  <c r="G61" i="7" s="1"/>
  <c r="C16" i="4"/>
  <c r="G8" i="12" s="1"/>
  <c r="G90" i="7" s="1"/>
  <c r="C17" i="4"/>
  <c r="K12" i="11" s="1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I12" i="11" s="1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A2" i="14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A2" i="13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A2" i="12"/>
  <c r="D1" i="12"/>
  <c r="I13" i="11"/>
  <c r="F72" i="7" s="1"/>
  <c r="G13" i="11"/>
  <c r="F67" i="7" s="1"/>
  <c r="G11" i="11"/>
  <c r="F66" i="7" s="1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O9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K13" i="3"/>
  <c r="C13" i="3"/>
  <c r="K11" i="3"/>
  <c r="I11" i="3"/>
  <c r="G11" i="3"/>
  <c r="E11" i="3"/>
  <c r="C11" i="3"/>
  <c r="C9" i="3"/>
  <c r="I8" i="3"/>
  <c r="C6" i="3"/>
  <c r="G4" i="3"/>
  <c r="A2" i="3"/>
  <c r="G12" i="12" l="1"/>
  <c r="G92" i="7" s="1"/>
  <c r="E10" i="10"/>
  <c r="G36" i="7" s="1"/>
  <c r="E5" i="3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N7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I13" i="3"/>
  <c r="H19" i="15" s="1"/>
  <c r="C4" i="9"/>
  <c r="F3" i="7" s="1"/>
  <c r="I9" i="3"/>
  <c r="G11" i="9"/>
  <c r="F16" i="7" s="1"/>
  <c r="E13" i="9"/>
  <c r="F12" i="7" s="1"/>
  <c r="E4" i="3"/>
  <c r="G6" i="3"/>
  <c r="K10" i="3"/>
  <c r="H23" i="15" s="1"/>
  <c r="C4" i="3"/>
  <c r="I4" i="9"/>
  <c r="F18" i="7" s="1"/>
  <c r="C12" i="10"/>
  <c r="G32" i="7" s="1"/>
  <c r="K4" i="11"/>
  <c r="F73" i="7" s="1"/>
  <c r="C5" i="3"/>
  <c r="K9" i="3"/>
  <c r="G9" i="9"/>
  <c r="F15" i="7" s="1"/>
  <c r="I6" i="3"/>
  <c r="G10" i="3"/>
  <c r="H13" i="15" s="1"/>
  <c r="E13" i="3"/>
  <c r="H9" i="15" s="1"/>
  <c r="G6" i="9"/>
  <c r="F14" i="7" s="1"/>
  <c r="E11" i="9"/>
  <c r="F11" i="7" s="1"/>
  <c r="K5" i="9"/>
  <c r="G24" i="7" s="1"/>
  <c r="K13" i="11"/>
  <c r="F77" i="7" s="1"/>
  <c r="G12" i="11"/>
  <c r="G67" i="7" s="1"/>
  <c r="C9" i="12"/>
  <c r="F80" i="7" s="1"/>
  <c r="C13" i="13"/>
  <c r="F107" i="7" s="1"/>
  <c r="E11" i="11"/>
  <c r="F61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O8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I4" i="3"/>
  <c r="K6" i="3"/>
  <c r="E9" i="3"/>
  <c r="C10" i="3"/>
  <c r="G13" i="3"/>
  <c r="H14" i="15" s="1"/>
  <c r="C5" i="9"/>
  <c r="G4" i="7" s="1"/>
  <c r="I3" i="10"/>
  <c r="G43" i="7" s="1"/>
  <c r="K6" i="11"/>
  <c r="F74" i="7" s="1"/>
  <c r="K9" i="11"/>
  <c r="F75" i="7" s="1"/>
  <c r="G11" i="12"/>
  <c r="F91" i="7" s="1"/>
  <c r="K4" i="3"/>
  <c r="E6" i="3"/>
  <c r="C8" i="3"/>
  <c r="G9" i="3"/>
  <c r="E10" i="3"/>
  <c r="H8" i="15" s="1"/>
  <c r="C12" i="3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I12" i="3"/>
  <c r="N9" i="7" s="1"/>
  <c r="G5" i="11"/>
  <c r="G64" i="7" s="1"/>
  <c r="C12" i="11"/>
  <c r="G57" i="7" s="1"/>
  <c r="G10" i="13"/>
  <c r="G116" i="7" s="1"/>
  <c r="E3" i="9"/>
  <c r="G8" i="7" s="1"/>
  <c r="G3" i="3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I3" i="3"/>
  <c r="N5" i="7" s="1"/>
  <c r="G5" i="3"/>
  <c r="K12" i="3"/>
  <c r="E5" i="9"/>
  <c r="G9" i="7" s="1"/>
  <c r="I10" i="11"/>
  <c r="E12" i="11"/>
  <c r="G62" i="7" s="1"/>
  <c r="E3" i="13"/>
  <c r="G108" i="7" s="1"/>
  <c r="K9" i="13"/>
  <c r="F125" i="7" s="1"/>
  <c r="K13" i="13"/>
  <c r="F127" i="7" s="1"/>
  <c r="C11" i="14"/>
  <c r="F131" i="7" s="1"/>
  <c r="I5" i="7"/>
  <c r="I13" i="7"/>
  <c r="I21" i="7"/>
  <c r="K3" i="3"/>
  <c r="O5" i="7" s="1"/>
  <c r="I5" i="3"/>
  <c r="N6" i="7" s="1"/>
  <c r="E8" i="3"/>
  <c r="H7" i="15" s="1"/>
  <c r="I10" i="3"/>
  <c r="N8" i="7" s="1"/>
  <c r="E12" i="3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I11" i="11"/>
  <c r="F71" i="7" s="1"/>
  <c r="E13" i="11"/>
  <c r="F62" i="7" s="1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C3" i="3"/>
  <c r="K8" i="3"/>
  <c r="O7" i="7" s="1"/>
  <c r="E10" i="9"/>
  <c r="G11" i="7" s="1"/>
  <c r="K3" i="10"/>
  <c r="G48" i="7" s="1"/>
  <c r="I9" i="10"/>
  <c r="F45" i="7" s="1"/>
  <c r="I13" i="10"/>
  <c r="F47" i="7" s="1"/>
  <c r="C4" i="11"/>
  <c r="F53" i="7" s="1"/>
  <c r="E3" i="3"/>
  <c r="K5" i="3"/>
  <c r="O6" i="7" s="1"/>
  <c r="G8" i="3"/>
  <c r="H12" i="15" s="1"/>
  <c r="G12" i="3"/>
  <c r="C3" i="9"/>
  <c r="G3" i="7" s="1"/>
  <c r="K5" i="10"/>
  <c r="G49" i="7" s="1"/>
  <c r="I6" i="10"/>
  <c r="F44" i="7" s="1"/>
  <c r="G8" i="10"/>
  <c r="G40" i="7" s="1"/>
  <c r="C6" i="11"/>
  <c r="F54" i="7" s="1"/>
  <c r="I8" i="11"/>
  <c r="C11" i="11"/>
  <c r="F56" i="7" s="1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  <c r="H24" i="15"/>
  <c r="H17" i="15"/>
  <c r="H13" i="7"/>
  <c r="H6" i="7"/>
  <c r="H14" i="7"/>
  <c r="H7" i="7"/>
  <c r="H15" i="7"/>
  <c r="H23" i="7"/>
  <c r="H8" i="7"/>
  <c r="H16" i="7"/>
  <c r="H9" i="7"/>
  <c r="H17" i="7"/>
  <c r="H25" i="7"/>
  <c r="H10" i="7"/>
  <c r="H18" i="7"/>
  <c r="H3" i="7"/>
  <c r="H11" i="7"/>
  <c r="H19" i="7"/>
  <c r="H27" i="7"/>
  <c r="H4" i="7"/>
  <c r="H12" i="7"/>
  <c r="H20" i="7"/>
  <c r="H21" i="7"/>
  <c r="H22" i="7"/>
  <c r="H24" i="7"/>
  <c r="H5" i="7"/>
  <c r="H18" i="15" l="1"/>
  <c r="H22" i="15"/>
</calcChain>
</file>

<file path=xl/sharedStrings.xml><?xml version="1.0" encoding="utf-8"?>
<sst xmlns="http://schemas.openxmlformats.org/spreadsheetml/2006/main" count="1237" uniqueCount="179">
  <si>
    <t>ID</t>
  </si>
  <si>
    <t>SALA</t>
  </si>
  <si>
    <t>1º SEMESTRE ADS - 2023</t>
  </si>
  <si>
    <t>4 SEMESTRE ADS - 2023</t>
  </si>
  <si>
    <t>Sala 14</t>
  </si>
  <si>
    <t>SALA 14</t>
  </si>
  <si>
    <t>1 AULA</t>
  </si>
  <si>
    <t>Arquitetura e Organização de Computadores</t>
  </si>
  <si>
    <t>Michel</t>
  </si>
  <si>
    <t>2 AULA</t>
  </si>
  <si>
    <t>Algoritmos e Lógica de Programação</t>
  </si>
  <si>
    <t>Luiz Evangelista</t>
  </si>
  <si>
    <t>intervalo</t>
  </si>
  <si>
    <t>3 AULA</t>
  </si>
  <si>
    <t>Zanetti</t>
  </si>
  <si>
    <t>4 AULA</t>
  </si>
  <si>
    <t>5 AULA</t>
  </si>
  <si>
    <t>2 SEMESTRE ADS - 2023</t>
  </si>
  <si>
    <t>5 SEMESTRE ADS - 2023</t>
  </si>
  <si>
    <t>Sistemas de Informação            Luiz Evangelista</t>
  </si>
  <si>
    <t>NULL</t>
  </si>
  <si>
    <t>Redes de Computadore      Jean</t>
  </si>
  <si>
    <t>Sistemas Distribuidos        Jean</t>
  </si>
  <si>
    <t>Segurança da Informação             Luiz Evangelista</t>
  </si>
  <si>
    <t>3 SEMESTRE ADS - 2023</t>
  </si>
  <si>
    <t>6 SEMESTRE ADS - 2023</t>
  </si>
  <si>
    <t>Anna Renata</t>
  </si>
  <si>
    <t>Francisco</t>
  </si>
  <si>
    <t>Luis Felipe</t>
  </si>
  <si>
    <t>Luiz EvangelistWa</t>
  </si>
  <si>
    <t>Marcos Allan</t>
  </si>
  <si>
    <t>Divani</t>
  </si>
  <si>
    <t>Cilmara</t>
  </si>
  <si>
    <t>Érica</t>
  </si>
  <si>
    <t>Ronaldo</t>
  </si>
  <si>
    <t>Jean</t>
  </si>
  <si>
    <t>José Geraldo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</si>
  <si>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</si>
  <si>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</si>
  <si>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</si>
  <si>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</si>
  <si>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</si>
  <si>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</si>
  <si>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</si>
  <si>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</si>
  <si>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</si>
  <si>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</si>
  <si>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</si>
  <si>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</si>
  <si>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</si>
  <si>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</si>
  <si>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</si>
  <si>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</si>
  <si>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</si>
  <si>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</si>
  <si>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</si>
  <si>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</si>
  <si>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</si>
  <si>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</si>
  <si>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</si>
  <si>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</si>
  <si>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</si>
  <si>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</si>
  <si>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</si>
  <si>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</si>
  <si>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</si>
  <si>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</si>
  <si>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</si>
  <si>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</si>
  <si>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</si>
  <si>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</si>
  <si>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</si>
  <si>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</si>
  <si>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</si>
  <si>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</si>
  <si>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</si>
  <si>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</si>
  <si>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</si>
  <si>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</si>
  <si>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</si>
  <si>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</si>
  <si>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</si>
  <si>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</si>
  <si>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</si>
  <si>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</si>
  <si>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</si>
  <si>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</si>
  <si>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</si>
  <si>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</si>
  <si>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</si>
  <si>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</si>
  <si>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</si>
  <si>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</si>
  <si>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</si>
  <si>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</si>
  <si>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</si>
  <si>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</si>
  <si>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</si>
  <si>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</si>
  <si>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</si>
  <si>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</si>
  <si>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</si>
  <si>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</si>
  <si>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</si>
  <si>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</si>
  <si>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</si>
  <si>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</si>
  <si>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</si>
  <si>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</si>
  <si>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</si>
  <si>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</si>
  <si>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</si>
  <si>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</si>
  <si>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</si>
  <si>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</si>
  <si>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</si>
  <si>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</si>
  <si>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</si>
  <si>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</si>
  <si>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</si>
  <si>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</si>
  <si>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</si>
  <si>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</si>
  <si>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</si>
  <si>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</si>
  <si>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</si>
  <si>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GRADE - Export Data to CSV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</si>
  <si>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</si>
  <si>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</si>
  <si>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</si>
  <si>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</si>
  <si>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</si>
  <si>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</si>
  <si>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</si>
  <si>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</si>
  <si>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</si>
  <si>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</si>
  <si>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</si>
  <si>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</si>
  <si>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Linhas</t>
  </si>
  <si>
    <t>I</t>
  </si>
  <si>
    <t>K</t>
  </si>
  <si>
    <t>Aula 3</t>
  </si>
  <si>
    <t>Aula 4</t>
  </si>
  <si>
    <t>Aula 5</t>
  </si>
  <si>
    <t>id-sala</t>
  </si>
  <si>
    <t>Cristiano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</si>
  <si>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</si>
  <si>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</si>
  <si>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</si>
  <si>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</si>
  <si>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</si>
  <si>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</si>
  <si>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</si>
  <si>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</si>
  <si>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</si>
  <si>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</si>
  <si>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</si>
  <si>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</si>
  <si>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</si>
  <si>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</si>
  <si>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Robert Veiga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</si>
  <si>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</si>
  <si>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</si>
  <si>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</si>
  <si>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</si>
  <si>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</si>
  <si>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</si>
  <si>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</si>
  <si>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</si>
  <si>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</si>
  <si>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</si>
  <si>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</si>
  <si>
    <t>disciplina</t>
  </si>
  <si>
    <t>andar</t>
  </si>
  <si>
    <t>capacidade</t>
  </si>
  <si>
    <t>descricao</t>
  </si>
  <si>
    <t>TESTE</t>
  </si>
  <si>
    <t>Sala-Maker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</si>
</sst>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</font>
    <font>
      <b/>
      <sz val="12"/>
      <color theme="1"/>
      <name val="Lato"/>
    </font>
    <font>
      <b/>
      <sz val="11"/>
      <color theme="1"/>
      <name val="Lato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rgb="FF000000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medium">
        <color rgb="FF000000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0" fontId="4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49" fontId="0" fillId="4" borderId="12" xfId="0" applyNumberFormat="1" applyFill="1" applyBorder="1"/>
    <xf numFmtId="49" fontId="0" fillId="3" borderId="12" xfId="0" applyNumberFormat="1" applyFill="1" applyBorder="1"/>
    <xf numFmtId="164" fontId="4" fillId="0" borderId="1" xfId="1" applyNumberFormat="1" applyFont="1" applyBorder="1" applyAlignment="1">
      <alignment horizontal="center" vertical="center" wrapText="1"/>
    </xf>
    <xf numFmtId="0" fontId="7" fillId="5" borderId="0" xfId="0" applyFont="1" applyFill="1" applyAlignment="1">
      <alignment vertical="center"/>
    </xf>
    <xf numFmtId="49" fontId="0" fillId="4" borderId="0" xfId="0" applyNumberFormat="1" applyFill="1"/>
    <xf numFmtId="49" fontId="0" fillId="3" borderId="0" xfId="0" applyNumberFormat="1" applyFill="1"/>
    <xf numFmtId="0" fontId="5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0" fontId="5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0" fillId="10" borderId="27" xfId="0" applyFill="1" applyBorder="1" applyAlignment="1">
      <alignment horizontal="left"/>
    </xf>
    <xf numFmtId="0" fontId="0" fillId="0" borderId="27" xfId="0" applyBorder="1"/>
    <xf numFmtId="0" fontId="0" fillId="0" borderId="28" xfId="0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5" borderId="4" xfId="0" applyNumberFormat="1" applyFont="1" applyFill="1" applyBorder="1" applyAlignment="1">
      <alignment vertical="center" wrapText="1"/>
    </xf>
    <xf numFmtId="164" fontId="4" fillId="0" borderId="8" xfId="1" applyNumberFormat="1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164" fontId="4" fillId="0" borderId="10" xfId="1" applyNumberFormat="1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1" borderId="7" xfId="0" applyNumberFormat="1" applyFont="1" applyFill="1" applyBorder="1" applyAlignment="1">
      <alignment horizontal="center" vertical="center" wrapText="1"/>
    </xf>
    <xf numFmtId="49" fontId="2" fillId="11" borderId="11" xfId="0" applyNumberFormat="1" applyFont="1" applyFill="1" applyBorder="1" applyAlignment="1">
      <alignment horizontal="center" vertical="center" wrapText="1"/>
    </xf>
    <xf numFmtId="49" fontId="2" fillId="11" borderId="10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164" fontId="3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35" xfId="0" applyFill="1" applyBorder="1" applyAlignment="1">
      <alignment horizontal="left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12" borderId="12" xfId="0" applyNumberFormat="1" applyFill="1" applyBorder="1" applyAlignment="1">
      <alignment horizontal="center" vertical="center"/>
    </xf>
    <xf numFmtId="164" fontId="0" fillId="13" borderId="12" xfId="0" applyNumberForma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20" fontId="0" fillId="12" borderId="12" xfId="0" applyNumberFormat="1" applyFill="1" applyBorder="1" applyAlignment="1">
      <alignment horizontal="center" vertical="center"/>
    </xf>
    <xf numFmtId="20" fontId="0" fillId="13" borderId="12" xfId="0" applyNumberForma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10" xfId="1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0" fillId="4" borderId="12" xfId="0" applyNumberFormat="1" applyFill="1" applyBorder="1"/>
    <xf numFmtId="1" fontId="0" fillId="3" borderId="12" xfId="0" applyNumberFormat="1" applyFill="1" applyBorder="1"/>
    <xf numFmtId="1" fontId="0" fillId="0" borderId="0" xfId="0" applyNumberFormat="1"/>
    <xf numFmtId="0" fontId="0" fillId="0" borderId="40" xfId="0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39" xfId="1" applyNumberFormat="1" applyFont="1" applyBorder="1" applyAlignment="1">
      <alignment horizontal="center" vertical="center"/>
    </xf>
    <xf numFmtId="1" fontId="0" fillId="0" borderId="40" xfId="1" applyNumberFormat="1" applyFont="1" applyBorder="1" applyAlignment="1">
      <alignment horizontal="center" vertical="center"/>
    </xf>
    <xf numFmtId="49" fontId="9" fillId="11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4" fontId="11" fillId="0" borderId="10" xfId="1" applyNumberFormat="1" applyFont="1" applyBorder="1" applyAlignment="1">
      <alignment horizontal="center" vertical="center" wrapText="1"/>
    </xf>
    <xf numFmtId="1" fontId="0" fillId="14" borderId="43" xfId="1" applyNumberFormat="1" applyFont="1" applyFill="1" applyBorder="1" applyAlignment="1">
      <alignment horizontal="center" vertical="center"/>
    </xf>
    <xf numFmtId="1" fontId="0" fillId="11" borderId="43" xfId="1" applyNumberFormat="1" applyFont="1" applyFill="1" applyBorder="1" applyAlignment="1">
      <alignment horizontal="center" vertical="center"/>
    </xf>
    <xf numFmtId="1" fontId="0" fillId="14" borderId="46" xfId="1" applyNumberFormat="1" applyFont="1" applyFill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20" fontId="0" fillId="0" borderId="39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" fontId="0" fillId="12" borderId="41" xfId="0" applyNumberFormat="1" applyFill="1" applyBorder="1" applyAlignment="1">
      <alignment horizontal="center" vertical="center"/>
    </xf>
    <xf numFmtId="1" fontId="0" fillId="13" borderId="12" xfId="0" applyNumberFormat="1" applyFill="1" applyBorder="1" applyAlignment="1">
      <alignment horizontal="center" vertical="center"/>
    </xf>
    <xf numFmtId="1" fontId="0" fillId="12" borderId="12" xfId="0" applyNumberFormat="1" applyFill="1" applyBorder="1" applyAlignment="1">
      <alignment horizontal="center" vertical="center"/>
    </xf>
    <xf numFmtId="20" fontId="0" fillId="0" borderId="40" xfId="0" applyNumberFormat="1" applyBorder="1" applyAlignment="1">
      <alignment horizontal="center" vertical="center"/>
    </xf>
    <xf numFmtId="0" fontId="12" fillId="0" borderId="40" xfId="0" quotePrefix="1" applyFont="1" applyBorder="1" applyAlignment="1">
      <alignment horizontal="center" vertical="center"/>
    </xf>
    <xf numFmtId="1" fontId="0" fillId="12" borderId="42" xfId="0" applyNumberFormat="1" applyFill="1" applyBorder="1" applyAlignment="1">
      <alignment horizontal="center" vertical="center"/>
    </xf>
    <xf numFmtId="20" fontId="0" fillId="14" borderId="46" xfId="0" applyNumberFormat="1" applyFill="1" applyBorder="1" applyAlignment="1">
      <alignment horizontal="center" vertical="center"/>
    </xf>
    <xf numFmtId="1" fontId="0" fillId="14" borderId="46" xfId="0" applyNumberFormat="1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0" fontId="0" fillId="14" borderId="47" xfId="0" applyFill="1" applyBorder="1" applyAlignment="1">
      <alignment horizontal="center" vertical="center"/>
    </xf>
    <xf numFmtId="20" fontId="0" fillId="11" borderId="43" xfId="0" applyNumberFormat="1" applyFill="1" applyBorder="1" applyAlignment="1">
      <alignment horizontal="center" vertical="center"/>
    </xf>
    <xf numFmtId="1" fontId="0" fillId="11" borderId="43" xfId="0" applyNumberForma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20" fontId="0" fillId="14" borderId="43" xfId="0" applyNumberFormat="1" applyFill="1" applyBorder="1" applyAlignment="1">
      <alignment horizontal="center" vertical="center"/>
    </xf>
    <xf numFmtId="0" fontId="0" fillId="14" borderId="43" xfId="0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1" fontId="0" fillId="14" borderId="43" xfId="0" applyNumberFormat="1" applyFill="1" applyBorder="1" applyAlignment="1">
      <alignment horizontal="center" vertical="center"/>
    </xf>
    <xf numFmtId="20" fontId="0" fillId="14" borderId="44" xfId="0" applyNumberFormat="1" applyFill="1" applyBorder="1" applyAlignment="1">
      <alignment horizontal="center" vertical="center"/>
    </xf>
    <xf numFmtId="0" fontId="0" fillId="14" borderId="44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12" fillId="0" borderId="0" xfId="0" quotePrefix="1" applyFont="1" applyAlignment="1">
      <alignment horizontal="center"/>
    </xf>
    <xf numFmtId="0" fontId="12" fillId="0" borderId="40" xfId="0" quotePrefix="1" applyFont="1" applyBorder="1" applyAlignment="1">
      <alignment horizontal="center"/>
    </xf>
    <xf numFmtId="20" fontId="0" fillId="14" borderId="45" xfId="0" applyNumberFormat="1" applyFill="1" applyBorder="1" applyAlignment="1">
      <alignment horizontal="center" vertical="center"/>
    </xf>
    <xf numFmtId="1" fontId="0" fillId="11" borderId="46" xfId="1" applyNumberFormat="1" applyFont="1" applyFill="1" applyBorder="1" applyAlignment="1">
      <alignment horizontal="center" vertical="center"/>
    </xf>
    <xf numFmtId="20" fontId="0" fillId="11" borderId="48" xfId="0" applyNumberFormat="1" applyFill="1" applyBorder="1" applyAlignment="1">
      <alignment horizontal="center" vertical="center"/>
    </xf>
    <xf numFmtId="20" fontId="0" fillId="14" borderId="48" xfId="0" applyNumberFormat="1" applyFill="1" applyBorder="1" applyAlignment="1">
      <alignment horizontal="center" vertical="center"/>
    </xf>
    <xf numFmtId="20" fontId="0" fillId="14" borderId="50" xfId="0" applyNumberFormat="1" applyFill="1" applyBorder="1" applyAlignment="1">
      <alignment horizontal="center" vertical="center"/>
    </xf>
    <xf numFmtId="20" fontId="0" fillId="14" borderId="52" xfId="0" applyNumberFormat="1" applyFill="1" applyBorder="1" applyAlignment="1">
      <alignment horizontal="center" vertical="center"/>
    </xf>
    <xf numFmtId="20" fontId="0" fillId="14" borderId="54" xfId="0" applyNumberFormat="1" applyFill="1" applyBorder="1" applyAlignment="1">
      <alignment horizontal="center" vertical="center"/>
    </xf>
    <xf numFmtId="1" fontId="0" fillId="14" borderId="54" xfId="1" applyNumberFormat="1" applyFont="1" applyFill="1" applyBorder="1" applyAlignment="1">
      <alignment horizontal="center" vertical="center"/>
    </xf>
    <xf numFmtId="1" fontId="0" fillId="14" borderId="54" xfId="0" applyNumberFormat="1" applyFill="1" applyBorder="1" applyAlignment="1">
      <alignment horizontal="center" vertical="center"/>
    </xf>
    <xf numFmtId="1" fontId="0" fillId="11" borderId="54" xfId="1" applyNumberFormat="1" applyFont="1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14" borderId="55" xfId="0" applyFill="1" applyBorder="1" applyAlignment="1">
      <alignment horizontal="center" vertical="center"/>
    </xf>
    <xf numFmtId="1" fontId="8" fillId="13" borderId="12" xfId="0" applyNumberFormat="1" applyFont="1" applyFill="1" applyBorder="1" applyAlignment="1">
      <alignment horizontal="center" vertical="center"/>
    </xf>
    <xf numFmtId="1" fontId="0" fillId="14" borderId="44" xfId="0" applyNumberFormat="1" applyFill="1" applyBorder="1" applyAlignment="1">
      <alignment horizontal="center" vertical="center"/>
    </xf>
    <xf numFmtId="1" fontId="0" fillId="14" borderId="53" xfId="0" applyNumberFormat="1" applyFill="1" applyBorder="1" applyAlignment="1">
      <alignment horizontal="center" vertical="center"/>
    </xf>
    <xf numFmtId="1" fontId="0" fillId="12" borderId="41" xfId="1" applyNumberFormat="1" applyFont="1" applyFill="1" applyBorder="1" applyAlignment="1">
      <alignment horizontal="center" vertical="center"/>
    </xf>
    <xf numFmtId="1" fontId="0" fillId="13" borderId="12" xfId="1" applyNumberFormat="1" applyFont="1" applyFill="1" applyBorder="1" applyAlignment="1">
      <alignment horizontal="center" vertical="center"/>
    </xf>
    <xf numFmtId="1" fontId="0" fillId="12" borderId="12" xfId="1" applyNumberFormat="1" applyFont="1" applyFill="1" applyBorder="1" applyAlignment="1">
      <alignment horizontal="center" vertical="center"/>
    </xf>
    <xf numFmtId="1" fontId="0" fillId="12" borderId="42" xfId="1" applyNumberFormat="1" applyFont="1" applyFill="1" applyBorder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0" fillId="14" borderId="46" xfId="0" applyNumberFormat="1" applyFill="1" applyBorder="1" applyAlignment="1">
      <alignment horizontal="center" vertical="center"/>
    </xf>
    <xf numFmtId="165" fontId="0" fillId="11" borderId="43" xfId="0" applyNumberFormat="1" applyFill="1" applyBorder="1" applyAlignment="1">
      <alignment horizontal="center" vertical="center"/>
    </xf>
    <xf numFmtId="165" fontId="0" fillId="14" borderId="43" xfId="0" applyNumberFormat="1" applyFill="1" applyBorder="1" applyAlignment="1">
      <alignment horizontal="center" vertical="center"/>
    </xf>
    <xf numFmtId="165" fontId="0" fillId="14" borderId="44" xfId="0" applyNumberFormat="1" applyFill="1" applyBorder="1" applyAlignment="1">
      <alignment horizontal="center" vertical="center"/>
    </xf>
    <xf numFmtId="165" fontId="0" fillId="14" borderId="53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10" borderId="35" xfId="0" applyFill="1" applyBorder="1" applyAlignment="1">
      <alignment horizontal="center" vertical="center"/>
    </xf>
    <xf numFmtId="1" fontId="0" fillId="10" borderId="36" xfId="0" applyNumberFormat="1" applyFill="1" applyBorder="1" applyAlignment="1">
      <alignment horizontal="left"/>
    </xf>
    <xf numFmtId="1" fontId="0" fillId="10" borderId="36" xfId="0" applyNumberFormat="1" applyFill="1" applyBorder="1" applyAlignment="1">
      <alignment horizontal="center" vertical="center"/>
    </xf>
    <xf numFmtId="1" fontId="0" fillId="10" borderId="28" xfId="0" applyNumberFormat="1" applyFill="1" applyBorder="1" applyAlignment="1">
      <alignment horizontal="left"/>
    </xf>
    <xf numFmtId="49" fontId="0" fillId="10" borderId="27" xfId="0" applyNumberFormat="1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49" fontId="14" fillId="0" borderId="27" xfId="0" applyNumberFormat="1" applyFon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20" fontId="4" fillId="7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20" fontId="4" fillId="7" borderId="10" xfId="0" applyNumberFormat="1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9" borderId="34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left"/>
    </xf>
    <xf numFmtId="1" fontId="0" fillId="10" borderId="0" xfId="0" applyNumberFormat="1" applyFill="1" applyBorder="1" applyAlignment="1">
      <alignment horizontal="left"/>
    </xf>
    <xf numFmtId="1" fontId="0" fillId="10" borderId="0" xfId="0" applyNumberFormat="1" applyFill="1" applyBorder="1" applyAlignment="1">
      <alignment horizontal="center"/>
    </xf>
    <xf numFmtId="1" fontId="0" fillId="10" borderId="0" xfId="0" applyNumberFormat="1" applyFill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54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1"/>
      </font>
      <numFmt numFmtId="166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53"/>
      <tableStyleElement type="headerRow" dxfId="52"/>
      <tableStyleElement type="totalRow" dxfId="51"/>
      <tableStyleElement type="firstColumn" dxfId="50"/>
      <tableStyleElement type="lastColumn" dxfId="49"/>
      <tableStyleElement type="firstRowStripe" dxfId="48"/>
      <tableStyleElement type="firstColumnStripe" dxfId="47"/>
    </tableStyle>
    <tableStyle name="Roxito" pivot="0" count="1" xr9:uid="{0DEABB24-16FB-41C1-A6F4-4FDE4C9CAD1B}">
      <tableStyleElement type="wholeTable" dxfId="46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5" dataDxfId="44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43"/>
    <tableColumn id="3" xr3:uid="{F07E13E2-7EE5-424D-9E26-D3E774A98EBC}" name="ID" dataDxfId="42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H48" totalsRowShown="0" headerRowDxfId="41" dataDxfId="40">
  <autoFilter ref="E3:H48" xr:uid="{4CCED0C4-186F-4B94-95F1-8BF469EDCCB6}"/>
  <sortState xmlns:xlrd2="http://schemas.microsoft.com/office/spreadsheetml/2017/richdata2" ref="E4:H21">
    <sortCondition ref="E3:E21"/>
  </sortState>
  <tableColumns count="4">
    <tableColumn id="2" xr3:uid="{2E2CB830-36E8-44F7-9427-1F35E41A76F0}" name="Nome_completo" dataDxfId="3"/>
    <tableColumn id="3" xr3:uid="{D0CF7882-07DC-4D31-9F0E-77B239AE398E}" name="ID" dataDxfId="2">
      <calculatedColumnFormula>ROW() - 3</calculatedColumnFormula>
    </tableColumn>
    <tableColumn id="5" xr3:uid="{937FA825-31EC-F242-A513-A2A2CED1A569}" name="surname" dataDxfId="1"/>
    <tableColumn id="4" xr3:uid="{A7C32C8B-AA6C-42C2-9F4B-F110E14FF8D2}" name="disciplina" dataDxfId="0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O3:P9" totalsRowShown="0" headerRowDxfId="39" dataDxfId="38">
  <autoFilter ref="O3:P9" xr:uid="{807001E1-7A87-46E5-9656-F129EF20E417}"/>
  <tableColumns count="2">
    <tableColumn id="2" xr3:uid="{1774CE53-E1CF-4010-9662-BD734D06A010}" name="descricao" dataDxfId="37"/>
    <tableColumn id="3" xr3:uid="{E67AAC5D-D142-4886-B378-671F7953A1E2}" name="ID" dataDxfId="36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R3:S8" totalsRowShown="0" headerRowDxfId="35" dataDxfId="34">
  <autoFilter ref="R3:S8" xr:uid="{7FF19C33-A3DE-40A5-98DB-B4D6067F7C6C}"/>
  <tableColumns count="2">
    <tableColumn id="2" xr3:uid="{F08B08A5-E565-44CC-B5C6-A5C0897AFDC0}" name="dia_da_semana" dataDxfId="33"/>
    <tableColumn id="3" xr3:uid="{E808B2F6-D29C-4A69-A1EC-8AA10546DA34}" name="ID" dataDxfId="32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J3:M48" totalsRowShown="0" headerRowDxfId="31" dataDxfId="30">
  <autoFilter ref="J3:M48" xr:uid="{D8FE507D-8085-4809-BD54-B70D9CC85BCE}"/>
  <tableColumns count="4">
    <tableColumn id="1" xr3:uid="{91F5CE3F-BB73-44B7-B964-8429395EFEE8}" name="Descrição" dataDxfId="7"/>
    <tableColumn id="6" xr3:uid="{5932D04E-DF0F-495F-8C22-081556AD4A52}" name="andar" dataDxfId="6"/>
    <tableColumn id="2" xr3:uid="{1DC0F55D-0FA7-4CD3-804F-7227C5374707}" name="ID" dataDxfId="5"/>
    <tableColumn id="3" xr3:uid="{0EC79313-C793-493E-9D1E-785050B5F471}" name="capacidade" dataDxfId="4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29" dataDxfId="27" headerRowBorderDxfId="28">
  <autoFilter ref="C2:K127" xr:uid="{E524A613-D459-4FAA-8A16-BC2D51D6DF71}"/>
  <tableColumns count="9">
    <tableColumn id="1" xr3:uid="{39F4F863-361A-4097-A71D-81993688AD50}" name="horario_inicio" dataDxfId="26"/>
    <tableColumn id="2" xr3:uid="{6642C43F-C7B4-470B-931B-362B89ED4F86}" name=" horario_fim" dataDxfId="25"/>
    <tableColumn id="10" xr3:uid="{A2B8FE6C-3EBE-43F6-93D1-6A221840E146}" name="dia_da_semana" dataDxfId="24"/>
    <tableColumn id="3" xr3:uid="{1943EA49-A764-4228-9F7C-C967542F0F98}" name=" id_professor" dataDxfId="23">
      <calculatedColumnFormula>BASE!C4</calculatedColumnFormula>
    </tableColumn>
    <tableColumn id="4" xr3:uid="{6BD3EDF5-7A24-41B8-9093-E0D7D5F18462}" name=" id_disciplina" dataDxfId="22">
      <calculatedColumnFormula>BASE!C3</calculatedColumnFormula>
    </tableColumn>
    <tableColumn id="5" xr3:uid="{D2D996B1-6B85-4A48-825C-B2896FEEFE3F}" name=" semestre" dataDxfId="21">
      <calculatedColumnFormula>BASE!C1</calculatedColumnFormula>
    </tableColumn>
    <tableColumn id="6" xr3:uid="{CDAC6BBD-77F8-4FF9-8731-1BCF0548894E}" name=" id_sala" dataDxfId="20">
      <calculatedColumnFormula>'1_SEMESTRE'!A2</calculatedColumnFormula>
    </tableColumn>
    <tableColumn id="7" xr3:uid="{48CB2A46-EE33-470A-B703-34034CC86EF4}" name=" created_at" dataDxfId="19"/>
    <tableColumn id="8" xr3:uid="{673D59D7-6161-43E0-9774-3F080959B3F1}" name=" updated_at" dataDxfId="18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5233CA-393E-493C-97CB-B033B06F1F50}" name="Table9" displayName="Table9" ref="M4:O9" totalsRowShown="0" headerRowDxfId="17" dataDxfId="16">
  <autoFilter ref="M4:O9" xr:uid="{905233CA-393E-493C-97CB-B033B06F1F50}"/>
  <tableColumns count="3">
    <tableColumn id="1" xr3:uid="{F8A5ACA3-FD24-448E-B295-A798375CA301}" name="Linhas" dataDxfId="15"/>
    <tableColumn id="2" xr3:uid="{4E8F140F-BC3B-4609-B4BA-20CC274422EB}" name="I" dataDxfId="14"/>
    <tableColumn id="3" xr3:uid="{7EB73990-5483-4C0D-A5F0-FA67EB611AD2}" name="K" dataDxfId="13"/>
  </tableColumns>
  <tableStyleInfo name="Roxinho0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12" dataDxfId="10" headerRowBorderDxfId="11" tableBorderDxfId="9">
  <autoFilter ref="A2:A52" xr:uid="{1C663513-07B9-4CD1-834D-120E6AF010FD}"/>
  <tableColumns count="1">
    <tableColumn id="1" xr3:uid="{020E0A2B-23AA-4DE1-9E0E-62A197810BD6}" name="Aulas" dataDxfId="8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349E-0BED-4A07-A770-E9B371F74C52}">
  <dimension ref="A1:U50"/>
  <sheetViews>
    <sheetView zoomScale="85" zoomScaleNormal="85" workbookViewId="0">
      <selection activeCell="B2" sqref="B2"/>
    </sheetView>
  </sheetViews>
  <sheetFormatPr defaultColWidth="19.7109375" defaultRowHeight="14.25" x14ac:dyDescent="0.25"/>
  <cols>
    <col min="1" max="1" width="8" style="2" bestFit="1" customWidth="1"/>
    <col min="2" max="2" width="8.42578125" style="2" bestFit="1" customWidth="1"/>
    <col min="3" max="3" width="10.7109375" style="2" customWidth="1"/>
    <col min="4" max="4" width="37.42578125" style="2" bestFit="1" customWidth="1"/>
    <col min="5" max="5" width="11.28515625" style="79" customWidth="1"/>
    <col min="6" max="6" width="30.42578125" style="2" customWidth="1"/>
    <col min="7" max="7" width="9.28515625" style="2" customWidth="1"/>
    <col min="8" max="8" width="32.42578125" style="2" customWidth="1"/>
    <col min="9" max="9" width="10.85546875" style="2" customWidth="1"/>
    <col min="10" max="10" width="31.42578125" style="2" customWidth="1"/>
    <col min="11" max="11" width="10.28515625" style="2" customWidth="1"/>
    <col min="12" max="12" width="32.85546875" style="2" customWidth="1"/>
    <col min="13" max="14" width="19.7109375" style="2"/>
    <col min="15" max="15" width="8" style="2" bestFit="1" customWidth="1"/>
    <col min="16" max="16" width="6.28515625" style="2" bestFit="1" customWidth="1"/>
    <col min="17" max="17" width="23.85546875" style="2" bestFit="1" customWidth="1"/>
    <col min="18" max="18" width="20.85546875" style="2" bestFit="1" customWidth="1"/>
    <col min="19" max="19" width="2.28515625" style="2" bestFit="1" customWidth="1"/>
    <col min="20" max="20" width="20.42578125" style="2" bestFit="1" customWidth="1"/>
    <col min="21" max="21" width="2.28515625" style="2" bestFit="1" customWidth="1"/>
    <col min="22" max="16384" width="19.7109375" style="2"/>
  </cols>
  <sheetData>
    <row r="1" spans="1:21" s="3" customFormat="1" ht="25.5" customHeight="1" x14ac:dyDescent="0.25">
      <c r="A1" s="36" t="s">
        <v>0</v>
      </c>
      <c r="B1" s="37" t="s">
        <v>1</v>
      </c>
      <c r="C1" s="38" t="s">
        <v>0</v>
      </c>
      <c r="D1" s="51">
        <f>VLOOKUP(E1,Tabela36[#All],2,FALSE)</f>
        <v>1</v>
      </c>
      <c r="E1" s="182" t="s">
        <v>2</v>
      </c>
      <c r="F1" s="182"/>
      <c r="G1" s="182"/>
      <c r="H1" s="182"/>
      <c r="I1" s="182"/>
      <c r="J1" s="182"/>
      <c r="K1" s="182"/>
      <c r="L1" s="183"/>
      <c r="O1" s="174" t="s">
        <v>3</v>
      </c>
      <c r="P1" s="175"/>
      <c r="Q1" s="175"/>
      <c r="R1" s="175"/>
      <c r="S1" s="175"/>
      <c r="T1" s="175"/>
      <c r="U1" s="176"/>
    </row>
    <row r="2" spans="1:21" s="5" customFormat="1" ht="30" x14ac:dyDescent="0.25">
      <c r="A2" s="52" t="e">
        <f>VLOOKUP(B2,Tabela4[#All],2,FALSE)</f>
        <v>#N/A</v>
      </c>
      <c r="B2" s="30" t="s">
        <v>4</v>
      </c>
      <c r="C2" s="34" t="s">
        <v>0</v>
      </c>
      <c r="D2" s="34">
        <v>2</v>
      </c>
      <c r="E2" s="75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  <c r="O2" s="171" t="s">
        <v>5</v>
      </c>
      <c r="P2" s="172"/>
      <c r="Q2" s="4">
        <v>2</v>
      </c>
      <c r="R2" s="4">
        <v>3</v>
      </c>
      <c r="S2" s="4">
        <v>4</v>
      </c>
      <c r="T2" s="4">
        <v>5</v>
      </c>
      <c r="U2" s="7">
        <v>6</v>
      </c>
    </row>
    <row r="3" spans="1:21" s="5" customFormat="1" ht="30" x14ac:dyDescent="0.25">
      <c r="A3" s="192" t="s">
        <v>6</v>
      </c>
      <c r="B3" s="173">
        <v>0.78125</v>
      </c>
      <c r="C3" s="23">
        <f>VLOOKUP(D3,Tabela1[#All],2,FALSE)</f>
        <v>4</v>
      </c>
      <c r="D3" s="33" t="s">
        <v>7</v>
      </c>
      <c r="E3" s="76">
        <f>VLOOKUP(F3,Tabela1[#All],2,FALSE)</f>
        <v>4</v>
      </c>
      <c r="F3" s="33" t="s">
        <v>7</v>
      </c>
      <c r="G3" s="23">
        <f>VLOOKUP(H3,Tabela1[#All],2,FALSE)</f>
        <v>4</v>
      </c>
      <c r="H3" s="33" t="s">
        <v>7</v>
      </c>
      <c r="I3" s="23">
        <f>VLOOKUP(J3,Tabela1[#All],2,FALSE)</f>
        <v>4</v>
      </c>
      <c r="J3" s="33" t="s">
        <v>7</v>
      </c>
      <c r="K3" s="23">
        <f>VLOOKUP(L3,Tabela1[#All],2,FALSE)</f>
        <v>4</v>
      </c>
      <c r="L3" s="53" t="s">
        <v>7</v>
      </c>
      <c r="O3" s="14"/>
      <c r="P3" s="15"/>
      <c r="R3" s="4"/>
      <c r="S3" s="4"/>
      <c r="U3" s="7"/>
    </row>
    <row r="4" spans="1:21" ht="28.5" x14ac:dyDescent="0.25">
      <c r="A4" s="192"/>
      <c r="B4" s="173"/>
      <c r="C4" s="23">
        <f>VLOOKUP(D4,Tabela3[#All],2,FALSE)</f>
        <v>13</v>
      </c>
      <c r="D4" s="55" t="s">
        <v>8</v>
      </c>
      <c r="E4" s="76">
        <f>VLOOKUP(F4,Tabela3[#All],2,FALSE)</f>
        <v>13</v>
      </c>
      <c r="F4" s="55" t="s">
        <v>8</v>
      </c>
      <c r="G4" s="23">
        <f>VLOOKUP(H4,Tabela3[#All],2,FALSE)</f>
        <v>13</v>
      </c>
      <c r="H4" s="55" t="s">
        <v>8</v>
      </c>
      <c r="I4" s="23">
        <f>VLOOKUP(J4,Tabela3[#All],2,FALSE)</f>
        <v>13</v>
      </c>
      <c r="J4" s="55" t="s">
        <v>8</v>
      </c>
      <c r="K4" s="23">
        <f>VLOOKUP(L4,Tabela3[#All],2,FALSE)</f>
        <v>13</v>
      </c>
      <c r="L4" s="56" t="s">
        <v>8</v>
      </c>
      <c r="O4" s="8" t="s">
        <v>6</v>
      </c>
      <c r="P4" s="6">
        <v>0.78125</v>
      </c>
      <c r="R4" s="1"/>
      <c r="S4" s="1"/>
      <c r="U4" s="9"/>
    </row>
    <row r="5" spans="1:21" ht="30" x14ac:dyDescent="0.25">
      <c r="A5" s="192" t="s">
        <v>9</v>
      </c>
      <c r="B5" s="173">
        <v>0.81597222222222221</v>
      </c>
      <c r="C5" s="23">
        <f>VLOOKUP(D5,Tabela1[#All],2,FALSE)</f>
        <v>3</v>
      </c>
      <c r="D5" s="33" t="s">
        <v>10</v>
      </c>
      <c r="E5" s="76">
        <f>VLOOKUP(F5,Tabela1[#All],2,FALSE)</f>
        <v>4</v>
      </c>
      <c r="F5" s="33" t="s">
        <v>7</v>
      </c>
      <c r="G5" s="23">
        <f>VLOOKUP(H5,Tabela1[#All],2,FALSE)</f>
        <v>4</v>
      </c>
      <c r="H5" s="33" t="s">
        <v>7</v>
      </c>
      <c r="I5" s="23">
        <f>VLOOKUP(J5,Tabela1[#All],2,FALSE)</f>
        <v>4</v>
      </c>
      <c r="J5" s="33" t="s">
        <v>7</v>
      </c>
      <c r="K5" s="23">
        <f>VLOOKUP(L5,Tabela1[#All],2,FALSE)</f>
        <v>4</v>
      </c>
      <c r="L5" s="53" t="s">
        <v>7</v>
      </c>
      <c r="O5" s="8"/>
      <c r="P5" s="6"/>
      <c r="R5" s="1"/>
      <c r="S5" s="1"/>
      <c r="U5" s="9"/>
    </row>
    <row r="6" spans="1:21" ht="28.5" x14ac:dyDescent="0.25">
      <c r="A6" s="192"/>
      <c r="B6" s="173"/>
      <c r="C6" s="23" t="e">
        <f>VLOOKUP(D6,Tabela3[#All],2,FALSE)</f>
        <v>#N/A</v>
      </c>
      <c r="D6" s="55" t="s">
        <v>11</v>
      </c>
      <c r="E6" s="76">
        <f>VLOOKUP(F6,Tabela3[#All],2,FALSE)</f>
        <v>13</v>
      </c>
      <c r="F6" s="55" t="s">
        <v>8</v>
      </c>
      <c r="G6" s="23">
        <f>VLOOKUP(H6,Tabela3[#All],2,FALSE)</f>
        <v>13</v>
      </c>
      <c r="H6" s="55" t="s">
        <v>8</v>
      </c>
      <c r="I6" s="23">
        <f>VLOOKUP(J6,Tabela3[#All],2,FALSE)</f>
        <v>13</v>
      </c>
      <c r="J6" s="55" t="s">
        <v>8</v>
      </c>
      <c r="K6" s="23">
        <f>VLOOKUP(L6,Tabela3[#All],2,FALSE)</f>
        <v>13</v>
      </c>
      <c r="L6" s="56" t="s">
        <v>8</v>
      </c>
      <c r="O6" s="8" t="s">
        <v>9</v>
      </c>
      <c r="P6" s="6">
        <v>0.81597222222222221</v>
      </c>
      <c r="Q6" s="1"/>
      <c r="R6" s="1"/>
      <c r="S6" s="1"/>
      <c r="T6" s="1"/>
      <c r="U6" s="9"/>
    </row>
    <row r="7" spans="1:21" x14ac:dyDescent="0.25">
      <c r="A7" s="184" t="s">
        <v>12</v>
      </c>
      <c r="B7" s="185"/>
      <c r="C7" s="185"/>
      <c r="D7" s="185"/>
      <c r="E7" s="185"/>
      <c r="F7" s="185"/>
      <c r="G7" s="185"/>
      <c r="H7" s="185"/>
      <c r="I7" s="185"/>
      <c r="J7" s="185"/>
      <c r="K7" s="186"/>
      <c r="L7" s="187"/>
      <c r="O7" s="177" t="s">
        <v>12</v>
      </c>
      <c r="P7" s="178"/>
      <c r="Q7" s="178"/>
      <c r="R7" s="178"/>
      <c r="S7" s="178"/>
      <c r="T7" s="178"/>
      <c r="U7" s="179"/>
    </row>
    <row r="8" spans="1:21" ht="30" x14ac:dyDescent="0.25">
      <c r="A8" s="192" t="s">
        <v>13</v>
      </c>
      <c r="B8" s="173">
        <v>0.85763888888888884</v>
      </c>
      <c r="C8" s="23">
        <f>VLOOKUP(D8,Tabela1[#All],2,FALSE)</f>
        <v>3</v>
      </c>
      <c r="D8" s="33" t="s">
        <v>10</v>
      </c>
      <c r="E8" s="76">
        <f>VLOOKUP(F8,Tabela1[#All],2,FALSE)</f>
        <v>4</v>
      </c>
      <c r="F8" s="33" t="s">
        <v>7</v>
      </c>
      <c r="G8" s="23">
        <f>VLOOKUP(H8,Tabela1[#All],2,FALSE)</f>
        <v>4</v>
      </c>
      <c r="H8" s="33" t="s">
        <v>7</v>
      </c>
      <c r="I8" s="23">
        <f>VLOOKUP(J8,Tabela1[#All],2,FALSE)</f>
        <v>4</v>
      </c>
      <c r="J8" s="33" t="s">
        <v>7</v>
      </c>
      <c r="K8" s="23">
        <f>VLOOKUP(L8,Tabela1[#All],2,FALSE)</f>
        <v>4</v>
      </c>
      <c r="L8" s="53" t="s">
        <v>7</v>
      </c>
      <c r="O8" s="8" t="s">
        <v>13</v>
      </c>
      <c r="P8" s="6">
        <v>0.85763888888888884</v>
      </c>
      <c r="Q8" s="1"/>
      <c r="R8" s="1"/>
      <c r="S8" s="1"/>
      <c r="T8" s="1"/>
      <c r="U8" s="9"/>
    </row>
    <row r="9" spans="1:21" x14ac:dyDescent="0.25">
      <c r="A9" s="192"/>
      <c r="B9" s="173"/>
      <c r="C9" s="23" t="e">
        <f>VLOOKUP(D9,Tabela3[#All],2,FALSE)</f>
        <v>#N/A</v>
      </c>
      <c r="D9" s="55" t="s">
        <v>14</v>
      </c>
      <c r="E9" s="76">
        <f>VLOOKUP(F9,Tabela3[#All],2,FALSE)</f>
        <v>13</v>
      </c>
      <c r="F9" s="55" t="s">
        <v>8</v>
      </c>
      <c r="G9" s="23">
        <f>VLOOKUP(H9,Tabela3[#All],2,FALSE)</f>
        <v>13</v>
      </c>
      <c r="H9" s="55" t="s">
        <v>8</v>
      </c>
      <c r="I9" s="23">
        <f>VLOOKUP(J9,Tabela3[#All],2,FALSE)</f>
        <v>13</v>
      </c>
      <c r="J9" s="55" t="s">
        <v>8</v>
      </c>
      <c r="K9" s="23">
        <f>VLOOKUP(L9,Tabela3[#All],2,FALSE)</f>
        <v>13</v>
      </c>
      <c r="L9" s="56" t="s">
        <v>8</v>
      </c>
      <c r="O9" s="8"/>
      <c r="P9" s="6"/>
      <c r="Q9" s="1"/>
      <c r="R9" s="1"/>
      <c r="S9" s="1"/>
      <c r="T9" s="1"/>
      <c r="U9" s="9"/>
    </row>
    <row r="10" spans="1:21" ht="30" x14ac:dyDescent="0.25">
      <c r="A10" s="192" t="s">
        <v>15</v>
      </c>
      <c r="B10" s="173">
        <v>0.89236111111111116</v>
      </c>
      <c r="C10" s="23">
        <f>VLOOKUP(D10,Tabela1[#All],2,FALSE)</f>
        <v>3</v>
      </c>
      <c r="D10" s="33" t="s">
        <v>10</v>
      </c>
      <c r="E10" s="76">
        <f>VLOOKUP(F10,Tabela1[#All],2,FALSE)</f>
        <v>3</v>
      </c>
      <c r="F10" s="33" t="s">
        <v>10</v>
      </c>
      <c r="G10" s="23">
        <f>VLOOKUP(H10,Tabela1[#All],2,FALSE)</f>
        <v>3</v>
      </c>
      <c r="H10" s="33" t="s">
        <v>10</v>
      </c>
      <c r="I10" s="23">
        <f>VLOOKUP(J10,Tabela1[#All],2,FALSE)</f>
        <v>3</v>
      </c>
      <c r="J10" s="33" t="s">
        <v>10</v>
      </c>
      <c r="K10" s="23">
        <f>VLOOKUP(L10,Tabela1[#All],2,FALSE)</f>
        <v>3</v>
      </c>
      <c r="L10" s="53" t="s">
        <v>10</v>
      </c>
      <c r="O10" s="8" t="s">
        <v>15</v>
      </c>
      <c r="P10" s="6">
        <v>0.89236111111111116</v>
      </c>
      <c r="Q10" s="1"/>
      <c r="R10" s="1"/>
      <c r="S10" s="1"/>
      <c r="T10" s="1"/>
      <c r="U10" s="9"/>
    </row>
    <row r="11" spans="1:21" x14ac:dyDescent="0.25">
      <c r="A11" s="192"/>
      <c r="B11" s="173"/>
      <c r="C11" s="23" t="e">
        <f>VLOOKUP(D11,Tabela3[#All],2,FALSE)</f>
        <v>#N/A</v>
      </c>
      <c r="D11" s="55" t="s">
        <v>14</v>
      </c>
      <c r="E11" s="76" t="e">
        <f>VLOOKUP(F11,Tabela3[#All],2,FALSE)</f>
        <v>#N/A</v>
      </c>
      <c r="F11" s="55" t="s">
        <v>11</v>
      </c>
      <c r="G11" s="23" t="e">
        <f>VLOOKUP(H11,Tabela3[#All],2,FALSE)</f>
        <v>#N/A</v>
      </c>
      <c r="H11" s="55" t="s">
        <v>11</v>
      </c>
      <c r="I11" s="23" t="e">
        <f>VLOOKUP(J11,Tabela3[#All],2,FALSE)</f>
        <v>#N/A</v>
      </c>
      <c r="J11" s="55" t="s">
        <v>11</v>
      </c>
      <c r="K11" s="23" t="e">
        <f>VLOOKUP(L11,Tabela3[#All],2,FALSE)</f>
        <v>#N/A</v>
      </c>
      <c r="L11" s="56" t="s">
        <v>11</v>
      </c>
      <c r="O11" s="16"/>
      <c r="P11" s="17"/>
      <c r="Q11" s="18"/>
      <c r="R11" s="18"/>
      <c r="S11" s="18"/>
      <c r="T11" s="18"/>
      <c r="U11" s="19"/>
    </row>
    <row r="12" spans="1:21" ht="30" x14ac:dyDescent="0.25">
      <c r="A12" s="192" t="s">
        <v>16</v>
      </c>
      <c r="B12" s="173">
        <v>0.92708333333333337</v>
      </c>
      <c r="C12" s="23">
        <f>VLOOKUP(D12,Tabela1[#All],2,FALSE)</f>
        <v>3</v>
      </c>
      <c r="D12" s="33" t="s">
        <v>10</v>
      </c>
      <c r="E12" s="76">
        <f>VLOOKUP(F12,Tabela1[#All],2,FALSE)</f>
        <v>4</v>
      </c>
      <c r="F12" s="33" t="s">
        <v>7</v>
      </c>
      <c r="G12" s="23">
        <f>VLOOKUP(H12,Tabela1[#All],2,FALSE)</f>
        <v>4</v>
      </c>
      <c r="H12" s="33" t="s">
        <v>7</v>
      </c>
      <c r="I12" s="23">
        <f>VLOOKUP(J12,Tabela1[#All],2,FALSE)</f>
        <v>4</v>
      </c>
      <c r="J12" s="33" t="s">
        <v>7</v>
      </c>
      <c r="K12" s="23">
        <f>VLOOKUP(L12,Tabela1[#All],2,FALSE)</f>
        <v>4</v>
      </c>
      <c r="L12" s="53" t="s">
        <v>7</v>
      </c>
      <c r="O12" s="10" t="s">
        <v>16</v>
      </c>
      <c r="P12" s="11">
        <v>0.92708333333333337</v>
      </c>
      <c r="Q12" s="12"/>
      <c r="R12" s="12"/>
      <c r="S12" s="12"/>
      <c r="T12" s="12"/>
      <c r="U12" s="13"/>
    </row>
    <row r="13" spans="1:21" x14ac:dyDescent="0.25">
      <c r="A13" s="193"/>
      <c r="B13" s="194"/>
      <c r="C13" s="54" t="e">
        <f>VLOOKUP(D13,Tabela3[#All],2,FALSE)</f>
        <v>#N/A</v>
      </c>
      <c r="D13" s="58" t="s">
        <v>14</v>
      </c>
      <c r="E13" s="77">
        <f>VLOOKUP(F13,Tabela3[#All],2,FALSE)</f>
        <v>13</v>
      </c>
      <c r="F13" s="58" t="s">
        <v>8</v>
      </c>
      <c r="G13" s="54">
        <f>VLOOKUP(H13,Tabela3[#All],2,FALSE)</f>
        <v>13</v>
      </c>
      <c r="H13" s="58" t="s">
        <v>8</v>
      </c>
      <c r="I13" s="54">
        <f>VLOOKUP(J13,Tabela3[#All],2,FALSE)</f>
        <v>13</v>
      </c>
      <c r="J13" s="58" t="s">
        <v>8</v>
      </c>
      <c r="K13" s="54">
        <f>VLOOKUP(L13,Tabela3[#All],2,FALSE)</f>
        <v>13</v>
      </c>
      <c r="L13" s="57" t="s">
        <v>8</v>
      </c>
    </row>
    <row r="14" spans="1:21" ht="19.5" x14ac:dyDescent="0.25">
      <c r="A14" s="188" t="s">
        <v>17</v>
      </c>
      <c r="B14" s="189"/>
      <c r="C14" s="189"/>
      <c r="D14" s="189"/>
      <c r="E14" s="189"/>
      <c r="F14" s="189"/>
      <c r="G14" s="189"/>
      <c r="H14" s="189"/>
      <c r="I14" s="189"/>
      <c r="J14" s="189"/>
      <c r="K14" s="190"/>
      <c r="L14" s="191"/>
      <c r="O14" s="174" t="s">
        <v>18</v>
      </c>
      <c r="P14" s="175"/>
      <c r="Q14" s="175"/>
      <c r="R14" s="175"/>
      <c r="S14" s="175"/>
      <c r="T14" s="175"/>
      <c r="U14" s="176"/>
    </row>
    <row r="15" spans="1:21" ht="15" x14ac:dyDescent="0.25">
      <c r="A15" s="171" t="s">
        <v>5</v>
      </c>
      <c r="B15" s="172"/>
      <c r="C15" s="15"/>
      <c r="D15" s="4">
        <v>2</v>
      </c>
      <c r="E15" s="78"/>
      <c r="F15" s="4">
        <v>3</v>
      </c>
      <c r="G15" s="4"/>
      <c r="H15" s="4">
        <v>4</v>
      </c>
      <c r="I15" s="4"/>
      <c r="J15" s="4">
        <v>5</v>
      </c>
      <c r="K15" s="27"/>
      <c r="L15" s="7">
        <v>6</v>
      </c>
      <c r="O15" s="171" t="s">
        <v>5</v>
      </c>
      <c r="P15" s="172"/>
      <c r="Q15" s="4">
        <v>2</v>
      </c>
      <c r="R15" s="4">
        <v>3</v>
      </c>
      <c r="S15" s="4">
        <v>4</v>
      </c>
      <c r="T15" s="4">
        <v>5</v>
      </c>
      <c r="U15" s="7">
        <v>6</v>
      </c>
    </row>
    <row r="16" spans="1:21" ht="42.75" x14ac:dyDescent="0.25">
      <c r="A16" s="8" t="s">
        <v>6</v>
      </c>
      <c r="B16" s="6">
        <v>0.78125</v>
      </c>
      <c r="C16" s="20"/>
      <c r="D16" s="2" t="s">
        <v>19</v>
      </c>
      <c r="F16" s="1"/>
      <c r="G16" s="1"/>
      <c r="H16" s="1"/>
      <c r="L16" s="9"/>
      <c r="O16" s="8" t="s">
        <v>6</v>
      </c>
      <c r="P16" s="6">
        <v>0.78125</v>
      </c>
      <c r="Q16" s="1" t="s">
        <v>20</v>
      </c>
      <c r="R16" s="1" t="s">
        <v>21</v>
      </c>
      <c r="S16" s="1"/>
      <c r="T16" s="1" t="s">
        <v>22</v>
      </c>
      <c r="U16" s="9"/>
    </row>
    <row r="17" spans="1:21" ht="42.75" x14ac:dyDescent="0.25">
      <c r="A17" s="8" t="s">
        <v>9</v>
      </c>
      <c r="B17" s="6">
        <v>0.81597222222222221</v>
      </c>
      <c r="C17" s="6"/>
      <c r="D17" s="1"/>
      <c r="E17" s="80"/>
      <c r="F17" s="1"/>
      <c r="G17" s="1"/>
      <c r="H17" s="1"/>
      <c r="I17" s="1"/>
      <c r="J17" s="1"/>
      <c r="L17" s="2" t="s">
        <v>19</v>
      </c>
      <c r="O17" s="8" t="s">
        <v>9</v>
      </c>
      <c r="P17" s="6">
        <v>0.81597222222222221</v>
      </c>
      <c r="Q17" s="1" t="s">
        <v>23</v>
      </c>
      <c r="R17" s="1"/>
      <c r="S17" s="1"/>
      <c r="T17" s="1"/>
      <c r="U17" s="9"/>
    </row>
    <row r="18" spans="1:21" x14ac:dyDescent="0.25">
      <c r="A18" s="177" t="s">
        <v>12</v>
      </c>
      <c r="B18" s="178"/>
      <c r="C18" s="178"/>
      <c r="D18" s="178"/>
      <c r="E18" s="178"/>
      <c r="F18" s="178"/>
      <c r="G18" s="178"/>
      <c r="H18" s="178"/>
      <c r="I18" s="178"/>
      <c r="J18" s="178"/>
      <c r="K18" s="180"/>
      <c r="L18" s="179"/>
      <c r="O18" s="177" t="s">
        <v>12</v>
      </c>
      <c r="P18" s="178"/>
      <c r="Q18" s="178"/>
      <c r="R18" s="178"/>
      <c r="S18" s="178"/>
      <c r="T18" s="178"/>
      <c r="U18" s="179"/>
    </row>
    <row r="19" spans="1:21" ht="28.5" x14ac:dyDescent="0.25">
      <c r="A19" s="8" t="s">
        <v>13</v>
      </c>
      <c r="B19" s="6">
        <v>0.85763888888888884</v>
      </c>
      <c r="C19" s="6"/>
      <c r="D19" s="1"/>
      <c r="E19" s="80"/>
      <c r="F19" s="1"/>
      <c r="G19" s="1"/>
      <c r="H19" s="1"/>
      <c r="I19" s="1"/>
      <c r="J19" s="1"/>
      <c r="L19" s="2" t="s">
        <v>19</v>
      </c>
      <c r="O19" s="8" t="s">
        <v>13</v>
      </c>
      <c r="P19" s="6">
        <v>0.85763888888888884</v>
      </c>
      <c r="Q19" s="1" t="s">
        <v>22</v>
      </c>
      <c r="R19" s="1"/>
      <c r="S19" s="1"/>
      <c r="T19" s="1"/>
      <c r="U19" s="9"/>
    </row>
    <row r="20" spans="1:21" ht="28.5" x14ac:dyDescent="0.25">
      <c r="A20" s="8" t="s">
        <v>15</v>
      </c>
      <c r="B20" s="6">
        <v>0.89236111111111116</v>
      </c>
      <c r="C20" s="6"/>
      <c r="D20" s="1"/>
      <c r="E20" s="80"/>
      <c r="F20" s="1"/>
      <c r="G20" s="1"/>
      <c r="H20" s="1"/>
      <c r="I20" s="1"/>
      <c r="J20" s="1"/>
      <c r="L20" s="2" t="s">
        <v>19</v>
      </c>
      <c r="O20" s="8" t="s">
        <v>15</v>
      </c>
      <c r="P20" s="6">
        <v>0.89236111111111116</v>
      </c>
      <c r="Q20" s="1" t="s">
        <v>22</v>
      </c>
      <c r="R20" s="1"/>
      <c r="S20" s="1"/>
      <c r="T20" s="1"/>
      <c r="U20" s="9"/>
    </row>
    <row r="21" spans="1:21" ht="28.5" x14ac:dyDescent="0.25">
      <c r="A21" s="10" t="s">
        <v>16</v>
      </c>
      <c r="B21" s="11">
        <v>0.92708333333333337</v>
      </c>
      <c r="C21" s="11"/>
      <c r="D21" s="12"/>
      <c r="E21" s="81"/>
      <c r="F21" s="12"/>
      <c r="G21" s="12"/>
      <c r="H21" s="12"/>
      <c r="I21" s="12"/>
      <c r="J21" s="12"/>
      <c r="K21" s="29"/>
      <c r="L21" s="13" t="s">
        <v>20</v>
      </c>
      <c r="O21" s="10" t="s">
        <v>16</v>
      </c>
      <c r="P21" s="11">
        <v>0.92708333333333337</v>
      </c>
      <c r="Q21" s="1" t="s">
        <v>22</v>
      </c>
      <c r="R21" s="12"/>
      <c r="S21" s="12"/>
      <c r="T21" s="12"/>
      <c r="U21" s="13"/>
    </row>
    <row r="23" spans="1:21" ht="19.5" x14ac:dyDescent="0.25">
      <c r="A23" s="174" t="s">
        <v>24</v>
      </c>
      <c r="B23" s="175"/>
      <c r="C23" s="175"/>
      <c r="D23" s="175"/>
      <c r="E23" s="175"/>
      <c r="F23" s="175"/>
      <c r="G23" s="175"/>
      <c r="H23" s="175"/>
      <c r="I23" s="175"/>
      <c r="J23" s="175"/>
      <c r="K23" s="181"/>
      <c r="L23" s="176"/>
      <c r="O23" s="174" t="s">
        <v>25</v>
      </c>
      <c r="P23" s="175"/>
      <c r="Q23" s="175"/>
      <c r="R23" s="175"/>
      <c r="S23" s="175"/>
      <c r="T23" s="175"/>
      <c r="U23" s="176"/>
    </row>
    <row r="24" spans="1:21" ht="15" x14ac:dyDescent="0.25">
      <c r="A24" s="171" t="s">
        <v>5</v>
      </c>
      <c r="B24" s="172"/>
      <c r="C24" s="15"/>
      <c r="D24" s="4">
        <v>2</v>
      </c>
      <c r="E24" s="78"/>
      <c r="F24" s="4">
        <v>3</v>
      </c>
      <c r="G24" s="4"/>
      <c r="H24" s="4">
        <v>4</v>
      </c>
      <c r="I24" s="4"/>
      <c r="J24" s="4">
        <v>5</v>
      </c>
      <c r="K24" s="27"/>
      <c r="L24" s="7">
        <v>6</v>
      </c>
      <c r="O24" s="171" t="s">
        <v>5</v>
      </c>
      <c r="P24" s="172"/>
      <c r="Q24" s="4">
        <v>2</v>
      </c>
      <c r="R24" s="4">
        <v>3</v>
      </c>
      <c r="S24" s="4">
        <v>4</v>
      </c>
      <c r="T24" s="4">
        <v>5</v>
      </c>
      <c r="U24" s="7">
        <v>6</v>
      </c>
    </row>
    <row r="25" spans="1:21" ht="28.5" x14ac:dyDescent="0.25">
      <c r="A25" s="8" t="s">
        <v>6</v>
      </c>
      <c r="B25" s="6">
        <v>0.78125</v>
      </c>
      <c r="C25" s="20"/>
      <c r="F25" s="1"/>
      <c r="G25" s="1"/>
      <c r="H25" s="1"/>
      <c r="L25" s="9"/>
      <c r="O25" s="8" t="s">
        <v>6</v>
      </c>
      <c r="P25" s="6">
        <v>0.78125</v>
      </c>
      <c r="R25" s="1"/>
      <c r="S25" s="1"/>
      <c r="U25" s="9"/>
    </row>
    <row r="26" spans="1:21" ht="28.5" x14ac:dyDescent="0.25">
      <c r="A26" s="8" t="s">
        <v>9</v>
      </c>
      <c r="B26" s="6">
        <v>0.81597222222222221</v>
      </c>
      <c r="C26" s="6"/>
      <c r="D26" s="1"/>
      <c r="E26" s="80"/>
      <c r="F26" s="1"/>
      <c r="G26" s="1"/>
      <c r="H26" s="1"/>
      <c r="I26" s="1"/>
      <c r="J26" s="1"/>
      <c r="K26" s="28"/>
      <c r="L26" s="9"/>
      <c r="O26" s="8" t="s">
        <v>9</v>
      </c>
      <c r="P26" s="6">
        <v>0.81597222222222221</v>
      </c>
      <c r="Q26" s="1"/>
      <c r="R26" s="1"/>
      <c r="S26" s="1"/>
      <c r="T26" s="1"/>
      <c r="U26" s="9"/>
    </row>
    <row r="27" spans="1:21" x14ac:dyDescent="0.25">
      <c r="A27" s="177" t="s">
        <v>12</v>
      </c>
      <c r="B27" s="178"/>
      <c r="C27" s="178"/>
      <c r="D27" s="178"/>
      <c r="E27" s="178"/>
      <c r="F27" s="178"/>
      <c r="G27" s="178"/>
      <c r="H27" s="178"/>
      <c r="I27" s="178"/>
      <c r="J27" s="178"/>
      <c r="K27" s="180"/>
      <c r="L27" s="179"/>
      <c r="O27" s="177" t="s">
        <v>12</v>
      </c>
      <c r="P27" s="178"/>
      <c r="Q27" s="178"/>
      <c r="R27" s="178"/>
      <c r="S27" s="178"/>
      <c r="T27" s="178"/>
      <c r="U27" s="179"/>
    </row>
    <row r="28" spans="1:21" ht="28.5" x14ac:dyDescent="0.25">
      <c r="A28" s="8" t="s">
        <v>13</v>
      </c>
      <c r="B28" s="6">
        <v>0.85763888888888884</v>
      </c>
      <c r="C28" s="6"/>
      <c r="D28" s="1"/>
      <c r="E28" s="80"/>
      <c r="F28" s="1"/>
      <c r="G28" s="1"/>
      <c r="H28" s="1"/>
      <c r="I28" s="1"/>
      <c r="J28" s="1"/>
      <c r="K28" s="28"/>
      <c r="L28" s="9"/>
      <c r="O28" s="8" t="s">
        <v>13</v>
      </c>
      <c r="P28" s="6">
        <v>0.85763888888888884</v>
      </c>
      <c r="Q28" s="1"/>
      <c r="R28" s="1"/>
      <c r="S28" s="1"/>
      <c r="T28" s="1"/>
      <c r="U28" s="9"/>
    </row>
    <row r="29" spans="1:21" ht="28.5" x14ac:dyDescent="0.25">
      <c r="A29" s="8" t="s">
        <v>15</v>
      </c>
      <c r="B29" s="6">
        <v>0.89236111111111116</v>
      </c>
      <c r="C29" s="6"/>
      <c r="D29" s="1"/>
      <c r="E29" s="80"/>
      <c r="F29" s="1"/>
      <c r="G29" s="1"/>
      <c r="H29" s="1"/>
      <c r="I29" s="1"/>
      <c r="J29" s="1"/>
      <c r="K29" s="28"/>
      <c r="L29" s="9"/>
      <c r="O29" s="8" t="s">
        <v>15</v>
      </c>
      <c r="P29" s="6">
        <v>0.89236111111111116</v>
      </c>
      <c r="Q29" s="1"/>
      <c r="R29" s="1"/>
      <c r="S29" s="1"/>
      <c r="T29" s="1"/>
      <c r="U29" s="9"/>
    </row>
    <row r="30" spans="1:21" ht="28.5" x14ac:dyDescent="0.25">
      <c r="A30" s="10" t="s">
        <v>16</v>
      </c>
      <c r="B30" s="11">
        <v>0.92708333333333337</v>
      </c>
      <c r="C30" s="11"/>
      <c r="D30" s="12"/>
      <c r="E30" s="81"/>
      <c r="F30" s="12"/>
      <c r="G30" s="12"/>
      <c r="H30" s="12"/>
      <c r="I30" s="12"/>
      <c r="J30" s="12"/>
      <c r="K30" s="29"/>
      <c r="L30" s="13"/>
      <c r="O30" s="10" t="s">
        <v>16</v>
      </c>
      <c r="P30" s="11">
        <v>0.92708333333333337</v>
      </c>
      <c r="Q30" s="12"/>
      <c r="R30" s="12"/>
      <c r="S30" s="12"/>
      <c r="T30" s="12"/>
      <c r="U30" s="13"/>
    </row>
    <row r="34" spans="4:11" ht="15" x14ac:dyDescent="0.25">
      <c r="D34" s="21" t="s">
        <v>8</v>
      </c>
      <c r="E34" s="82"/>
      <c r="F34" s="21" t="s">
        <v>8</v>
      </c>
      <c r="G34" s="25"/>
      <c r="H34"/>
      <c r="I34"/>
      <c r="J34"/>
      <c r="K34"/>
    </row>
    <row r="35" spans="4:11" ht="15" x14ac:dyDescent="0.25">
      <c r="D35" s="22" t="s">
        <v>26</v>
      </c>
      <c r="E35" s="83"/>
      <c r="F35" s="22" t="s">
        <v>26</v>
      </c>
      <c r="G35" s="26"/>
      <c r="H35"/>
      <c r="I35"/>
      <c r="J35"/>
      <c r="K35"/>
    </row>
    <row r="36" spans="4:11" ht="15" x14ac:dyDescent="0.25">
      <c r="D36" s="21" t="s">
        <v>14</v>
      </c>
      <c r="E36" s="82"/>
      <c r="F36" s="21" t="s">
        <v>14</v>
      </c>
      <c r="G36" s="25"/>
      <c r="H36"/>
      <c r="I36"/>
      <c r="J36"/>
      <c r="K36"/>
    </row>
    <row r="37" spans="4:11" ht="15" x14ac:dyDescent="0.25">
      <c r="D37" s="22" t="s">
        <v>27</v>
      </c>
      <c r="E37" s="83"/>
      <c r="F37" s="22" t="s">
        <v>27</v>
      </c>
      <c r="G37" s="26"/>
      <c r="H37"/>
      <c r="I37"/>
      <c r="J37"/>
      <c r="K37"/>
    </row>
    <row r="38" spans="4:11" ht="15" x14ac:dyDescent="0.25">
      <c r="D38" s="21" t="s">
        <v>28</v>
      </c>
      <c r="E38" s="82"/>
      <c r="F38" s="21" t="s">
        <v>28</v>
      </c>
      <c r="G38" s="25"/>
      <c r="H38"/>
      <c r="I38"/>
      <c r="J38"/>
      <c r="K38"/>
    </row>
    <row r="39" spans="4:11" ht="15" x14ac:dyDescent="0.25">
      <c r="D39" s="22" t="s">
        <v>29</v>
      </c>
      <c r="E39" s="83"/>
      <c r="F39" s="22" t="s">
        <v>11</v>
      </c>
      <c r="G39" s="26"/>
      <c r="H39"/>
      <c r="I39"/>
      <c r="J39"/>
      <c r="K39"/>
    </row>
    <row r="40" spans="4:11" ht="15" x14ac:dyDescent="0.25">
      <c r="D40" s="21" t="s">
        <v>30</v>
      </c>
      <c r="E40" s="82"/>
      <c r="F40" s="21" t="s">
        <v>30</v>
      </c>
      <c r="G40" s="25"/>
      <c r="H40"/>
      <c r="I40"/>
      <c r="J40"/>
      <c r="K40"/>
    </row>
    <row r="41" spans="4:11" ht="15" x14ac:dyDescent="0.25">
      <c r="D41" s="22" t="s">
        <v>31</v>
      </c>
      <c r="E41" s="83"/>
      <c r="F41" s="22" t="s">
        <v>31</v>
      </c>
      <c r="G41" s="26"/>
      <c r="H41"/>
      <c r="I41"/>
      <c r="J41"/>
      <c r="K41"/>
    </row>
    <row r="42" spans="4:11" ht="15" x14ac:dyDescent="0.25">
      <c r="D42" s="21" t="s">
        <v>32</v>
      </c>
      <c r="E42" s="82"/>
      <c r="F42" s="21" t="s">
        <v>32</v>
      </c>
      <c r="G42" s="25"/>
      <c r="H42"/>
      <c r="I42"/>
      <c r="J42"/>
      <c r="K42"/>
    </row>
    <row r="43" spans="4:11" ht="15" x14ac:dyDescent="0.25">
      <c r="D43" s="22" t="s">
        <v>33</v>
      </c>
      <c r="E43" s="83"/>
      <c r="F43" s="22" t="s">
        <v>33</v>
      </c>
      <c r="G43" s="26"/>
      <c r="H43"/>
      <c r="I43"/>
      <c r="J43"/>
      <c r="K43"/>
    </row>
    <row r="44" spans="4:11" ht="15" x14ac:dyDescent="0.25">
      <c r="D44" s="21" t="s">
        <v>34</v>
      </c>
      <c r="E44" s="82"/>
      <c r="F44" s="21" t="s">
        <v>34</v>
      </c>
      <c r="G44" s="25"/>
      <c r="H44"/>
      <c r="I44"/>
      <c r="J44"/>
      <c r="K44"/>
    </row>
    <row r="45" spans="4:11" ht="15" x14ac:dyDescent="0.25">
      <c r="D45" s="22" t="s">
        <v>35</v>
      </c>
      <c r="E45" s="83"/>
      <c r="F45" s="22" t="s">
        <v>35</v>
      </c>
      <c r="G45" s="26"/>
      <c r="H45"/>
      <c r="I45"/>
      <c r="J45"/>
      <c r="K45"/>
    </row>
    <row r="46" spans="4:11" ht="15" x14ac:dyDescent="0.25">
      <c r="D46" s="21" t="s">
        <v>36</v>
      </c>
      <c r="E46" s="82"/>
      <c r="F46" s="21" t="s">
        <v>36</v>
      </c>
      <c r="G46" s="25"/>
      <c r="H46"/>
      <c r="I46"/>
      <c r="J46"/>
      <c r="K46"/>
    </row>
    <row r="47" spans="4:11" ht="15" x14ac:dyDescent="0.25">
      <c r="D47" s="22" t="s">
        <v>37</v>
      </c>
      <c r="E47" s="83"/>
      <c r="F47" s="22" t="s">
        <v>37</v>
      </c>
      <c r="G47" s="26"/>
      <c r="H47"/>
      <c r="I47"/>
      <c r="J47"/>
      <c r="K47"/>
    </row>
    <row r="48" spans="4:11" ht="15" x14ac:dyDescent="0.25">
      <c r="D48" s="21" t="s">
        <v>38</v>
      </c>
      <c r="E48" s="82"/>
      <c r="F48" s="21" t="s">
        <v>38</v>
      </c>
      <c r="G48" s="25"/>
      <c r="H48"/>
      <c r="I48"/>
      <c r="J48"/>
      <c r="K48"/>
    </row>
    <row r="49" spans="4:11" ht="15" x14ac:dyDescent="0.25">
      <c r="D49" s="22" t="s">
        <v>39</v>
      </c>
      <c r="E49" s="83"/>
      <c r="F49" s="22" t="s">
        <v>39</v>
      </c>
      <c r="G49" s="26"/>
      <c r="H49"/>
      <c r="I49"/>
      <c r="J49"/>
      <c r="K49"/>
    </row>
    <row r="50" spans="4:11" ht="15" x14ac:dyDescent="0.25">
      <c r="D50"/>
      <c r="E50" s="84"/>
      <c r="F50"/>
      <c r="G50"/>
      <c r="H50"/>
      <c r="I50"/>
      <c r="J50"/>
      <c r="K50"/>
    </row>
  </sheetData>
  <mergeCells count="27">
    <mergeCell ref="E1:L1"/>
    <mergeCell ref="O1:U1"/>
    <mergeCell ref="O2:P2"/>
    <mergeCell ref="O7:U7"/>
    <mergeCell ref="O14:U14"/>
    <mergeCell ref="A7:L7"/>
    <mergeCell ref="A14:L14"/>
    <mergeCell ref="A3:A4"/>
    <mergeCell ref="B3:B4"/>
    <mergeCell ref="A5:A6"/>
    <mergeCell ref="B5:B6"/>
    <mergeCell ref="B8:B9"/>
    <mergeCell ref="A8:A9"/>
    <mergeCell ref="A10:A11"/>
    <mergeCell ref="A12:A13"/>
    <mergeCell ref="B12:B13"/>
    <mergeCell ref="O15:P15"/>
    <mergeCell ref="B10:B11"/>
    <mergeCell ref="O23:U23"/>
    <mergeCell ref="O24:P24"/>
    <mergeCell ref="O27:U27"/>
    <mergeCell ref="A18:L18"/>
    <mergeCell ref="A23:L23"/>
    <mergeCell ref="A24:B24"/>
    <mergeCell ref="A27:L27"/>
    <mergeCell ref="O18:U18"/>
    <mergeCell ref="A15:B15"/>
  </mergeCells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ADACAD-94CD-4EAA-BBA1-0362EAC2B405}">
          <x14:formula1>
            <xm:f>Mock_Tables!$B$5:$B$33</xm:f>
          </x14:formula1>
          <xm:sqref>J3 L12 L8 F12 L10 J12 H10 F10 L3 D12 H8 F8 L5 D8 H5 F5 D5 D10 H3 F3 H12 D3 J5 J10 J8</xm:sqref>
        </x14:dataValidation>
        <x14:dataValidation type="list" allowBlank="1" showInputMessage="1" showErrorMessage="1" xr:uid="{420F76B0-D176-47A7-A824-3A6D73C5D4F5}">
          <x14:formula1>
            <xm:f>Mock_Tables!$J$4:$J$29</xm:f>
          </x14:formula1>
          <xm:sqref>B2</xm:sqref>
        </x14:dataValidation>
        <x14:dataValidation type="list" allowBlank="1" showInputMessage="1" showErrorMessage="1" xr:uid="{37CFE276-F568-4E6C-A11C-EB1FA5C8C7B6}">
          <x14:formula1>
            <xm:f>Mock_Tables!$O$4:$O$9</xm:f>
          </x14:formula1>
          <xm:sqref>E1:L1</xm:sqref>
        </x14:dataValidation>
        <x14:dataValidation type="list" allowBlank="1" showInputMessage="1" showErrorMessage="1" xr:uid="{D7089BB1-3480-431F-A588-E9049A35B352}">
          <x14:formula1>
            <xm:f>Mock_Tables!$E$5:$E$21</xm:f>
          </x14:formula1>
          <xm:sqref>J4 J9 J11 J6 D4 H13 F4 H4 D11 D6 F6 H6 D9 L6 F9 H9 D13 L4 F11 H11 J13 L11 F13 L9 L13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C0DB-ADE3-4CA5-B825-7C082C932EE1}">
  <dimension ref="D6:N31"/>
  <sheetViews>
    <sheetView topLeftCell="D13" workbookViewId="0">
      <selection activeCell="T18" sqref="T18"/>
    </sheetView>
  </sheetViews>
  <sheetFormatPr defaultColWidth="8.85546875" defaultRowHeight="15" x14ac:dyDescent="0.25"/>
  <cols>
    <col min="6" max="6" width="25.28515625" bestFit="1" customWidth="1"/>
  </cols>
  <sheetData>
    <row r="6" spans="4:14" x14ac:dyDescent="0.25">
      <c r="D6" s="47" t="s">
        <v>127</v>
      </c>
      <c r="E6" t="s">
        <v>0</v>
      </c>
      <c r="F6" t="s">
        <v>128</v>
      </c>
      <c r="G6" t="s">
        <v>129</v>
      </c>
      <c r="H6" t="s">
        <v>130</v>
      </c>
      <c r="I6" s="32" t="s">
        <v>100</v>
      </c>
      <c r="J6" s="32" t="s">
        <v>131</v>
      </c>
      <c r="K6" t="s">
        <v>145</v>
      </c>
      <c r="L6" t="s">
        <v>132</v>
      </c>
      <c r="M6" t="s">
        <v>134</v>
      </c>
      <c r="N6" s="48" t="s">
        <v>135</v>
      </c>
    </row>
    <row r="7" spans="4:14" x14ac:dyDescent="0.25">
      <c r="D7" s="47" t="s">
        <v>136</v>
      </c>
      <c r="E7">
        <v>1</v>
      </c>
      <c r="F7" s="74">
        <v>0.78125</v>
      </c>
      <c r="G7" s="74">
        <v>0.81597222222222221</v>
      </c>
      <c r="H7" s="69">
        <f>BASE!E8</f>
        <v>4</v>
      </c>
      <c r="I7" s="49">
        <v>2</v>
      </c>
      <c r="J7" s="50">
        <v>3</v>
      </c>
      <c r="K7" s="39">
        <v>14</v>
      </c>
      <c r="L7" s="71">
        <v>1</v>
      </c>
      <c r="M7" s="39" t="s">
        <v>137</v>
      </c>
      <c r="N7" s="40" t="s">
        <v>137</v>
      </c>
    </row>
    <row r="8" spans="4:14" x14ac:dyDescent="0.25">
      <c r="D8" s="47" t="s">
        <v>138</v>
      </c>
      <c r="E8">
        <v>2</v>
      </c>
      <c r="F8" s="73">
        <v>0.81597222222222221</v>
      </c>
      <c r="G8" s="73">
        <v>0.85069444444444453</v>
      </c>
      <c r="H8" s="70">
        <f>BASE!E10</f>
        <v>3</v>
      </c>
      <c r="I8" s="49">
        <v>2</v>
      </c>
      <c r="J8" s="50">
        <v>2</v>
      </c>
      <c r="K8" s="39">
        <v>14</v>
      </c>
      <c r="L8" s="72">
        <v>1</v>
      </c>
      <c r="M8" s="39" t="s">
        <v>137</v>
      </c>
      <c r="N8" s="40" t="s">
        <v>137</v>
      </c>
    </row>
    <row r="9" spans="4:14" x14ac:dyDescent="0.25">
      <c r="D9" s="47" t="s">
        <v>142</v>
      </c>
      <c r="E9">
        <v>3</v>
      </c>
      <c r="F9" s="74">
        <v>0.85763888888888884</v>
      </c>
      <c r="G9" s="74">
        <v>0.89236111111111116</v>
      </c>
      <c r="H9" s="69">
        <f>BASE!E13</f>
        <v>13</v>
      </c>
      <c r="I9" s="49">
        <v>2</v>
      </c>
      <c r="J9" s="50">
        <v>2</v>
      </c>
      <c r="K9" s="39">
        <v>14</v>
      </c>
      <c r="L9" s="71">
        <v>1</v>
      </c>
      <c r="M9" s="39" t="s">
        <v>137</v>
      </c>
      <c r="N9" s="40" t="s">
        <v>137</v>
      </c>
    </row>
    <row r="10" spans="4:14" x14ac:dyDescent="0.25">
      <c r="D10" s="47" t="s">
        <v>143</v>
      </c>
      <c r="E10">
        <v>4</v>
      </c>
      <c r="F10" s="73">
        <v>0.89236111111111116</v>
      </c>
      <c r="G10" s="73">
        <v>0.92708333333333337</v>
      </c>
      <c r="H10" s="70">
        <f>BASE!E15</f>
        <v>0</v>
      </c>
      <c r="I10" s="49">
        <v>2</v>
      </c>
      <c r="J10" s="50">
        <v>2</v>
      </c>
      <c r="K10" s="39">
        <v>14</v>
      </c>
      <c r="L10" s="71">
        <v>1</v>
      </c>
      <c r="M10" s="39" t="s">
        <v>137</v>
      </c>
      <c r="N10" s="40" t="s">
        <v>137</v>
      </c>
    </row>
    <row r="11" spans="4:14" x14ac:dyDescent="0.25">
      <c r="D11" s="47" t="s">
        <v>144</v>
      </c>
      <c r="E11">
        <v>5</v>
      </c>
      <c r="F11" s="74">
        <v>0.92708333333333337</v>
      </c>
      <c r="G11" s="74">
        <v>0.96180555555555547</v>
      </c>
      <c r="H11" s="69">
        <f>BASE!E17</f>
        <v>0</v>
      </c>
      <c r="I11" s="49">
        <v>2</v>
      </c>
      <c r="J11" s="50">
        <v>2</v>
      </c>
      <c r="K11" s="39">
        <v>14</v>
      </c>
      <c r="L11" s="71">
        <v>1</v>
      </c>
      <c r="M11" s="39" t="s">
        <v>137</v>
      </c>
      <c r="N11" s="40" t="s">
        <v>137</v>
      </c>
    </row>
    <row r="12" spans="4:14" x14ac:dyDescent="0.25">
      <c r="D12" s="47" t="s">
        <v>136</v>
      </c>
      <c r="E12">
        <v>6</v>
      </c>
      <c r="F12" s="74">
        <v>0.78125</v>
      </c>
      <c r="G12" s="74">
        <v>0.81597222222222221</v>
      </c>
      <c r="H12" s="70">
        <f>BASE!G8</f>
        <v>4</v>
      </c>
      <c r="I12" s="49">
        <v>3</v>
      </c>
      <c r="J12" s="50">
        <v>3</v>
      </c>
      <c r="K12" s="39">
        <v>14</v>
      </c>
      <c r="L12" s="71">
        <v>1</v>
      </c>
      <c r="M12" s="39" t="s">
        <v>137</v>
      </c>
      <c r="N12" s="40" t="s">
        <v>137</v>
      </c>
    </row>
    <row r="13" spans="4:14" x14ac:dyDescent="0.25">
      <c r="D13" s="47" t="s">
        <v>138</v>
      </c>
      <c r="E13">
        <v>7</v>
      </c>
      <c r="F13" s="73">
        <v>0.81597222222222221</v>
      </c>
      <c r="G13" s="73">
        <v>0.85069444444444453</v>
      </c>
      <c r="H13" s="69">
        <f>BASE!G10</f>
        <v>3</v>
      </c>
      <c r="I13" s="49">
        <v>3</v>
      </c>
      <c r="J13" s="50">
        <v>3</v>
      </c>
      <c r="K13" s="39">
        <v>14</v>
      </c>
      <c r="L13" s="71">
        <v>1</v>
      </c>
      <c r="M13" s="39" t="s">
        <v>137</v>
      </c>
      <c r="N13" s="40" t="s">
        <v>137</v>
      </c>
    </row>
    <row r="14" spans="4:14" x14ac:dyDescent="0.25">
      <c r="D14" s="47" t="s">
        <v>142</v>
      </c>
      <c r="E14">
        <v>8</v>
      </c>
      <c r="F14" s="74">
        <v>0.85763888888888884</v>
      </c>
      <c r="G14" s="74">
        <v>0.89236111111111116</v>
      </c>
      <c r="H14" s="70">
        <f>BASE!G13</f>
        <v>13</v>
      </c>
      <c r="I14" s="49">
        <v>3</v>
      </c>
      <c r="J14" s="50">
        <v>3</v>
      </c>
      <c r="K14" s="39">
        <v>14</v>
      </c>
      <c r="L14" s="71">
        <v>1</v>
      </c>
      <c r="M14" s="39" t="s">
        <v>137</v>
      </c>
      <c r="N14" s="40" t="s">
        <v>137</v>
      </c>
    </row>
    <row r="15" spans="4:14" x14ac:dyDescent="0.25">
      <c r="D15" s="47" t="s">
        <v>143</v>
      </c>
      <c r="E15">
        <v>9</v>
      </c>
      <c r="F15" s="73">
        <v>0.89236111111111116</v>
      </c>
      <c r="G15" s="73">
        <v>0.92708333333333337</v>
      </c>
      <c r="H15" s="69">
        <f>BASE!G15</f>
        <v>0</v>
      </c>
      <c r="I15" s="49">
        <v>3</v>
      </c>
      <c r="J15" s="50">
        <v>2</v>
      </c>
      <c r="K15" s="39">
        <v>14</v>
      </c>
      <c r="L15" s="71">
        <v>1</v>
      </c>
      <c r="M15" s="39" t="s">
        <v>137</v>
      </c>
      <c r="N15" s="40" t="s">
        <v>137</v>
      </c>
    </row>
    <row r="16" spans="4:14" x14ac:dyDescent="0.25">
      <c r="D16" s="47" t="s">
        <v>144</v>
      </c>
      <c r="E16">
        <v>10</v>
      </c>
      <c r="F16" s="74">
        <v>0.92708333333333337</v>
      </c>
      <c r="G16" s="74">
        <v>0.96180555555555547</v>
      </c>
      <c r="H16" s="70">
        <f>BASE!G17</f>
        <v>0</v>
      </c>
      <c r="I16" s="49">
        <v>3</v>
      </c>
      <c r="J16" s="50">
        <v>3</v>
      </c>
      <c r="K16" s="39">
        <v>14</v>
      </c>
      <c r="L16" s="71">
        <v>1</v>
      </c>
      <c r="M16" s="39" t="s">
        <v>137</v>
      </c>
      <c r="N16" s="40" t="s">
        <v>137</v>
      </c>
    </row>
    <row r="17" spans="4:14" x14ac:dyDescent="0.25">
      <c r="D17" s="47" t="s">
        <v>136</v>
      </c>
      <c r="E17">
        <v>11</v>
      </c>
      <c r="F17" s="73">
        <v>0.78125</v>
      </c>
      <c r="G17" s="73">
        <v>0.81597222222222221</v>
      </c>
      <c r="H17" s="69">
        <f>BASE!I8</f>
        <v>4</v>
      </c>
      <c r="I17" s="49">
        <v>4</v>
      </c>
      <c r="J17" s="50">
        <v>3</v>
      </c>
      <c r="K17" s="39">
        <v>14</v>
      </c>
      <c r="L17" s="71">
        <v>1</v>
      </c>
      <c r="M17" s="39" t="s">
        <v>137</v>
      </c>
      <c r="N17" s="40" t="s">
        <v>137</v>
      </c>
    </row>
    <row r="18" spans="4:14" x14ac:dyDescent="0.25">
      <c r="D18" s="47" t="s">
        <v>138</v>
      </c>
      <c r="E18">
        <v>12</v>
      </c>
      <c r="F18" s="74">
        <v>0.81597222222222221</v>
      </c>
      <c r="G18" s="74">
        <v>0.85069444444444453</v>
      </c>
      <c r="H18" s="70">
        <f>BASE!I10</f>
        <v>3</v>
      </c>
      <c r="I18" s="49">
        <v>4</v>
      </c>
      <c r="J18" s="50">
        <v>3</v>
      </c>
      <c r="K18" s="39">
        <v>14</v>
      </c>
      <c r="L18" s="71">
        <v>1</v>
      </c>
      <c r="M18" s="39" t="s">
        <v>137</v>
      </c>
      <c r="N18" s="40" t="s">
        <v>137</v>
      </c>
    </row>
    <row r="19" spans="4:14" x14ac:dyDescent="0.25">
      <c r="D19" s="47" t="s">
        <v>142</v>
      </c>
      <c r="E19">
        <v>13</v>
      </c>
      <c r="F19" s="73">
        <v>0.85763888888888884</v>
      </c>
      <c r="G19" s="73">
        <v>0.89236111111111116</v>
      </c>
      <c r="H19" s="69">
        <f>BASE!I13</f>
        <v>13</v>
      </c>
      <c r="I19" s="49">
        <v>4</v>
      </c>
      <c r="J19" s="50">
        <v>3</v>
      </c>
      <c r="K19" s="39">
        <v>14</v>
      </c>
      <c r="L19" s="71">
        <v>1</v>
      </c>
      <c r="M19" s="39" t="s">
        <v>137</v>
      </c>
      <c r="N19" s="40" t="s">
        <v>137</v>
      </c>
    </row>
    <row r="20" spans="4:14" x14ac:dyDescent="0.25">
      <c r="D20" s="47" t="s">
        <v>143</v>
      </c>
      <c r="E20">
        <v>14</v>
      </c>
      <c r="F20" s="74">
        <v>0.89236111111111116</v>
      </c>
      <c r="G20" s="74">
        <v>0.92708333333333337</v>
      </c>
      <c r="H20" s="70">
        <f>BASE!I15</f>
        <v>0</v>
      </c>
      <c r="I20" s="49">
        <v>4</v>
      </c>
      <c r="J20" s="50">
        <v>2</v>
      </c>
      <c r="K20" s="39">
        <v>14</v>
      </c>
      <c r="L20" s="71">
        <v>1</v>
      </c>
      <c r="M20" s="39" t="s">
        <v>137</v>
      </c>
      <c r="N20" s="40" t="s">
        <v>137</v>
      </c>
    </row>
    <row r="21" spans="4:14" x14ac:dyDescent="0.25">
      <c r="D21" s="47" t="s">
        <v>144</v>
      </c>
      <c r="E21">
        <v>15</v>
      </c>
      <c r="F21" s="73">
        <v>0.92708333333333337</v>
      </c>
      <c r="G21" s="73">
        <v>0.96180555555555547</v>
      </c>
      <c r="H21" s="69">
        <f>BASE!I17</f>
        <v>0</v>
      </c>
      <c r="I21" s="49">
        <v>4</v>
      </c>
      <c r="J21" s="50">
        <v>3</v>
      </c>
      <c r="K21" s="39">
        <v>14</v>
      </c>
      <c r="L21" s="71">
        <v>1</v>
      </c>
      <c r="M21" s="39" t="s">
        <v>137</v>
      </c>
      <c r="N21" s="40" t="s">
        <v>137</v>
      </c>
    </row>
    <row r="22" spans="4:14" x14ac:dyDescent="0.25">
      <c r="D22" s="47" t="s">
        <v>136</v>
      </c>
      <c r="E22">
        <v>16</v>
      </c>
      <c r="F22" s="74">
        <v>0.78125</v>
      </c>
      <c r="G22" s="74">
        <v>0.81597222222222221</v>
      </c>
      <c r="H22" s="70">
        <f>BASE!K8</f>
        <v>4</v>
      </c>
      <c r="I22" s="49">
        <v>5</v>
      </c>
      <c r="J22" s="50">
        <v>3</v>
      </c>
      <c r="K22" s="39">
        <v>14</v>
      </c>
      <c r="L22" s="71">
        <v>1</v>
      </c>
      <c r="M22" s="39" t="s">
        <v>137</v>
      </c>
      <c r="N22" s="40" t="s">
        <v>137</v>
      </c>
    </row>
    <row r="23" spans="4:14" x14ac:dyDescent="0.25">
      <c r="D23" s="47" t="s">
        <v>138</v>
      </c>
      <c r="E23">
        <v>17</v>
      </c>
      <c r="F23" s="73">
        <v>0.81597222222222221</v>
      </c>
      <c r="G23" s="73">
        <v>0.85069444444444453</v>
      </c>
      <c r="H23" s="69">
        <f>BASE!K10</f>
        <v>3</v>
      </c>
      <c r="I23" s="49">
        <v>5</v>
      </c>
      <c r="J23" s="50">
        <v>3</v>
      </c>
      <c r="K23" s="39">
        <v>14</v>
      </c>
      <c r="L23" s="71">
        <v>1</v>
      </c>
      <c r="M23" s="39" t="s">
        <v>137</v>
      </c>
      <c r="N23" s="40" t="s">
        <v>137</v>
      </c>
    </row>
    <row r="24" spans="4:14" x14ac:dyDescent="0.25">
      <c r="D24" s="47" t="s">
        <v>142</v>
      </c>
      <c r="E24">
        <v>18</v>
      </c>
      <c r="F24" s="74">
        <v>0.85763888888888884</v>
      </c>
      <c r="G24" s="74">
        <v>0.89236111111111116</v>
      </c>
      <c r="H24" s="70">
        <f>BASE!K13</f>
        <v>13</v>
      </c>
      <c r="I24" s="49">
        <v>5</v>
      </c>
      <c r="J24" s="50">
        <v>3</v>
      </c>
      <c r="K24" s="39">
        <v>14</v>
      </c>
      <c r="L24" s="71">
        <v>1</v>
      </c>
      <c r="M24" s="39" t="s">
        <v>137</v>
      </c>
      <c r="N24" s="40" t="s">
        <v>137</v>
      </c>
    </row>
    <row r="25" spans="4:14" x14ac:dyDescent="0.25">
      <c r="D25" s="47" t="s">
        <v>143</v>
      </c>
      <c r="E25">
        <v>19</v>
      </c>
      <c r="F25" s="73">
        <v>0.89236111111111116</v>
      </c>
      <c r="G25" s="73">
        <v>0.92708333333333337</v>
      </c>
      <c r="H25" s="69">
        <f>BASE!K15</f>
        <v>0</v>
      </c>
      <c r="I25" s="49">
        <v>5</v>
      </c>
      <c r="J25" s="50">
        <v>2</v>
      </c>
      <c r="K25" s="39">
        <v>14</v>
      </c>
      <c r="L25" s="71">
        <v>1</v>
      </c>
      <c r="M25" s="39" t="s">
        <v>137</v>
      </c>
      <c r="N25" s="40" t="s">
        <v>137</v>
      </c>
    </row>
    <row r="26" spans="4:14" x14ac:dyDescent="0.25">
      <c r="D26" s="47" t="s">
        <v>144</v>
      </c>
      <c r="E26">
        <v>20</v>
      </c>
      <c r="F26" s="74">
        <v>0.92708333333333337</v>
      </c>
      <c r="G26" s="74">
        <v>0.96180555555555547</v>
      </c>
      <c r="H26" s="70">
        <f>BASE!K17</f>
        <v>0</v>
      </c>
      <c r="I26" s="49">
        <v>5</v>
      </c>
      <c r="J26" s="50">
        <v>3</v>
      </c>
      <c r="K26" s="39">
        <v>14</v>
      </c>
      <c r="L26" s="71">
        <v>1</v>
      </c>
      <c r="M26" s="39" t="s">
        <v>137</v>
      </c>
      <c r="N26" s="40" t="s">
        <v>137</v>
      </c>
    </row>
    <row r="27" spans="4:14" x14ac:dyDescent="0.25">
      <c r="D27" s="47" t="s">
        <v>136</v>
      </c>
      <c r="E27">
        <v>21</v>
      </c>
      <c r="F27" s="73">
        <v>0.78125</v>
      </c>
      <c r="G27" s="73">
        <v>0.81597222222222221</v>
      </c>
      <c r="H27" s="69">
        <f>BASE!M8</f>
        <v>0</v>
      </c>
      <c r="I27" s="49">
        <v>6</v>
      </c>
      <c r="J27" s="50">
        <v>3</v>
      </c>
      <c r="K27" s="39">
        <v>14</v>
      </c>
      <c r="L27" s="71">
        <v>1</v>
      </c>
      <c r="M27" s="39" t="s">
        <v>137</v>
      </c>
      <c r="N27" s="40" t="s">
        <v>137</v>
      </c>
    </row>
    <row r="28" spans="4:14" x14ac:dyDescent="0.25">
      <c r="D28" s="47" t="s">
        <v>138</v>
      </c>
      <c r="E28">
        <v>22</v>
      </c>
      <c r="F28" s="74">
        <v>0.81597222222222221</v>
      </c>
      <c r="G28" s="74">
        <v>0.85069444444444453</v>
      </c>
      <c r="H28" s="70">
        <f>BASE!M10</f>
        <v>0</v>
      </c>
      <c r="I28" s="49">
        <v>6</v>
      </c>
      <c r="J28" s="50">
        <v>3</v>
      </c>
      <c r="K28" s="39">
        <v>14</v>
      </c>
      <c r="L28" s="71">
        <v>1</v>
      </c>
      <c r="M28" s="39" t="s">
        <v>137</v>
      </c>
      <c r="N28" s="40" t="s">
        <v>137</v>
      </c>
    </row>
    <row r="29" spans="4:14" x14ac:dyDescent="0.25">
      <c r="D29" s="47" t="s">
        <v>142</v>
      </c>
      <c r="E29">
        <v>23</v>
      </c>
      <c r="F29" s="73">
        <v>0.85763888888888884</v>
      </c>
      <c r="G29" s="73">
        <v>0.89236111111111116</v>
      </c>
      <c r="H29" s="69">
        <f>BASE!M13</f>
        <v>0</v>
      </c>
      <c r="I29" s="49">
        <v>6</v>
      </c>
      <c r="J29" s="50">
        <v>3</v>
      </c>
      <c r="K29" s="39">
        <v>14</v>
      </c>
      <c r="L29" s="71">
        <v>1</v>
      </c>
      <c r="M29" s="39" t="s">
        <v>137</v>
      </c>
      <c r="N29" s="40" t="s">
        <v>137</v>
      </c>
    </row>
    <row r="30" spans="4:14" x14ac:dyDescent="0.25">
      <c r="D30" s="47" t="s">
        <v>143</v>
      </c>
      <c r="E30">
        <v>24</v>
      </c>
      <c r="F30" s="74">
        <v>0.89236111111111116</v>
      </c>
      <c r="G30" s="74">
        <v>0.92708333333333337</v>
      </c>
      <c r="H30" s="70">
        <f>BASE!M15</f>
        <v>0</v>
      </c>
      <c r="I30" s="49">
        <v>6</v>
      </c>
      <c r="J30" s="50">
        <v>2</v>
      </c>
      <c r="K30" s="39">
        <v>14</v>
      </c>
      <c r="L30" s="71">
        <v>1</v>
      </c>
      <c r="M30" s="39" t="s">
        <v>137</v>
      </c>
      <c r="N30" s="40" t="s">
        <v>137</v>
      </c>
    </row>
    <row r="31" spans="4:14" x14ac:dyDescent="0.25">
      <c r="D31" s="47" t="s">
        <v>144</v>
      </c>
      <c r="E31">
        <v>25</v>
      </c>
      <c r="F31" s="73">
        <v>0.92708333333333337</v>
      </c>
      <c r="G31" s="73">
        <v>0.96180555555555547</v>
      </c>
      <c r="H31" s="69">
        <f>BASE!M17</f>
        <v>0</v>
      </c>
      <c r="I31" s="49">
        <v>6</v>
      </c>
      <c r="J31" s="50">
        <v>3</v>
      </c>
      <c r="K31" s="39">
        <v>14</v>
      </c>
      <c r="L31" s="71">
        <v>1</v>
      </c>
      <c r="M31" s="39" t="s">
        <v>137</v>
      </c>
      <c r="N31" s="40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3"/>
  <sheetViews>
    <sheetView workbookViewId="0">
      <selection activeCell="L13" sqref="L13"/>
    </sheetView>
  </sheetViews>
  <sheetFormatPr defaultColWidth="21.140625" defaultRowHeight="15" x14ac:dyDescent="0.25"/>
  <cols>
    <col min="1" max="1" width="8.85546875" style="39" bestFit="1" customWidth="1"/>
    <col min="2" max="2" width="12.85546875" style="39" customWidth="1"/>
    <col min="3" max="3" width="7.42578125" style="39" bestFit="1" customWidth="1"/>
    <col min="4" max="4" width="21.140625" style="39"/>
    <col min="5" max="5" width="7.42578125" style="39" bestFit="1" customWidth="1"/>
    <col min="6" max="6" width="21.140625" style="39"/>
    <col min="7" max="7" width="7.42578125" style="39" bestFit="1" customWidth="1"/>
    <col min="8" max="8" width="21.140625" style="39"/>
    <col min="9" max="9" width="7.42578125" style="39" bestFit="1" customWidth="1"/>
    <col min="10" max="10" width="21.140625" style="39"/>
    <col min="11" max="11" width="7.42578125" style="39" bestFit="1" customWidth="1"/>
    <col min="12" max="16384" width="21.140625" style="39"/>
  </cols>
  <sheetData>
    <row r="1" spans="1:12" ht="19.5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1</v>
      </c>
      <c r="E1" s="182" t="s">
        <v>2</v>
      </c>
      <c r="F1" s="182"/>
      <c r="G1" s="182"/>
      <c r="H1" s="182"/>
      <c r="I1" s="182"/>
      <c r="J1" s="182"/>
      <c r="K1" s="182"/>
      <c r="L1" s="183"/>
    </row>
    <row r="2" spans="1:12" x14ac:dyDescent="0.25">
      <c r="A2" s="52">
        <f>VLOOKUP(B2,Tabela4[#All],2,FALSE)</f>
        <v>2</v>
      </c>
      <c r="B2" s="4" t="s">
        <v>40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45" x14ac:dyDescent="0.25">
      <c r="A3" s="192" t="s">
        <v>6</v>
      </c>
      <c r="B3" s="173">
        <v>0.78125</v>
      </c>
      <c r="C3" s="23">
        <f>VLOOKUP(D3,Tabela1[#All],2,FALSE)</f>
        <v>4</v>
      </c>
      <c r="D3" s="33" t="s">
        <v>7</v>
      </c>
      <c r="E3" s="23">
        <f>VLOOKUP(F3,Tabela1[#All],2,FALSE)</f>
        <v>16</v>
      </c>
      <c r="F3" s="33" t="s">
        <v>41</v>
      </c>
      <c r="G3" s="23">
        <f>VLOOKUP(H3,Tabela1[#All],2,FALSE)</f>
        <v>25</v>
      </c>
      <c r="H3" s="33" t="s">
        <v>42</v>
      </c>
      <c r="I3" s="23">
        <f>VLOOKUP(J3,Tabela1[#All],2,FALSE)</f>
        <v>4</v>
      </c>
      <c r="J3" s="33" t="s">
        <v>7</v>
      </c>
      <c r="K3" s="23">
        <f>VLOOKUP(L3,Tabela1[#All],2,FALSE)</f>
        <v>23</v>
      </c>
      <c r="L3" s="53" t="s">
        <v>43</v>
      </c>
    </row>
    <row r="4" spans="1:12" x14ac:dyDescent="0.25">
      <c r="A4" s="192"/>
      <c r="B4" s="173"/>
      <c r="C4" s="23">
        <f>VLOOKUP(D4,Tabela3[#All],2,FALSE)</f>
        <v>13</v>
      </c>
      <c r="D4" s="55" t="s">
        <v>8</v>
      </c>
      <c r="E4" s="23">
        <f>VLOOKUP(F4,Tabela3[#All],2,FALSE)</f>
        <v>2</v>
      </c>
      <c r="F4" s="55" t="s">
        <v>26</v>
      </c>
      <c r="G4" s="23">
        <f>VLOOKUP(H4,Tabela3[#All],2,FALSE)</f>
        <v>18</v>
      </c>
      <c r="H4" s="55" t="s">
        <v>146</v>
      </c>
      <c r="I4" s="23">
        <f>VLOOKUP(J4,Tabela3[#All],2,FALSE)</f>
        <v>13</v>
      </c>
      <c r="J4" s="55" t="s">
        <v>8</v>
      </c>
      <c r="K4" s="23">
        <f>VLOOKUP(L4,Tabela3[#All],2,FALSE)</f>
        <v>17</v>
      </c>
      <c r="L4" s="56" t="s">
        <v>171</v>
      </c>
    </row>
    <row r="5" spans="1:12" ht="45" x14ac:dyDescent="0.25">
      <c r="A5" s="192" t="s">
        <v>9</v>
      </c>
      <c r="B5" s="173">
        <v>0.81597222222222221</v>
      </c>
      <c r="C5" s="23">
        <f>VLOOKUP(D5,Tabela1[#All],2,FALSE)</f>
        <v>3</v>
      </c>
      <c r="D5" s="33" t="s">
        <v>10</v>
      </c>
      <c r="E5" s="23">
        <f>VLOOKUP(F5,Tabela1[#All],2,FALSE)</f>
        <v>16</v>
      </c>
      <c r="F5" s="33" t="s">
        <v>41</v>
      </c>
      <c r="G5" s="23">
        <f>VLOOKUP(H5,Tabela1[#All],2,FALSE)</f>
        <v>25</v>
      </c>
      <c r="H5" s="33" t="s">
        <v>42</v>
      </c>
      <c r="I5" s="23">
        <f>VLOOKUP(J5,Tabela1[#All],2,FALSE)</f>
        <v>2</v>
      </c>
      <c r="J5" s="33" t="s">
        <v>44</v>
      </c>
      <c r="K5" s="23">
        <f>VLOOKUP(L5,Tabela1[#All],2,FALSE)</f>
        <v>23</v>
      </c>
      <c r="L5" s="53" t="s">
        <v>43</v>
      </c>
    </row>
    <row r="6" spans="1:12" x14ac:dyDescent="0.25">
      <c r="A6" s="192"/>
      <c r="B6" s="173"/>
      <c r="C6" s="23">
        <f>VLOOKUP(D6,Tabela3[#All],2,FALSE)</f>
        <v>17</v>
      </c>
      <c r="D6" s="55" t="s">
        <v>171</v>
      </c>
      <c r="E6" s="23">
        <f>VLOOKUP(F6,Tabela3[#All],2,FALSE)</f>
        <v>2</v>
      </c>
      <c r="F6" s="55" t="s">
        <v>26</v>
      </c>
      <c r="G6" s="23">
        <f>VLOOKUP(H6,Tabela3[#All],2,FALSE)</f>
        <v>18</v>
      </c>
      <c r="H6" s="55" t="s">
        <v>146</v>
      </c>
      <c r="I6" s="23">
        <f>VLOOKUP(J6,Tabela3[#All],2,FALSE)</f>
        <v>6</v>
      </c>
      <c r="J6" s="55" t="s">
        <v>167</v>
      </c>
      <c r="K6" s="23">
        <f>VLOOKUP(L6,Tabela3[#All],2,FALSE)</f>
        <v>17</v>
      </c>
      <c r="L6" s="56" t="s">
        <v>171</v>
      </c>
    </row>
    <row r="7" spans="1:12" hidden="1" x14ac:dyDescent="0.25">
      <c r="A7" s="184" t="s">
        <v>12</v>
      </c>
      <c r="B7" s="185"/>
      <c r="C7" s="185"/>
      <c r="D7" s="185"/>
      <c r="E7" s="185"/>
      <c r="F7" s="185"/>
      <c r="G7" s="185"/>
      <c r="H7" s="185"/>
      <c r="I7" s="185"/>
      <c r="J7" s="185"/>
      <c r="K7" s="186"/>
      <c r="L7" s="187"/>
    </row>
    <row r="8" spans="1:12" ht="45" x14ac:dyDescent="0.25">
      <c r="A8" s="192" t="s">
        <v>13</v>
      </c>
      <c r="B8" s="173">
        <v>0.85763888888888884</v>
      </c>
      <c r="C8" s="23">
        <f>VLOOKUP(D8,Tabela1[#All],2,FALSE)</f>
        <v>3</v>
      </c>
      <c r="D8" s="33" t="s">
        <v>10</v>
      </c>
      <c r="E8" s="23">
        <f>VLOOKUP(F8,Tabela1[#All],2,FALSE)</f>
        <v>1</v>
      </c>
      <c r="F8" s="33" t="s">
        <v>147</v>
      </c>
      <c r="G8" s="23">
        <f>VLOOKUP(H8,Tabela1[#All],2,FALSE)</f>
        <v>25</v>
      </c>
      <c r="H8" s="33" t="s">
        <v>42</v>
      </c>
      <c r="I8" s="23">
        <f>VLOOKUP(J8,Tabela1[#All],2,FALSE)</f>
        <v>2</v>
      </c>
      <c r="J8" s="33" t="s">
        <v>44</v>
      </c>
      <c r="K8" s="23">
        <f>VLOOKUP(L8,Tabela1[#All],2,FALSE)</f>
        <v>23</v>
      </c>
      <c r="L8" s="53" t="s">
        <v>43</v>
      </c>
    </row>
    <row r="9" spans="1:12" x14ac:dyDescent="0.25">
      <c r="A9" s="192"/>
      <c r="B9" s="173"/>
      <c r="C9" s="23">
        <f>VLOOKUP(D9,Tabela3[#All],2,FALSE)</f>
        <v>17</v>
      </c>
      <c r="D9" s="55" t="s">
        <v>171</v>
      </c>
      <c r="E9" s="23">
        <f>VLOOKUP(F9,Tabela3[#All],2,FALSE)</f>
        <v>1</v>
      </c>
      <c r="F9" s="55" t="s">
        <v>148</v>
      </c>
      <c r="G9" s="23">
        <f>VLOOKUP(H9,Tabela3[#All],2,FALSE)</f>
        <v>18</v>
      </c>
      <c r="H9" s="55" t="s">
        <v>146</v>
      </c>
      <c r="I9" s="23">
        <f>VLOOKUP(J9,Tabela3[#All],2,FALSE)</f>
        <v>6</v>
      </c>
      <c r="J9" s="55" t="s">
        <v>167</v>
      </c>
      <c r="K9" s="23">
        <f>VLOOKUP(L9,Tabela3[#All],2,FALSE)</f>
        <v>17</v>
      </c>
      <c r="L9" s="56" t="s">
        <v>171</v>
      </c>
    </row>
    <row r="10" spans="1:12" ht="45" x14ac:dyDescent="0.25">
      <c r="A10" s="192" t="s">
        <v>15</v>
      </c>
      <c r="B10" s="173">
        <v>0.89236111111111116</v>
      </c>
      <c r="C10" s="23">
        <f>VLOOKUP(D10,Tabela1[#All],2,FALSE)</f>
        <v>3</v>
      </c>
      <c r="D10" s="33" t="s">
        <v>10</v>
      </c>
      <c r="E10" s="23">
        <f>VLOOKUP(F10,Tabela1[#All],2,FALSE)</f>
        <v>4</v>
      </c>
      <c r="F10" s="33" t="s">
        <v>7</v>
      </c>
      <c r="G10" s="23">
        <f>VLOOKUP(H10,Tabela1[#All],2,FALSE)</f>
        <v>25</v>
      </c>
      <c r="H10" s="33" t="s">
        <v>42</v>
      </c>
      <c r="I10" s="23">
        <f>VLOOKUP(J10,Tabela1[#All],2,FALSE)</f>
        <v>2</v>
      </c>
      <c r="J10" s="33" t="s">
        <v>44</v>
      </c>
      <c r="K10" s="23">
        <f>VLOOKUP(L10,Tabela1[#All],2,FALSE)</f>
        <v>21</v>
      </c>
      <c r="L10" s="53" t="s">
        <v>45</v>
      </c>
    </row>
    <row r="11" spans="1:12" x14ac:dyDescent="0.25">
      <c r="A11" s="192"/>
      <c r="B11" s="173"/>
      <c r="C11" s="23">
        <f>VLOOKUP(D11,Tabela3[#All],2,FALSE)</f>
        <v>17</v>
      </c>
      <c r="D11" s="55" t="s">
        <v>171</v>
      </c>
      <c r="E11" s="23">
        <f>VLOOKUP(F11,Tabela3[#All],2,FALSE)</f>
        <v>13</v>
      </c>
      <c r="F11" s="55" t="s">
        <v>8</v>
      </c>
      <c r="G11" s="23">
        <f>VLOOKUP(H11,Tabela3[#All],2,FALSE)</f>
        <v>18</v>
      </c>
      <c r="H11" s="55" t="s">
        <v>146</v>
      </c>
      <c r="I11" s="23">
        <f>VLOOKUP(J11,Tabela3[#All],2,FALSE)</f>
        <v>6</v>
      </c>
      <c r="J11" s="55" t="s">
        <v>167</v>
      </c>
      <c r="K11" s="23">
        <f>VLOOKUP(L11,Tabela3[#All],2,FALSE)</f>
        <v>9</v>
      </c>
      <c r="L11" s="56" t="s">
        <v>28</v>
      </c>
    </row>
    <row r="12" spans="1:12" ht="45" x14ac:dyDescent="0.25">
      <c r="A12" s="192" t="s">
        <v>16</v>
      </c>
      <c r="B12" s="173">
        <v>0.92708333333333337</v>
      </c>
      <c r="C12" s="23">
        <f>VLOOKUP(D12,Tabela1[#All],2,FALSE)</f>
        <v>3</v>
      </c>
      <c r="D12" s="33" t="s">
        <v>10</v>
      </c>
      <c r="E12" s="23">
        <f>VLOOKUP(F12,Tabela1[#All],2,FALSE)</f>
        <v>4</v>
      </c>
      <c r="F12" s="33" t="s">
        <v>7</v>
      </c>
      <c r="G12" s="23">
        <f>VLOOKUP(H12,Tabela1[#All],2,FALSE)</f>
        <v>23</v>
      </c>
      <c r="H12" s="33" t="s">
        <v>43</v>
      </c>
      <c r="I12" s="23">
        <f>VLOOKUP(J12,Tabela1[#All],2,FALSE)</f>
        <v>2</v>
      </c>
      <c r="J12" s="94" t="s">
        <v>44</v>
      </c>
      <c r="K12" s="23">
        <f>VLOOKUP(L12,Tabela1[#All],2,FALSE)</f>
        <v>21</v>
      </c>
      <c r="L12" s="53" t="s">
        <v>45</v>
      </c>
    </row>
    <row r="13" spans="1:12" x14ac:dyDescent="0.25">
      <c r="A13" s="193"/>
      <c r="B13" s="194"/>
      <c r="C13" s="54">
        <f>VLOOKUP(D13,Tabela3[#All],2,FALSE)</f>
        <v>17</v>
      </c>
      <c r="D13" s="58" t="s">
        <v>171</v>
      </c>
      <c r="E13" s="54">
        <f>VLOOKUP(F13,Tabela3[#All],2,FALSE)</f>
        <v>13</v>
      </c>
      <c r="F13" s="58" t="s">
        <v>8</v>
      </c>
      <c r="G13" s="54">
        <f>VLOOKUP(H13,Tabela3[#All],2,FALSE)</f>
        <v>17</v>
      </c>
      <c r="H13" s="58" t="s">
        <v>171</v>
      </c>
      <c r="I13" s="95">
        <f>VLOOKUP(J13,Tabela3[#All],2,FALSE)</f>
        <v>6</v>
      </c>
      <c r="J13" s="93" t="s">
        <v>167</v>
      </c>
      <c r="K13" s="95">
        <f>VLOOKUP(L13,Tabela3[#All],2,FALSE)</f>
        <v>9</v>
      </c>
      <c r="L13" s="57" t="s">
        <v>28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Mock_Tables!$O$4:$O$9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Mock_Tables!$J$4:$J$29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L13 D13 F6 L11 F4 D6 D9 D11 F9 F11 F13 H4 H6 H9 H11 J4 J6 J9 J11 J13 L4 L6 L9 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G16" sqref="G16"/>
    </sheetView>
  </sheetViews>
  <sheetFormatPr defaultColWidth="17" defaultRowHeight="15" x14ac:dyDescent="0.25"/>
  <cols>
    <col min="1" max="2" width="8.85546875" style="63" bestFit="1" customWidth="1"/>
    <col min="3" max="3" width="7.42578125" style="63" bestFit="1" customWidth="1"/>
    <col min="4" max="4" width="17" style="63"/>
    <col min="5" max="5" width="7.42578125" style="63" bestFit="1" customWidth="1"/>
    <col min="6" max="6" width="17" style="63"/>
    <col min="7" max="7" width="7.42578125" style="63" bestFit="1" customWidth="1"/>
    <col min="8" max="8" width="17" style="63"/>
    <col min="9" max="9" width="7.42578125" style="63" bestFit="1" customWidth="1"/>
    <col min="10" max="10" width="17" style="63"/>
    <col min="11" max="11" width="7.42578125" style="63" bestFit="1" customWidth="1"/>
    <col min="12" max="16384" width="17" style="63"/>
  </cols>
  <sheetData>
    <row r="1" spans="1:12" ht="19.5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2</v>
      </c>
      <c r="E1" s="182" t="s">
        <v>46</v>
      </c>
      <c r="F1" s="182"/>
      <c r="G1" s="182"/>
      <c r="H1" s="182"/>
      <c r="I1" s="182"/>
      <c r="J1" s="182"/>
      <c r="K1" s="182"/>
      <c r="L1" s="183"/>
    </row>
    <row r="2" spans="1:12" x14ac:dyDescent="0.25">
      <c r="A2" s="52">
        <f>VLOOKUP(B2,Tabela4[#All],2,FALSE)</f>
        <v>1</v>
      </c>
      <c r="B2" s="4" t="s">
        <v>47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92" t="s">
        <v>6</v>
      </c>
      <c r="B3" s="173">
        <v>0.78125</v>
      </c>
      <c r="C3" s="23">
        <f>VLOOKUP(D3,Tabela1[#All],2,FALSE)</f>
        <v>27</v>
      </c>
      <c r="D3" s="33" t="s">
        <v>48</v>
      </c>
      <c r="E3" s="23">
        <f>VLOOKUP(F3,Tabela1[#All],2,FALSE)</f>
        <v>7</v>
      </c>
      <c r="F3" s="33" t="s">
        <v>49</v>
      </c>
      <c r="G3" s="23">
        <f>VLOOKUP(H3,Tabela1[#All],2,FALSE)</f>
        <v>8</v>
      </c>
      <c r="H3" s="33" t="s">
        <v>50</v>
      </c>
      <c r="I3" s="23">
        <f>VLOOKUP(J3,Tabela1[#All],2,FALSE)</f>
        <v>11</v>
      </c>
      <c r="J3" s="33" t="s">
        <v>51</v>
      </c>
      <c r="K3" s="23">
        <f>VLOOKUP(L3,Tabela1[#All],2,FALSE)</f>
        <v>8</v>
      </c>
      <c r="L3" s="53" t="s">
        <v>50</v>
      </c>
    </row>
    <row r="4" spans="1:12" ht="28.5" x14ac:dyDescent="0.25">
      <c r="A4" s="192"/>
      <c r="B4" s="173"/>
      <c r="C4" s="23">
        <f>VLOOKUP(D4,Tabela3[#All],2,FALSE)</f>
        <v>10</v>
      </c>
      <c r="D4" s="55" t="s">
        <v>170</v>
      </c>
      <c r="E4" s="23">
        <f>VLOOKUP(F4,Tabela3[#All],2,FALSE)</f>
        <v>1</v>
      </c>
      <c r="F4" s="55" t="s">
        <v>148</v>
      </c>
      <c r="G4" s="23">
        <f>VLOOKUP(H4,Tabela3[#All],2,FALSE)</f>
        <v>6</v>
      </c>
      <c r="H4" s="55" t="s">
        <v>167</v>
      </c>
      <c r="I4" s="23">
        <f>VLOOKUP(J4,Tabela3[#All],2,FALSE)</f>
        <v>10</v>
      </c>
      <c r="J4" s="55" t="s">
        <v>170</v>
      </c>
      <c r="K4" s="23">
        <f>VLOOKUP(L4,Tabela3[#All],2,FALSE)</f>
        <v>6</v>
      </c>
      <c r="L4" s="56" t="s">
        <v>167</v>
      </c>
    </row>
    <row r="5" spans="1:12" ht="30" x14ac:dyDescent="0.25">
      <c r="A5" s="192" t="s">
        <v>9</v>
      </c>
      <c r="B5" s="173">
        <v>0.81597222222222221</v>
      </c>
      <c r="C5" s="23">
        <f>VLOOKUP(D5,Tabela1[#All],2,FALSE)</f>
        <v>16</v>
      </c>
      <c r="D5" s="33" t="s">
        <v>41</v>
      </c>
      <c r="E5" s="23">
        <f>VLOOKUP(F5,Tabela1[#All],2,FALSE)</f>
        <v>22</v>
      </c>
      <c r="F5" s="33" t="s">
        <v>52</v>
      </c>
      <c r="G5" s="23">
        <f>VLOOKUP(H5,Tabela1[#All],2,FALSE)</f>
        <v>17</v>
      </c>
      <c r="H5" s="33" t="s">
        <v>53</v>
      </c>
      <c r="I5" s="23">
        <f>VLOOKUP(J5,Tabela1[#All],2,FALSE)</f>
        <v>6</v>
      </c>
      <c r="J5" s="33" t="s">
        <v>54</v>
      </c>
      <c r="K5" s="23">
        <f>VLOOKUP(L5,Tabela1[#All],2,FALSE)</f>
        <v>27</v>
      </c>
      <c r="L5" s="53" t="s">
        <v>48</v>
      </c>
    </row>
    <row r="6" spans="1:12" x14ac:dyDescent="0.25">
      <c r="A6" s="192"/>
      <c r="B6" s="173"/>
      <c r="C6" s="23">
        <f>VLOOKUP(D6,Tabela3[#All],2,FALSE)</f>
        <v>2</v>
      </c>
      <c r="D6" s="55" t="s">
        <v>26</v>
      </c>
      <c r="E6" s="23">
        <f>VLOOKUP(F6,Tabela3[#All],2,FALSE)</f>
        <v>17</v>
      </c>
      <c r="F6" s="55" t="s">
        <v>171</v>
      </c>
      <c r="G6" s="23">
        <f>VLOOKUP(H6,Tabela3[#All],2,FALSE)</f>
        <v>2</v>
      </c>
      <c r="H6" s="55" t="s">
        <v>26</v>
      </c>
      <c r="I6" s="23">
        <f>VLOOKUP(J6,Tabela3[#All],2,FALSE)</f>
        <v>12</v>
      </c>
      <c r="J6" s="55" t="s">
        <v>30</v>
      </c>
      <c r="K6" s="23">
        <f>VLOOKUP(L6,Tabela3[#All],2,FALSE)</f>
        <v>10</v>
      </c>
      <c r="L6" s="56" t="s">
        <v>170</v>
      </c>
    </row>
    <row r="7" spans="1:12" x14ac:dyDescent="0.25">
      <c r="A7" s="184" t="s">
        <v>12</v>
      </c>
      <c r="B7" s="185"/>
      <c r="C7" s="185"/>
      <c r="D7" s="185"/>
      <c r="E7" s="185"/>
      <c r="F7" s="185"/>
      <c r="G7" s="185"/>
      <c r="H7" s="185"/>
      <c r="I7" s="185"/>
      <c r="J7" s="185"/>
      <c r="K7" s="186"/>
      <c r="L7" s="187"/>
    </row>
    <row r="8" spans="1:12" ht="30" x14ac:dyDescent="0.25">
      <c r="A8" s="192" t="s">
        <v>13</v>
      </c>
      <c r="B8" s="173">
        <v>0.85763888888888884</v>
      </c>
      <c r="C8" s="23">
        <f>VLOOKUP(D8,Tabela1[#All],2,FALSE)</f>
        <v>11</v>
      </c>
      <c r="D8" s="33" t="s">
        <v>51</v>
      </c>
      <c r="E8" s="23">
        <f>VLOOKUP(F8,Tabela1[#All],2,FALSE)</f>
        <v>22</v>
      </c>
      <c r="F8" s="33" t="s">
        <v>52</v>
      </c>
      <c r="G8" s="23">
        <f>VLOOKUP(H8,Tabela1[#All],2,FALSE)</f>
        <v>7</v>
      </c>
      <c r="H8" s="33" t="s">
        <v>49</v>
      </c>
      <c r="I8" s="23">
        <f>VLOOKUP(J8,Tabela1[#All],2,FALSE)</f>
        <v>6</v>
      </c>
      <c r="J8" s="33" t="s">
        <v>54</v>
      </c>
      <c r="K8" s="23">
        <f>VLOOKUP(L8,Tabela1[#All],2,FALSE)</f>
        <v>27</v>
      </c>
      <c r="L8" s="53" t="s">
        <v>48</v>
      </c>
    </row>
    <row r="9" spans="1:12" x14ac:dyDescent="0.25">
      <c r="A9" s="192"/>
      <c r="B9" s="173"/>
      <c r="C9" s="23">
        <f>VLOOKUP(D9,Tabela3[#All],2,FALSE)</f>
        <v>10</v>
      </c>
      <c r="D9" s="55" t="s">
        <v>170</v>
      </c>
      <c r="E9" s="23">
        <f>VLOOKUP(F9,Tabela3[#All],2,FALSE)</f>
        <v>17</v>
      </c>
      <c r="F9" s="55" t="s">
        <v>171</v>
      </c>
      <c r="G9" s="23">
        <f>VLOOKUP(H9,Tabela3[#All],2,FALSE)</f>
        <v>1</v>
      </c>
      <c r="H9" s="55" t="s">
        <v>148</v>
      </c>
      <c r="I9" s="23">
        <f>VLOOKUP(J9,Tabela3[#All],2,FALSE)</f>
        <v>12</v>
      </c>
      <c r="J9" s="55" t="s">
        <v>30</v>
      </c>
      <c r="K9" s="23">
        <f>VLOOKUP(L9,Tabela3[#All],2,FALSE)</f>
        <v>10</v>
      </c>
      <c r="L9" s="56" t="s">
        <v>170</v>
      </c>
    </row>
    <row r="10" spans="1:12" ht="30" x14ac:dyDescent="0.25">
      <c r="A10" s="192" t="s">
        <v>15</v>
      </c>
      <c r="B10" s="173">
        <v>0.89236111111111116</v>
      </c>
      <c r="C10" s="23">
        <f>VLOOKUP(D10,Tabela1[#All],2,FALSE)</f>
        <v>11</v>
      </c>
      <c r="D10" s="33" t="s">
        <v>51</v>
      </c>
      <c r="E10" s="23">
        <f>VLOOKUP(F10,Tabela1[#All],2,FALSE)</f>
        <v>22</v>
      </c>
      <c r="F10" s="33" t="s">
        <v>52</v>
      </c>
      <c r="G10" s="23">
        <f>VLOOKUP(H10,Tabela1[#All],2,FALSE)</f>
        <v>7</v>
      </c>
      <c r="H10" s="33" t="s">
        <v>49</v>
      </c>
      <c r="I10" s="23">
        <f>VLOOKUP(J10,Tabela1[#All],2,FALSE)</f>
        <v>6</v>
      </c>
      <c r="J10" s="33" t="s">
        <v>54</v>
      </c>
      <c r="K10" s="23">
        <f>VLOOKUP(L10,Tabela1[#All],2,FALSE)</f>
        <v>27</v>
      </c>
      <c r="L10" s="53" t="s">
        <v>48</v>
      </c>
    </row>
    <row r="11" spans="1:12" x14ac:dyDescent="0.25">
      <c r="A11" s="192"/>
      <c r="B11" s="173"/>
      <c r="C11" s="23">
        <f>VLOOKUP(D11,Tabela3[#All],2,FALSE)</f>
        <v>10</v>
      </c>
      <c r="D11" s="55" t="s">
        <v>170</v>
      </c>
      <c r="E11" s="23">
        <f>VLOOKUP(F11,Tabela3[#All],2,FALSE)</f>
        <v>17</v>
      </c>
      <c r="F11" s="55" t="s">
        <v>171</v>
      </c>
      <c r="G11" s="23">
        <f>VLOOKUP(H11,Tabela3[#All],2,FALSE)</f>
        <v>1</v>
      </c>
      <c r="H11" s="55" t="s">
        <v>148</v>
      </c>
      <c r="I11" s="23">
        <f>VLOOKUP(J11,Tabela3[#All],2,FALSE)</f>
        <v>12</v>
      </c>
      <c r="J11" s="55" t="s">
        <v>30</v>
      </c>
      <c r="K11" s="23">
        <f>VLOOKUP(L11,Tabela3[#All],2,FALSE)</f>
        <v>10</v>
      </c>
      <c r="L11" s="56" t="s">
        <v>170</v>
      </c>
    </row>
    <row r="12" spans="1:12" ht="30" x14ac:dyDescent="0.25">
      <c r="A12" s="192" t="s">
        <v>16</v>
      </c>
      <c r="B12" s="173">
        <v>0.92708333333333337</v>
      </c>
      <c r="C12" s="23">
        <f>VLOOKUP(D12,Tabela1[#All],2,FALSE)</f>
        <v>11</v>
      </c>
      <c r="D12" s="33" t="s">
        <v>51</v>
      </c>
      <c r="E12" s="23">
        <f>VLOOKUP(F12,Tabela1[#All],2,FALSE)</f>
        <v>22</v>
      </c>
      <c r="F12" s="33" t="s">
        <v>52</v>
      </c>
      <c r="G12" s="23">
        <f>VLOOKUP(H12,Tabela1[#All],2,FALSE)</f>
        <v>7</v>
      </c>
      <c r="H12" s="33" t="s">
        <v>49</v>
      </c>
      <c r="I12" s="23">
        <f>VLOOKUP(J12,Tabela1[#All],2,FALSE)</f>
        <v>6</v>
      </c>
      <c r="J12" s="33" t="s">
        <v>54</v>
      </c>
      <c r="K12" s="23">
        <f>VLOOKUP(L12,Tabela1[#All],2,FALSE)</f>
        <v>27</v>
      </c>
      <c r="L12" s="53" t="s">
        <v>48</v>
      </c>
    </row>
    <row r="13" spans="1:12" x14ac:dyDescent="0.25">
      <c r="A13" s="193"/>
      <c r="B13" s="194"/>
      <c r="C13" s="54">
        <f>VLOOKUP(D13,Tabela3[#All],2,FALSE)</f>
        <v>10</v>
      </c>
      <c r="D13" s="58" t="s">
        <v>170</v>
      </c>
      <c r="E13" s="54">
        <f>VLOOKUP(F13,Tabela3[#All],2,FALSE)</f>
        <v>17</v>
      </c>
      <c r="F13" s="58" t="s">
        <v>171</v>
      </c>
      <c r="G13" s="54">
        <f>VLOOKUP(H13,Tabela3[#All],2,FALSE)</f>
        <v>1</v>
      </c>
      <c r="H13" s="58" t="s">
        <v>148</v>
      </c>
      <c r="I13" s="54">
        <f>VLOOKUP(J13,Tabela3[#All],2,FALSE)</f>
        <v>12</v>
      </c>
      <c r="J13" s="58" t="s">
        <v>30</v>
      </c>
      <c r="K13" s="54">
        <f>VLOOKUP(L13,Tabela3[#All],2,FALSE)</f>
        <v>10</v>
      </c>
      <c r="L13" s="56" t="s">
        <v>170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Mock_Tables!$O$4:$O$9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Mock_Tables!$J$4:$J$29</xm:f>
          </x14:formula1>
          <xm:sqref>B2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D11" sqref="D11"/>
    </sheetView>
  </sheetViews>
  <sheetFormatPr defaultColWidth="18.140625" defaultRowHeight="15" x14ac:dyDescent="0.25"/>
  <cols>
    <col min="1" max="1" width="8.28515625" style="63" customWidth="1"/>
    <col min="2" max="2" width="10.42578125" style="63" customWidth="1"/>
    <col min="3" max="3" width="7.42578125" style="63" bestFit="1" customWidth="1"/>
    <col min="4" max="16384" width="18.140625" style="63"/>
  </cols>
  <sheetData>
    <row r="1" spans="1:12" ht="19.5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3</v>
      </c>
      <c r="E1" s="182" t="s">
        <v>55</v>
      </c>
      <c r="F1" s="182"/>
      <c r="G1" s="182"/>
      <c r="H1" s="182"/>
      <c r="I1" s="182"/>
      <c r="J1" s="182"/>
      <c r="K1" s="182"/>
      <c r="L1" s="183"/>
    </row>
    <row r="2" spans="1:12" x14ac:dyDescent="0.25">
      <c r="A2" s="52">
        <f>VLOOKUP(B2,Tabela4[#All],2,FALSE)</f>
        <v>1</v>
      </c>
      <c r="B2" s="4" t="s">
        <v>56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92" t="s">
        <v>6</v>
      </c>
      <c r="B3" s="173">
        <v>0.78125</v>
      </c>
      <c r="C3" s="23">
        <f>VLOOKUP(D3,Tabela1[#All],2,FALSE)</f>
        <v>15</v>
      </c>
      <c r="D3" s="33" t="s">
        <v>57</v>
      </c>
      <c r="E3" s="23">
        <f>VLOOKUP(F3,Tabela1[#All],2,FALSE)</f>
        <v>15</v>
      </c>
      <c r="F3" s="33" t="s">
        <v>57</v>
      </c>
      <c r="G3" s="23">
        <f>VLOOKUP(H3,Tabela1[#All],2,FALSE)</f>
        <v>12</v>
      </c>
      <c r="H3" s="33" t="s">
        <v>58</v>
      </c>
      <c r="I3" s="23">
        <f>VLOOKUP(J3,Tabela1[#All],2,FALSE)</f>
        <v>18</v>
      </c>
      <c r="J3" s="33" t="s">
        <v>59</v>
      </c>
      <c r="K3" s="23">
        <f>VLOOKUP(L3,Tabela1[#All],2,FALSE)</f>
        <v>14</v>
      </c>
      <c r="L3" s="53" t="s">
        <v>60</v>
      </c>
    </row>
    <row r="4" spans="1:12" ht="28.5" x14ac:dyDescent="0.25">
      <c r="A4" s="192"/>
      <c r="B4" s="173"/>
      <c r="C4" s="23">
        <f>VLOOKUP(D4,Tabela3[#All],2,FALSE)</f>
        <v>4</v>
      </c>
      <c r="D4" s="55" t="s">
        <v>31</v>
      </c>
      <c r="E4" s="23">
        <f>VLOOKUP(F4,Tabela3[#All],2,FALSE)</f>
        <v>4</v>
      </c>
      <c r="F4" s="55" t="s">
        <v>31</v>
      </c>
      <c r="G4" s="23">
        <f>VLOOKUP(H4,Tabela3[#All],2,FALSE)</f>
        <v>3</v>
      </c>
      <c r="H4" s="55" t="s">
        <v>165</v>
      </c>
      <c r="I4" s="23">
        <f>VLOOKUP(J4,Tabela3[#All],2,FALSE)</f>
        <v>2</v>
      </c>
      <c r="J4" s="55" t="s">
        <v>26</v>
      </c>
      <c r="K4" s="23">
        <f>VLOOKUP(L4,Tabela3[#All],2,FALSE)</f>
        <v>5</v>
      </c>
      <c r="L4" s="56" t="s">
        <v>166</v>
      </c>
    </row>
    <row r="5" spans="1:12" ht="30" x14ac:dyDescent="0.25">
      <c r="A5" s="192" t="s">
        <v>9</v>
      </c>
      <c r="B5" s="173">
        <v>0.81597222222222221</v>
      </c>
      <c r="C5" s="23">
        <f>VLOOKUP(D5,Tabela1[#All],2,FALSE)</f>
        <v>28</v>
      </c>
      <c r="D5" s="33" t="s">
        <v>61</v>
      </c>
      <c r="E5" s="23">
        <f>VLOOKUP(F5,Tabela1[#All],2,FALSE)</f>
        <v>15</v>
      </c>
      <c r="F5" s="33" t="s">
        <v>57</v>
      </c>
      <c r="G5" s="23">
        <f>VLOOKUP(H5,Tabela1[#All],2,FALSE)</f>
        <v>12</v>
      </c>
      <c r="H5" s="33" t="s">
        <v>58</v>
      </c>
      <c r="I5" s="23">
        <f>VLOOKUP(J5,Tabela1[#All],2,FALSE)</f>
        <v>18</v>
      </c>
      <c r="J5" s="33" t="s">
        <v>59</v>
      </c>
      <c r="K5" s="23">
        <f>VLOOKUP(L5,Tabela1[#All],2,FALSE)</f>
        <v>14</v>
      </c>
      <c r="L5" s="53" t="s">
        <v>60</v>
      </c>
    </row>
    <row r="6" spans="1:12" ht="28.5" x14ac:dyDescent="0.25">
      <c r="A6" s="192"/>
      <c r="B6" s="173"/>
      <c r="C6" s="23">
        <f>VLOOKUP(D6,Tabela3[#All],2,FALSE)</f>
        <v>15</v>
      </c>
      <c r="D6" s="55" t="s">
        <v>34</v>
      </c>
      <c r="E6" s="23">
        <f>VLOOKUP(F6,Tabela3[#All],2,FALSE)</f>
        <v>4</v>
      </c>
      <c r="F6" s="55" t="s">
        <v>31</v>
      </c>
      <c r="G6" s="23">
        <f>VLOOKUP(H6,Tabela3[#All],2,FALSE)</f>
        <v>3</v>
      </c>
      <c r="H6" s="55" t="s">
        <v>165</v>
      </c>
      <c r="I6" s="23">
        <f>VLOOKUP(J6,Tabela3[#All],2,FALSE)</f>
        <v>2</v>
      </c>
      <c r="J6" s="55" t="s">
        <v>26</v>
      </c>
      <c r="K6" s="23">
        <f>VLOOKUP(L6,Tabela3[#All],2,FALSE)</f>
        <v>5</v>
      </c>
      <c r="L6" s="56" t="s">
        <v>166</v>
      </c>
    </row>
    <row r="7" spans="1:12" x14ac:dyDescent="0.25">
      <c r="A7" s="184" t="s">
        <v>12</v>
      </c>
      <c r="B7" s="185"/>
      <c r="C7" s="185"/>
      <c r="D7" s="185"/>
      <c r="E7" s="185"/>
      <c r="F7" s="185"/>
      <c r="G7" s="185"/>
      <c r="H7" s="185"/>
      <c r="I7" s="185"/>
      <c r="J7" s="185"/>
      <c r="K7" s="186"/>
      <c r="L7" s="187"/>
    </row>
    <row r="8" spans="1:12" ht="45" customHeight="1" x14ac:dyDescent="0.25">
      <c r="A8" s="192" t="s">
        <v>13</v>
      </c>
      <c r="B8" s="173">
        <v>0.85763888888888884</v>
      </c>
      <c r="C8" s="23">
        <f>VLOOKUP(D8,Tabela1[#All],2,FALSE)</f>
        <v>30</v>
      </c>
      <c r="D8" s="33" t="s">
        <v>62</v>
      </c>
      <c r="E8" s="23">
        <f>VLOOKUP(F8,Tabela1[#All],2,FALSE)</f>
        <v>15</v>
      </c>
      <c r="F8" s="33" t="s">
        <v>57</v>
      </c>
      <c r="G8" s="23">
        <f>VLOOKUP(H8,Tabela1[#All],2,FALSE)</f>
        <v>9</v>
      </c>
      <c r="H8" s="33" t="s">
        <v>63</v>
      </c>
      <c r="I8" s="23">
        <f>VLOOKUP(J8,Tabela1[#All],2,FALSE)</f>
        <v>20</v>
      </c>
      <c r="J8" s="33" t="s">
        <v>64</v>
      </c>
      <c r="K8" s="23">
        <f>VLOOKUP(L8,Tabela1[#All],2,FALSE)</f>
        <v>14</v>
      </c>
      <c r="L8" s="53" t="s">
        <v>60</v>
      </c>
    </row>
    <row r="9" spans="1:12" ht="28.5" x14ac:dyDescent="0.25">
      <c r="A9" s="192"/>
      <c r="B9" s="173"/>
      <c r="C9" s="23">
        <f>VLOOKUP(D9,Tabela3[#All],2,FALSE)</f>
        <v>1</v>
      </c>
      <c r="D9" s="55" t="s">
        <v>148</v>
      </c>
      <c r="E9" s="23">
        <f>VLOOKUP(F9,Tabela3[#All],2,FALSE)</f>
        <v>4</v>
      </c>
      <c r="F9" s="55" t="s">
        <v>31</v>
      </c>
      <c r="G9" s="23">
        <f>VLOOKUP(H9,Tabela3[#All],2,FALSE)</f>
        <v>6</v>
      </c>
      <c r="H9" s="55" t="s">
        <v>167</v>
      </c>
      <c r="I9" s="23">
        <f>VLOOKUP(J9,Tabela3[#All],2,FALSE)</f>
        <v>3</v>
      </c>
      <c r="J9" s="55" t="s">
        <v>165</v>
      </c>
      <c r="K9" s="23">
        <f>VLOOKUP(L9,Tabela3[#All],2,FALSE)</f>
        <v>5</v>
      </c>
      <c r="L9" s="56" t="s">
        <v>166</v>
      </c>
    </row>
    <row r="10" spans="1:12" ht="43.5" customHeight="1" x14ac:dyDescent="0.25">
      <c r="A10" s="192" t="s">
        <v>15</v>
      </c>
      <c r="B10" s="173">
        <v>0.89236111111111116</v>
      </c>
      <c r="C10" s="23">
        <f>VLOOKUP(D10,Tabela1[#All],2,FALSE)</f>
        <v>28</v>
      </c>
      <c r="D10" s="33" t="s">
        <v>61</v>
      </c>
      <c r="E10" s="23">
        <f>VLOOKUP(F10,Tabela1[#All],2,FALSE)</f>
        <v>12</v>
      </c>
      <c r="F10" s="33" t="s">
        <v>58</v>
      </c>
      <c r="G10" s="23">
        <f>VLOOKUP(H10,Tabela1[#All],2,FALSE)</f>
        <v>9</v>
      </c>
      <c r="H10" s="33" t="s">
        <v>63</v>
      </c>
      <c r="I10" s="23">
        <f>VLOOKUP(J10,Tabela1[#All],2,FALSE)</f>
        <v>20</v>
      </c>
      <c r="J10" s="33" t="s">
        <v>64</v>
      </c>
      <c r="K10" s="23">
        <f>VLOOKUP(L10,Tabela1[#All],2,FALSE)</f>
        <v>14</v>
      </c>
      <c r="L10" s="53" t="s">
        <v>60</v>
      </c>
    </row>
    <row r="11" spans="1:12" ht="17.25" customHeight="1" x14ac:dyDescent="0.25">
      <c r="A11" s="192"/>
      <c r="B11" s="173"/>
      <c r="C11" s="23">
        <f>VLOOKUP(D11,Tabela3[#All],2,FALSE)</f>
        <v>15</v>
      </c>
      <c r="D11" s="55" t="s">
        <v>34</v>
      </c>
      <c r="E11" s="23">
        <f>VLOOKUP(F11,Tabela3[#All],2,FALSE)</f>
        <v>3</v>
      </c>
      <c r="F11" s="55" t="s">
        <v>165</v>
      </c>
      <c r="G11" s="23">
        <f>VLOOKUP(H11,Tabela3[#All],2,FALSE)</f>
        <v>6</v>
      </c>
      <c r="H11" s="55" t="s">
        <v>167</v>
      </c>
      <c r="I11" s="23">
        <f>VLOOKUP(J11,Tabela3[#All],2,FALSE)</f>
        <v>3</v>
      </c>
      <c r="J11" s="55" t="s">
        <v>165</v>
      </c>
      <c r="K11" s="23">
        <f>VLOOKUP(L11,Tabela3[#All],2,FALSE)</f>
        <v>5</v>
      </c>
      <c r="L11" s="56" t="s">
        <v>166</v>
      </c>
    </row>
    <row r="12" spans="1:12" ht="48" customHeight="1" x14ac:dyDescent="0.25">
      <c r="A12" s="192" t="s">
        <v>16</v>
      </c>
      <c r="B12" s="173">
        <v>0.92708333333333337</v>
      </c>
      <c r="C12" s="23">
        <f>VLOOKUP(D12,Tabela1[#All],2,FALSE)</f>
        <v>28</v>
      </c>
      <c r="D12" s="33" t="s">
        <v>61</v>
      </c>
      <c r="E12" s="23">
        <f>VLOOKUP(F12,Tabela1[#All],2,FALSE)</f>
        <v>12</v>
      </c>
      <c r="F12" s="33" t="s">
        <v>58</v>
      </c>
      <c r="G12" s="23">
        <f>VLOOKUP(H12,Tabela1[#All],2,FALSE)</f>
        <v>9</v>
      </c>
      <c r="H12" s="33" t="s">
        <v>63</v>
      </c>
      <c r="I12" s="23">
        <f>VLOOKUP(J12,Tabela1[#All],2,FALSE)</f>
        <v>20</v>
      </c>
      <c r="J12" s="33" t="s">
        <v>64</v>
      </c>
      <c r="K12" s="23">
        <f>VLOOKUP(L12,Tabela1[#All],2,FALSE)</f>
        <v>14</v>
      </c>
      <c r="L12" s="53" t="s">
        <v>60</v>
      </c>
    </row>
    <row r="13" spans="1:12" ht="28.5" x14ac:dyDescent="0.25">
      <c r="A13" s="193"/>
      <c r="B13" s="194"/>
      <c r="C13" s="54">
        <f>VLOOKUP(D13,Tabela3[#All],2,FALSE)</f>
        <v>15</v>
      </c>
      <c r="D13" s="55" t="s">
        <v>34</v>
      </c>
      <c r="E13" s="54">
        <f>VLOOKUP(F13,Tabela3[#All],2,FALSE)</f>
        <v>3</v>
      </c>
      <c r="F13" s="58" t="s">
        <v>165</v>
      </c>
      <c r="G13" s="54">
        <f>VLOOKUP(H13,Tabela3[#All],2,FALSE)</f>
        <v>6</v>
      </c>
      <c r="H13" s="55" t="s">
        <v>167</v>
      </c>
      <c r="I13" s="54">
        <f>VLOOKUP(J13,Tabela3[#All],2,FALSE)</f>
        <v>3</v>
      </c>
      <c r="J13" s="55" t="s">
        <v>165</v>
      </c>
      <c r="K13" s="54">
        <f>VLOOKUP(L13,Tabela3[#All],2,FALSE)</f>
        <v>5</v>
      </c>
      <c r="L13" s="56" t="s">
        <v>166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260D88-1534-477F-A60F-9891F0BC2563}">
          <x14:formula1>
            <xm:f>Mock_Tables!$O$4:$O$9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Mock_Tables!$J$4:$J$29</xm:f>
          </x14:formula1>
          <xm:sqref>B2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 L12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7A5A8CED-20D7-40D4-98CB-DD95F1E1412C}">
          <x14:formula1>
            <xm:f>Mock_Tables!$E$5:$E$22</xm:f>
          </x14:formula1>
          <xm:sqref>J4 D9 D6 D4 F4 D11 H11 H4 L9 J11 D13 F6 J9 J13 F9 H9 H13 L4 F11 H6 J6 L6 F13 L11 L13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C1" workbookViewId="0">
      <selection activeCell="J14" sqref="J14"/>
    </sheetView>
  </sheetViews>
  <sheetFormatPr defaultColWidth="19" defaultRowHeight="15" x14ac:dyDescent="0.25"/>
  <sheetData>
    <row r="1" spans="1:12" ht="19.5" x14ac:dyDescent="0.25">
      <c r="A1" s="36" t="s">
        <v>0</v>
      </c>
      <c r="B1" s="37" t="s">
        <v>1</v>
      </c>
      <c r="C1" s="38" t="s">
        <v>0</v>
      </c>
      <c r="D1" s="51">
        <f>VLOOKUP(E1,Tabela36[#All],2,FALSE)</f>
        <v>4</v>
      </c>
      <c r="E1" s="182" t="s">
        <v>65</v>
      </c>
      <c r="F1" s="182"/>
      <c r="G1" s="182"/>
      <c r="H1" s="182"/>
      <c r="I1" s="182"/>
      <c r="J1" s="182"/>
      <c r="K1" s="182"/>
      <c r="L1" s="183"/>
    </row>
    <row r="2" spans="1:12" x14ac:dyDescent="0.25">
      <c r="A2" s="52">
        <f>VLOOKUP(B2,Tabela4[#All],2,FALSE)</f>
        <v>2</v>
      </c>
      <c r="B2" s="30" t="s">
        <v>66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60" x14ac:dyDescent="0.25">
      <c r="A3" s="192" t="s">
        <v>6</v>
      </c>
      <c r="B3" s="173">
        <v>0.78125</v>
      </c>
      <c r="C3" s="23">
        <f>VLOOKUP(D3,Tabela1[#All],2,FALSE)</f>
        <v>10</v>
      </c>
      <c r="D3" s="33" t="s">
        <v>67</v>
      </c>
      <c r="E3" s="23">
        <f>VLOOKUP(F3,Tabela1[#All],2,FALSE)</f>
        <v>5</v>
      </c>
      <c r="F3" s="33" t="s">
        <v>68</v>
      </c>
      <c r="G3" s="23">
        <f>VLOOKUP(H3,Tabela1[#All],2,FALSE)</f>
        <v>13</v>
      </c>
      <c r="H3" s="33" t="s">
        <v>69</v>
      </c>
      <c r="I3" s="23">
        <f>VLOOKUP(J3,Tabela1[#All],2,FALSE)</f>
        <v>5</v>
      </c>
      <c r="J3" s="33" t="s">
        <v>68</v>
      </c>
      <c r="K3" s="23">
        <f>VLOOKUP(L3,Tabela1[#All],2,FALSE)</f>
        <v>26</v>
      </c>
      <c r="L3" s="53" t="s">
        <v>70</v>
      </c>
    </row>
    <row r="4" spans="1:12" x14ac:dyDescent="0.25">
      <c r="A4" s="192"/>
      <c r="B4" s="173"/>
      <c r="C4" s="23">
        <f>VLOOKUP(D4,Tabela3[#All],2,FALSE)</f>
        <v>9</v>
      </c>
      <c r="D4" s="55" t="s">
        <v>28</v>
      </c>
      <c r="E4" s="23">
        <f>VLOOKUP(F4,Tabela3[#All],2,FALSE)</f>
        <v>3</v>
      </c>
      <c r="F4" s="55" t="s">
        <v>165</v>
      </c>
      <c r="G4" s="23">
        <f>VLOOKUP(H4,Tabela3[#All],2,FALSE)</f>
        <v>15</v>
      </c>
      <c r="H4" s="55" t="s">
        <v>34</v>
      </c>
      <c r="I4" s="23">
        <f>VLOOKUP(J4,Tabela3[#All],2,FALSE)</f>
        <v>3</v>
      </c>
      <c r="J4" s="55" t="s">
        <v>165</v>
      </c>
      <c r="K4" s="23">
        <f>VLOOKUP(L4,Tabela3[#All],2,FALSE)</f>
        <v>7</v>
      </c>
      <c r="L4" s="56" t="s">
        <v>168</v>
      </c>
    </row>
    <row r="5" spans="1:12" ht="60" x14ac:dyDescent="0.25">
      <c r="A5" s="192" t="s">
        <v>9</v>
      </c>
      <c r="B5" s="173">
        <v>0.81597222222222221</v>
      </c>
      <c r="C5" s="23">
        <f>VLOOKUP(D5,Tabela1[#All],2,FALSE)</f>
        <v>10</v>
      </c>
      <c r="D5" s="33" t="s">
        <v>67</v>
      </c>
      <c r="E5" s="23">
        <f>VLOOKUP(F5,Tabela1[#All],2,FALSE)</f>
        <v>5</v>
      </c>
      <c r="F5" s="33" t="s">
        <v>68</v>
      </c>
      <c r="G5" s="23">
        <f>VLOOKUP(H5,Tabela1[#All],2,FALSE)</f>
        <v>13</v>
      </c>
      <c r="H5" s="33" t="s">
        <v>69</v>
      </c>
      <c r="I5" s="23">
        <f>VLOOKUP(J5,Tabela1[#All],2,FALSE)</f>
        <v>29</v>
      </c>
      <c r="J5" s="33" t="s">
        <v>71</v>
      </c>
      <c r="K5" s="23">
        <f>VLOOKUP(L5,Tabela1[#All],2,FALSE)</f>
        <v>26</v>
      </c>
      <c r="L5" s="53" t="s">
        <v>70</v>
      </c>
    </row>
    <row r="6" spans="1:12" x14ac:dyDescent="0.25">
      <c r="A6" s="192"/>
      <c r="B6" s="173"/>
      <c r="C6" s="23">
        <f>VLOOKUP(D6,Tabela3[#All],2,FALSE)</f>
        <v>9</v>
      </c>
      <c r="D6" s="55" t="s">
        <v>28</v>
      </c>
      <c r="E6" s="23">
        <f>VLOOKUP(F6,Tabela3[#All],2,FALSE)</f>
        <v>3</v>
      </c>
      <c r="F6" s="55" t="s">
        <v>165</v>
      </c>
      <c r="G6" s="23">
        <f>VLOOKUP(H6,Tabela3[#All],2,FALSE)</f>
        <v>15</v>
      </c>
      <c r="H6" s="55" t="s">
        <v>34</v>
      </c>
      <c r="I6" s="23">
        <f>VLOOKUP(J6,Tabela3[#All],2,FALSE)</f>
        <v>7</v>
      </c>
      <c r="J6" s="55" t="s">
        <v>168</v>
      </c>
      <c r="K6" s="23">
        <f>VLOOKUP(L6,Tabela3[#All],2,FALSE)</f>
        <v>7</v>
      </c>
      <c r="L6" s="56" t="s">
        <v>168</v>
      </c>
    </row>
    <row r="7" spans="1:12" x14ac:dyDescent="0.25">
      <c r="A7" s="184" t="s">
        <v>12</v>
      </c>
      <c r="B7" s="185"/>
      <c r="C7" s="185"/>
      <c r="D7" s="185"/>
      <c r="E7" s="185"/>
      <c r="F7" s="185"/>
      <c r="G7" s="185"/>
      <c r="H7" s="185"/>
      <c r="I7" s="185"/>
      <c r="J7" s="185"/>
      <c r="K7" s="186"/>
      <c r="L7" s="187"/>
    </row>
    <row r="8" spans="1:12" ht="45" x14ac:dyDescent="0.25">
      <c r="A8" s="192" t="s">
        <v>13</v>
      </c>
      <c r="B8" s="173">
        <v>0.85763888888888884</v>
      </c>
      <c r="C8" s="23">
        <f>VLOOKUP(D8,Tabela1[#All],2,FALSE)</f>
        <v>13</v>
      </c>
      <c r="D8" s="33" t="s">
        <v>69</v>
      </c>
      <c r="E8" s="23">
        <f>VLOOKUP(F8,Tabela1[#All],2,FALSE)</f>
        <v>5</v>
      </c>
      <c r="F8" s="33" t="s">
        <v>68</v>
      </c>
      <c r="G8" s="23">
        <f>VLOOKUP(H8,Tabela1[#All],2,FALSE)</f>
        <v>13</v>
      </c>
      <c r="H8" s="33" t="s">
        <v>69</v>
      </c>
      <c r="I8" s="23">
        <f>VLOOKUP(J8,Tabela1[#All],2,FALSE)</f>
        <v>29</v>
      </c>
      <c r="J8" s="33" t="s">
        <v>71</v>
      </c>
      <c r="K8" s="23">
        <f>VLOOKUP(L8,Tabela1[#All],2,FALSE)</f>
        <v>26</v>
      </c>
      <c r="L8" s="53" t="s">
        <v>70</v>
      </c>
    </row>
    <row r="9" spans="1:12" x14ac:dyDescent="0.25">
      <c r="A9" s="192"/>
      <c r="B9" s="173"/>
      <c r="C9" s="23">
        <f>VLOOKUP(D9,Tabela3[#All],2,FALSE)</f>
        <v>15</v>
      </c>
      <c r="D9" s="55" t="s">
        <v>34</v>
      </c>
      <c r="E9" s="23">
        <f>VLOOKUP(F9,Tabela3[#All],2,FALSE)</f>
        <v>3</v>
      </c>
      <c r="F9" s="55" t="s">
        <v>165</v>
      </c>
      <c r="G9" s="23">
        <f>VLOOKUP(H9,Tabela3[#All],2,FALSE)</f>
        <v>15</v>
      </c>
      <c r="H9" s="55" t="s">
        <v>34</v>
      </c>
      <c r="I9" s="23">
        <f>VLOOKUP(J9,Tabela3[#All],2,FALSE)</f>
        <v>7</v>
      </c>
      <c r="J9" s="55" t="s">
        <v>168</v>
      </c>
      <c r="K9" s="23">
        <f>VLOOKUP(L9,Tabela3[#All],2,FALSE)</f>
        <v>7</v>
      </c>
      <c r="L9" s="56" t="s">
        <v>168</v>
      </c>
    </row>
    <row r="10" spans="1:12" ht="60" x14ac:dyDescent="0.25">
      <c r="A10" s="192" t="s">
        <v>15</v>
      </c>
      <c r="B10" s="173">
        <v>0.89236111111111116</v>
      </c>
      <c r="C10" s="23">
        <f>VLOOKUP(D10,Tabela1[#All],2,FALSE)</f>
        <v>24</v>
      </c>
      <c r="D10" s="33" t="s">
        <v>72</v>
      </c>
      <c r="E10" s="23">
        <f>VLOOKUP(F10,Tabela1[#All],2,FALSE)</f>
        <v>19</v>
      </c>
      <c r="F10" s="33" t="s">
        <v>73</v>
      </c>
      <c r="G10" s="23">
        <f>VLOOKUP(H10,Tabela1[#All],2,FALSE)</f>
        <v>10</v>
      </c>
      <c r="H10" s="33" t="s">
        <v>67</v>
      </c>
      <c r="I10" s="23">
        <f>VLOOKUP(J10,Tabela1[#All],2,FALSE)</f>
        <v>29</v>
      </c>
      <c r="J10" s="33" t="s">
        <v>71</v>
      </c>
      <c r="K10" s="23">
        <f>VLOOKUP(L10,Tabela1[#All],2,FALSE)</f>
        <v>26</v>
      </c>
      <c r="L10" s="53" t="s">
        <v>70</v>
      </c>
    </row>
    <row r="11" spans="1:12" x14ac:dyDescent="0.25">
      <c r="A11" s="192"/>
      <c r="B11" s="173"/>
      <c r="C11" s="23">
        <f>VLOOKUP(D11,Tabela3[#All],2,FALSE)</f>
        <v>2</v>
      </c>
      <c r="D11" s="55" t="s">
        <v>26</v>
      </c>
      <c r="E11" s="23">
        <f>VLOOKUP(F11,Tabela3[#All],2,FALSE)</f>
        <v>2</v>
      </c>
      <c r="F11" s="55" t="s">
        <v>26</v>
      </c>
      <c r="G11" s="23">
        <f>VLOOKUP(H11,Tabela3[#All],2,FALSE)</f>
        <v>9</v>
      </c>
      <c r="H11" s="55" t="s">
        <v>28</v>
      </c>
      <c r="I11" s="23">
        <f>VLOOKUP(J11,Tabela3[#All],2,FALSE)</f>
        <v>7</v>
      </c>
      <c r="J11" s="55" t="s">
        <v>168</v>
      </c>
      <c r="K11" s="23">
        <f>VLOOKUP(L11,Tabela3[#All],2,FALSE)</f>
        <v>7</v>
      </c>
      <c r="L11" s="56" t="s">
        <v>168</v>
      </c>
    </row>
    <row r="12" spans="1:12" ht="60" x14ac:dyDescent="0.25">
      <c r="A12" s="192" t="s">
        <v>16</v>
      </c>
      <c r="B12" s="173">
        <v>0.92708333333333337</v>
      </c>
      <c r="C12" s="23">
        <f>VLOOKUP(D12,Tabela1[#All],2,FALSE)</f>
        <v>24</v>
      </c>
      <c r="D12" s="33" t="s">
        <v>72</v>
      </c>
      <c r="E12" s="23">
        <f>VLOOKUP(F12,Tabela1[#All],2,FALSE)</f>
        <v>19</v>
      </c>
      <c r="F12" s="33" t="s">
        <v>73</v>
      </c>
      <c r="G12" s="23">
        <f>VLOOKUP(H12,Tabela1[#All],2,FALSE)</f>
        <v>10</v>
      </c>
      <c r="H12" s="33" t="s">
        <v>67</v>
      </c>
      <c r="I12" s="23">
        <f>VLOOKUP(J12,Tabela1[#All],2,FALSE)</f>
        <v>29</v>
      </c>
      <c r="J12" s="33" t="s">
        <v>71</v>
      </c>
      <c r="K12" s="23">
        <f>VLOOKUP(L12,Tabela1[#All],2,FALSE)</f>
        <v>1</v>
      </c>
      <c r="L12" s="53" t="s">
        <v>147</v>
      </c>
    </row>
    <row r="13" spans="1:12" x14ac:dyDescent="0.25">
      <c r="A13" s="193"/>
      <c r="B13" s="194"/>
      <c r="C13" s="54">
        <f>VLOOKUP(D13,Tabela3[#All],2,FALSE)</f>
        <v>2</v>
      </c>
      <c r="D13" s="58" t="s">
        <v>26</v>
      </c>
      <c r="E13" s="54">
        <f>VLOOKUP(F13,Tabela3[#All],2,FALSE)</f>
        <v>2</v>
      </c>
      <c r="F13" s="58" t="s">
        <v>26</v>
      </c>
      <c r="G13" s="54">
        <f>VLOOKUP(H13,Tabela3[#All],2,FALSE)</f>
        <v>9</v>
      </c>
      <c r="H13" s="58" t="s">
        <v>28</v>
      </c>
      <c r="I13" s="54">
        <f>VLOOKUP(J13,Tabela3[#All],2,FALSE)</f>
        <v>7</v>
      </c>
      <c r="J13" s="58" t="s">
        <v>168</v>
      </c>
      <c r="K13" s="54">
        <f>VLOOKUP(L13,Tabela3[#All],2,FALSE)</f>
        <v>1</v>
      </c>
      <c r="L13" s="56" t="s">
        <v>148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Mock_Tables!$O$4:$O$9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Mock_Tables!$J$4:$J$29</xm:f>
          </x14:formula1>
          <xm:sqref>B2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  <x14:dataValidation type="list" allowBlank="1" showInputMessage="1" showErrorMessage="1" xr:uid="{0B7BDEFB-DCAE-4EA8-878E-1D1943F929B8}">
          <x14:formula1>
            <xm:f>Mock_Tables!$E$5:$E$22</xm:f>
          </x14:formula1>
          <xm:sqref>J4 J9 J11 J6 D4 H13 F4 H4 D11 D6 F6 H6 D9 L6 F9 H9 D13 L4 F11 H11 J13 L13 F13 L9 L11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J14" sqref="J14"/>
    </sheetView>
  </sheetViews>
  <sheetFormatPr defaultColWidth="16" defaultRowHeight="35.25" customHeight="1" x14ac:dyDescent="0.25"/>
  <cols>
    <col min="1" max="2" width="8.85546875" style="63" bestFit="1" customWidth="1"/>
    <col min="3" max="16384" width="16" style="63"/>
  </cols>
  <sheetData>
    <row r="1" spans="1:12" ht="21.75" customHeight="1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5</v>
      </c>
      <c r="E1" s="182" t="s">
        <v>74</v>
      </c>
      <c r="F1" s="182"/>
      <c r="G1" s="182"/>
      <c r="H1" s="182"/>
      <c r="I1" s="182"/>
      <c r="J1" s="182"/>
      <c r="K1" s="182"/>
      <c r="L1" s="183"/>
    </row>
    <row r="2" spans="1:12" ht="35.25" customHeight="1" x14ac:dyDescent="0.25">
      <c r="A2" s="52">
        <f>VLOOKUP(B2,Tabela4[#All],2,FALSE)</f>
        <v>2</v>
      </c>
      <c r="B2" s="4" t="s">
        <v>75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5.25" customHeight="1" x14ac:dyDescent="0.25">
      <c r="A3" s="192" t="s">
        <v>6</v>
      </c>
      <c r="B3" s="173">
        <v>0.78125</v>
      </c>
      <c r="C3" s="23">
        <f>VLOOKUP(D3,Tabela1[#All],2,FALSE)</f>
        <v>31</v>
      </c>
      <c r="D3" s="33" t="s">
        <v>76</v>
      </c>
      <c r="E3" s="23">
        <f>VLOOKUP(F3,Tabela1[#All],2,FALSE)</f>
        <v>36</v>
      </c>
      <c r="F3" s="33" t="s">
        <v>77</v>
      </c>
      <c r="G3" s="23">
        <f>VLOOKUP(H3,Tabela1[#All],2,FALSE)</f>
        <v>36</v>
      </c>
      <c r="H3" s="33" t="s">
        <v>77</v>
      </c>
      <c r="I3" s="23">
        <f>VLOOKUP(J3,Tabela1[#All],2,FALSE)</f>
        <v>34</v>
      </c>
      <c r="J3" s="33" t="s">
        <v>78</v>
      </c>
      <c r="K3" s="23">
        <f>VLOOKUP(L3,Tabela1[#All],2,FALSE)</f>
        <v>31</v>
      </c>
      <c r="L3" s="33" t="s">
        <v>76</v>
      </c>
    </row>
    <row r="4" spans="1:12" ht="35.25" customHeight="1" x14ac:dyDescent="0.25">
      <c r="A4" s="192"/>
      <c r="B4" s="173"/>
      <c r="C4" s="23">
        <f>VLOOKUP(D4,Tabela3[#All],2,FALSE)</f>
        <v>10</v>
      </c>
      <c r="D4" s="55" t="s">
        <v>170</v>
      </c>
      <c r="E4" s="23">
        <f>VLOOKUP(F4,Tabela3[#All],2,FALSE)</f>
        <v>9</v>
      </c>
      <c r="F4" s="55" t="s">
        <v>28</v>
      </c>
      <c r="G4" s="23">
        <f>VLOOKUP(H4,Tabela3[#All],2,FALSE)</f>
        <v>9</v>
      </c>
      <c r="H4" s="55" t="s">
        <v>28</v>
      </c>
      <c r="I4" s="23">
        <f>VLOOKUP(J4,Tabela3[#All],2,FALSE)</f>
        <v>7</v>
      </c>
      <c r="J4" s="55" t="s">
        <v>168</v>
      </c>
      <c r="K4" s="23">
        <f>VLOOKUP(L4,Tabela3[#All],2,FALSE)</f>
        <v>10</v>
      </c>
      <c r="L4" s="56" t="s">
        <v>170</v>
      </c>
    </row>
    <row r="5" spans="1:12" ht="35.25" customHeight="1" x14ac:dyDescent="0.25">
      <c r="A5" s="192" t="s">
        <v>9</v>
      </c>
      <c r="B5" s="173">
        <v>0.81597222222222221</v>
      </c>
      <c r="C5" s="23">
        <f>VLOOKUP(D5,Tabela1[#All],2,FALSE)</f>
        <v>31</v>
      </c>
      <c r="D5" s="33" t="s">
        <v>76</v>
      </c>
      <c r="E5" s="23">
        <f>VLOOKUP(F5,Tabela1[#All],2,FALSE)</f>
        <v>35</v>
      </c>
      <c r="F5" s="33" t="s">
        <v>79</v>
      </c>
      <c r="G5" s="23">
        <f>VLOOKUP(H5,Tabela1[#All],2,FALSE)</f>
        <v>36</v>
      </c>
      <c r="H5" s="33" t="s">
        <v>77</v>
      </c>
      <c r="I5" s="23">
        <f>VLOOKUP(J5,Tabela1[#All],2,FALSE)</f>
        <v>37</v>
      </c>
      <c r="J5" s="33" t="s">
        <v>80</v>
      </c>
      <c r="K5" s="23">
        <f>VLOOKUP(L5,Tabela1[#All],2,FALSE)</f>
        <v>38</v>
      </c>
      <c r="L5" s="33" t="s">
        <v>81</v>
      </c>
    </row>
    <row r="6" spans="1:12" ht="35.25" customHeight="1" x14ac:dyDescent="0.25">
      <c r="A6" s="192"/>
      <c r="B6" s="173"/>
      <c r="C6" s="23">
        <f>VLOOKUP(D6,Tabela3[#All],2,FALSE)</f>
        <v>10</v>
      </c>
      <c r="D6" s="55" t="s">
        <v>170</v>
      </c>
      <c r="E6" s="23">
        <f>VLOOKUP(F6,Tabela3[#All],2,FALSE)</f>
        <v>7</v>
      </c>
      <c r="F6" s="55" t="s">
        <v>168</v>
      </c>
      <c r="G6" s="23">
        <f>VLOOKUP(H6,Tabela3[#All],2,FALSE)</f>
        <v>9</v>
      </c>
      <c r="H6" s="55" t="s">
        <v>28</v>
      </c>
      <c r="I6" s="23">
        <f>VLOOKUP(J6,Tabela3[#All],2,FALSE)</f>
        <v>10</v>
      </c>
      <c r="J6" s="55" t="s">
        <v>170</v>
      </c>
      <c r="K6" s="23">
        <f>VLOOKUP(L6,Tabela3[#All],2,FALSE)</f>
        <v>4</v>
      </c>
      <c r="L6" s="56" t="s">
        <v>31</v>
      </c>
    </row>
    <row r="7" spans="1:12" ht="35.25" customHeight="1" x14ac:dyDescent="0.25">
      <c r="A7" s="184" t="s">
        <v>12</v>
      </c>
      <c r="B7" s="185"/>
      <c r="C7" s="185"/>
      <c r="D7" s="185"/>
      <c r="E7" s="185"/>
      <c r="F7" s="185"/>
      <c r="G7" s="185"/>
      <c r="H7" s="185"/>
      <c r="I7" s="185"/>
      <c r="J7" s="185"/>
      <c r="K7" s="186"/>
      <c r="L7" s="187"/>
    </row>
    <row r="8" spans="1:12" ht="35.25" customHeight="1" x14ac:dyDescent="0.25">
      <c r="A8" s="192" t="s">
        <v>13</v>
      </c>
      <c r="B8" s="173">
        <v>0.85763888888888884</v>
      </c>
      <c r="C8" s="23">
        <f>VLOOKUP(D8,Tabela1[#All],2,FALSE)</f>
        <v>34</v>
      </c>
      <c r="D8" s="33" t="s">
        <v>78</v>
      </c>
      <c r="E8" s="23">
        <f>VLOOKUP(F8,Tabela1[#All],2,FALSE)</f>
        <v>35</v>
      </c>
      <c r="F8" s="33" t="s">
        <v>79</v>
      </c>
      <c r="G8" s="23">
        <f>VLOOKUP(H8,Tabela1[#All],2,FALSE)</f>
        <v>36</v>
      </c>
      <c r="H8" s="33" t="s">
        <v>77</v>
      </c>
      <c r="I8" s="23">
        <f>VLOOKUP(J8,Tabela1[#All],2,FALSE)</f>
        <v>37</v>
      </c>
      <c r="J8" s="33" t="s">
        <v>80</v>
      </c>
      <c r="K8" s="23">
        <f>VLOOKUP(L8,Tabela1[#All],2,FALSE)</f>
        <v>38</v>
      </c>
      <c r="L8" s="33" t="s">
        <v>81</v>
      </c>
    </row>
    <row r="9" spans="1:12" ht="35.25" customHeight="1" x14ac:dyDescent="0.25">
      <c r="A9" s="192"/>
      <c r="B9" s="173"/>
      <c r="C9" s="23">
        <f>VLOOKUP(D9,Tabela3[#All],2,FALSE)</f>
        <v>7</v>
      </c>
      <c r="D9" s="55" t="s">
        <v>168</v>
      </c>
      <c r="E9" s="23">
        <f>VLOOKUP(F9,Tabela3[#All],2,FALSE)</f>
        <v>7</v>
      </c>
      <c r="F9" s="55" t="s">
        <v>168</v>
      </c>
      <c r="G9" s="23">
        <f>VLOOKUP(H9,Tabela3[#All],2,FALSE)</f>
        <v>9</v>
      </c>
      <c r="H9" s="55" t="s">
        <v>28</v>
      </c>
      <c r="I9" s="23">
        <f>VLOOKUP(J9,Tabela3[#All],2,FALSE)</f>
        <v>10</v>
      </c>
      <c r="J9" s="55" t="s">
        <v>170</v>
      </c>
      <c r="K9" s="23">
        <f>VLOOKUP(L9,Tabela3[#All],2,FALSE)</f>
        <v>4</v>
      </c>
      <c r="L9" s="56" t="s">
        <v>31</v>
      </c>
    </row>
    <row r="10" spans="1:12" ht="35.25" customHeight="1" x14ac:dyDescent="0.25">
      <c r="A10" s="192" t="s">
        <v>15</v>
      </c>
      <c r="B10" s="173">
        <v>0.89236111111111116</v>
      </c>
      <c r="C10" s="23">
        <f>VLOOKUP(D10,Tabela1[#All],2,FALSE)</f>
        <v>34</v>
      </c>
      <c r="D10" s="33" t="s">
        <v>78</v>
      </c>
      <c r="E10" s="23">
        <f>VLOOKUP(F10,Tabela1[#All],2,FALSE)</f>
        <v>35</v>
      </c>
      <c r="F10" s="33" t="s">
        <v>79</v>
      </c>
      <c r="G10" s="23">
        <f>VLOOKUP(H10,Tabela1[#All],2,FALSE)</f>
        <v>32</v>
      </c>
      <c r="H10" s="33" t="s">
        <v>82</v>
      </c>
      <c r="I10" s="23">
        <f>VLOOKUP(J10,Tabela1[#All],2,FALSE)</f>
        <v>37</v>
      </c>
      <c r="J10" s="33" t="s">
        <v>80</v>
      </c>
      <c r="K10" s="23">
        <f>VLOOKUP(L10,Tabela1[#All],2,FALSE)</f>
        <v>38</v>
      </c>
      <c r="L10" s="33" t="s">
        <v>81</v>
      </c>
    </row>
    <row r="11" spans="1:12" ht="35.25" customHeight="1" x14ac:dyDescent="0.25">
      <c r="A11" s="192"/>
      <c r="B11" s="173"/>
      <c r="C11" s="23">
        <f>VLOOKUP(D11,Tabela3[#All],2,FALSE)</f>
        <v>7</v>
      </c>
      <c r="D11" s="55" t="s">
        <v>168</v>
      </c>
      <c r="E11" s="23">
        <f>VLOOKUP(F11,Tabela3[#All],2,FALSE)</f>
        <v>7</v>
      </c>
      <c r="F11" s="55" t="s">
        <v>168</v>
      </c>
      <c r="G11" s="23">
        <f>VLOOKUP(H11,Tabela3[#All],2,FALSE)</f>
        <v>2</v>
      </c>
      <c r="H11" s="55" t="s">
        <v>26</v>
      </c>
      <c r="I11" s="23">
        <f>VLOOKUP(J11,Tabela3[#All],2,FALSE)</f>
        <v>10</v>
      </c>
      <c r="J11" s="55" t="s">
        <v>170</v>
      </c>
      <c r="K11" s="23">
        <f>VLOOKUP(L11,Tabela3[#All],2,FALSE)</f>
        <v>4</v>
      </c>
      <c r="L11" s="56" t="s">
        <v>31</v>
      </c>
    </row>
    <row r="12" spans="1:12" ht="35.25" customHeight="1" x14ac:dyDescent="0.25">
      <c r="A12" s="192" t="s">
        <v>16</v>
      </c>
      <c r="B12" s="173">
        <v>0.92708333333333337</v>
      </c>
      <c r="C12" s="23">
        <f>VLOOKUP(D12,Tabela1[#All],2,FALSE)</f>
        <v>34</v>
      </c>
      <c r="D12" s="33" t="s">
        <v>78</v>
      </c>
      <c r="E12" s="23">
        <f>VLOOKUP(F12,Tabela1[#All],2,FALSE)</f>
        <v>35</v>
      </c>
      <c r="F12" s="33" t="s">
        <v>79</v>
      </c>
      <c r="G12" s="23">
        <f>VLOOKUP(H12,Tabela1[#All],2,FALSE)</f>
        <v>32</v>
      </c>
      <c r="H12" s="33" t="s">
        <v>82</v>
      </c>
      <c r="I12" s="23">
        <f>VLOOKUP(J12,Tabela1[#All],2,FALSE)</f>
        <v>37</v>
      </c>
      <c r="J12" s="33" t="s">
        <v>80</v>
      </c>
      <c r="K12" s="23">
        <f>VLOOKUP(L12,Tabela1[#All],2,FALSE)</f>
        <v>38</v>
      </c>
      <c r="L12" s="33" t="s">
        <v>81</v>
      </c>
    </row>
    <row r="13" spans="1:12" ht="35.25" customHeight="1" x14ac:dyDescent="0.25">
      <c r="A13" s="193"/>
      <c r="B13" s="194"/>
      <c r="C13" s="54">
        <f>VLOOKUP(D13,Tabela3[#All],2,FALSE)</f>
        <v>7</v>
      </c>
      <c r="D13" s="58" t="s">
        <v>168</v>
      </c>
      <c r="E13" s="54">
        <f>VLOOKUP(F13,Tabela3[#All],2,FALSE)</f>
        <v>7</v>
      </c>
      <c r="F13" s="55" t="s">
        <v>168</v>
      </c>
      <c r="G13" s="54">
        <f>VLOOKUP(H13,Tabela3[#All],2,FALSE)</f>
        <v>2</v>
      </c>
      <c r="H13" s="58" t="s">
        <v>26</v>
      </c>
      <c r="I13" s="54">
        <f>VLOOKUP(J13,Tabela3[#All],2,FALSE)</f>
        <v>10</v>
      </c>
      <c r="J13" s="58" t="s">
        <v>170</v>
      </c>
      <c r="K13" s="54">
        <f>VLOOKUP(L13,Tabela3[#All],2,FALSE)</f>
        <v>4</v>
      </c>
      <c r="L13" s="57" t="s">
        <v>31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Mock_Tables!$O$4:$O$9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Mock_Tables!$J$4:$J$29</xm:f>
          </x14:formula1>
          <xm:sqref>B2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  <x14:dataValidation type="list" allowBlank="1" showInputMessage="1" showErrorMessage="1" xr:uid="{AB29C086-0DD8-4923-8204-54DAEADDCD2E}">
          <x14:formula1>
            <xm:f>Mock_Tables!$E$5:$E$22</xm:f>
          </x14:formula1>
          <xm:sqref>J4 J9 J11 J6 D4 H13 F4 H4 D11 D6 F6 H6 D9 L6 F9 H9 D13 L4 F11 H11 J13 L11 L13 L9 F13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N8" sqref="N8"/>
    </sheetView>
  </sheetViews>
  <sheetFormatPr defaultColWidth="14.7109375" defaultRowHeight="15" x14ac:dyDescent="0.25"/>
  <cols>
    <col min="1" max="1" width="8.85546875" style="63" bestFit="1" customWidth="1"/>
    <col min="2" max="16384" width="14.7109375" style="63"/>
  </cols>
  <sheetData>
    <row r="1" spans="1:12" ht="21" customHeight="1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6</v>
      </c>
      <c r="E1" s="182" t="s">
        <v>83</v>
      </c>
      <c r="F1" s="182"/>
      <c r="G1" s="182"/>
      <c r="H1" s="182"/>
      <c r="I1" s="182"/>
      <c r="J1" s="182"/>
      <c r="K1" s="182"/>
      <c r="L1" s="183"/>
    </row>
    <row r="2" spans="1:12" x14ac:dyDescent="0.25">
      <c r="A2" s="52">
        <f>VLOOKUP(B2,Tabela4[#All],2,FALSE)</f>
        <v>2</v>
      </c>
      <c r="B2" s="4" t="s">
        <v>84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92" t="s">
        <v>6</v>
      </c>
      <c r="B3" s="173">
        <v>0.78125</v>
      </c>
      <c r="C3" s="23">
        <f>VLOOKUP(D3,Tabela1[#All],2,FALSE)</f>
        <v>39</v>
      </c>
      <c r="D3" s="33" t="s">
        <v>85</v>
      </c>
      <c r="E3" s="23">
        <f>VLOOKUP(F3,Tabela1[#All],2,FALSE)</f>
        <v>41</v>
      </c>
      <c r="F3" s="33" t="s">
        <v>86</v>
      </c>
      <c r="G3" s="23">
        <f>VLOOKUP(H3,Tabela1[#All],2,FALSE)</f>
        <v>41</v>
      </c>
      <c r="H3" s="33" t="s">
        <v>86</v>
      </c>
      <c r="I3" s="23">
        <f>VLOOKUP(J3,Tabela1[#All],2,FALSE)</f>
        <v>44</v>
      </c>
      <c r="J3" s="33" t="s">
        <v>87</v>
      </c>
      <c r="K3" s="23">
        <f>VLOOKUP(L3,Tabela1[#All],2,FALSE)</f>
        <v>1</v>
      </c>
      <c r="L3" s="33" t="s">
        <v>147</v>
      </c>
    </row>
    <row r="4" spans="1:12" ht="28.5" x14ac:dyDescent="0.25">
      <c r="A4" s="192"/>
      <c r="B4" s="173"/>
      <c r="C4" s="23">
        <f>VLOOKUP(D4,Tabela3[#All],2,FALSE)</f>
        <v>6</v>
      </c>
      <c r="D4" s="55" t="s">
        <v>167</v>
      </c>
      <c r="E4" s="23">
        <f>VLOOKUP(F4,Tabela3[#All],2,FALSE)</f>
        <v>7</v>
      </c>
      <c r="F4" s="55" t="s">
        <v>168</v>
      </c>
      <c r="G4" s="23">
        <f>VLOOKUP(H4,Tabela3[#All],2,FALSE)</f>
        <v>7</v>
      </c>
      <c r="H4" s="55" t="s">
        <v>168</v>
      </c>
      <c r="I4" s="23">
        <f>VLOOKUP(J4,Tabela3[#All],2,FALSE)</f>
        <v>8</v>
      </c>
      <c r="J4" s="55" t="s">
        <v>169</v>
      </c>
      <c r="K4" s="23">
        <f>VLOOKUP(L4,Tabela3[#All],2,FALSE)</f>
        <v>1</v>
      </c>
      <c r="L4" s="56" t="s">
        <v>148</v>
      </c>
    </row>
    <row r="5" spans="1:12" ht="45" x14ac:dyDescent="0.25">
      <c r="A5" s="192" t="s">
        <v>9</v>
      </c>
      <c r="B5" s="173">
        <v>0.81597222222222221</v>
      </c>
      <c r="C5" s="23">
        <f>VLOOKUP(D5,Tabela1[#All],2,FALSE)</f>
        <v>39</v>
      </c>
      <c r="D5" s="33" t="s">
        <v>85</v>
      </c>
      <c r="E5" s="23">
        <f>VLOOKUP(F5,Tabela1[#All],2,FALSE)</f>
        <v>42</v>
      </c>
      <c r="F5" s="33" t="s">
        <v>88</v>
      </c>
      <c r="G5" s="23">
        <f>VLOOKUP(H5,Tabela1[#All],2,FALSE)</f>
        <v>41</v>
      </c>
      <c r="H5" s="33" t="s">
        <v>86</v>
      </c>
      <c r="I5" s="23">
        <f>VLOOKUP(J5,Tabela1[#All],2,FALSE)</f>
        <v>44</v>
      </c>
      <c r="J5" s="33" t="s">
        <v>87</v>
      </c>
      <c r="K5" s="23">
        <f>VLOOKUP(L5,Tabela1[#All],2,FALSE)</f>
        <v>45</v>
      </c>
      <c r="L5" s="33" t="s">
        <v>89</v>
      </c>
    </row>
    <row r="6" spans="1:12" ht="28.5" x14ac:dyDescent="0.25">
      <c r="A6" s="192"/>
      <c r="B6" s="173"/>
      <c r="C6" s="23">
        <f>VLOOKUP(D6,Tabela3[#All],2,FALSE)</f>
        <v>6</v>
      </c>
      <c r="D6" s="55" t="s">
        <v>167</v>
      </c>
      <c r="E6" s="23">
        <f>VLOOKUP(F6,Tabela3[#All],2,FALSE)</f>
        <v>11</v>
      </c>
      <c r="F6" s="55" t="s">
        <v>37</v>
      </c>
      <c r="G6" s="23">
        <f>VLOOKUP(H6,Tabela3[#All],2,FALSE)</f>
        <v>7</v>
      </c>
      <c r="H6" s="55" t="s">
        <v>168</v>
      </c>
      <c r="I6" s="23">
        <f>VLOOKUP(J6,Tabela3[#All],2,FALSE)</f>
        <v>8</v>
      </c>
      <c r="J6" s="55" t="s">
        <v>169</v>
      </c>
      <c r="K6" s="23">
        <f>VLOOKUP(L6,Tabela3[#All],2,FALSE)</f>
        <v>6</v>
      </c>
      <c r="L6" s="56" t="s">
        <v>167</v>
      </c>
    </row>
    <row r="7" spans="1:12" x14ac:dyDescent="0.25">
      <c r="A7" s="184" t="s">
        <v>12</v>
      </c>
      <c r="B7" s="185"/>
      <c r="C7" s="185"/>
      <c r="D7" s="185"/>
      <c r="E7" s="185"/>
      <c r="F7" s="185"/>
      <c r="G7" s="185"/>
      <c r="H7" s="185"/>
      <c r="I7" s="185"/>
      <c r="J7" s="185"/>
      <c r="K7" s="186"/>
      <c r="L7" s="187"/>
    </row>
    <row r="8" spans="1:12" ht="45" x14ac:dyDescent="0.25">
      <c r="A8" s="192" t="s">
        <v>13</v>
      </c>
      <c r="B8" s="173">
        <v>0.85763888888888884</v>
      </c>
      <c r="C8" s="23">
        <f>VLOOKUP(D8,Tabela1[#All],2,FALSE)</f>
        <v>33</v>
      </c>
      <c r="D8" s="33" t="s">
        <v>90</v>
      </c>
      <c r="E8" s="23">
        <f>VLOOKUP(F8,Tabela1[#All],2,FALSE)</f>
        <v>42</v>
      </c>
      <c r="F8" s="33" t="s">
        <v>88</v>
      </c>
      <c r="G8" s="23">
        <f>VLOOKUP(H8,Tabela1[#All],2,FALSE)</f>
        <v>41</v>
      </c>
      <c r="H8" s="33" t="s">
        <v>86</v>
      </c>
      <c r="I8" s="23">
        <f>VLOOKUP(J8,Tabela1[#All],2,FALSE)</f>
        <v>33</v>
      </c>
      <c r="J8" s="33" t="s">
        <v>90</v>
      </c>
      <c r="K8" s="23">
        <f>VLOOKUP(L8,Tabela1[#All],2,FALSE)</f>
        <v>45</v>
      </c>
      <c r="L8" s="33" t="s">
        <v>89</v>
      </c>
    </row>
    <row r="9" spans="1:12" ht="28.5" x14ac:dyDescent="0.25">
      <c r="A9" s="192"/>
      <c r="B9" s="173"/>
      <c r="C9" s="23">
        <f>VLOOKUP(D9,Tabela3[#All],2,FALSE)</f>
        <v>2</v>
      </c>
      <c r="D9" s="55" t="s">
        <v>26</v>
      </c>
      <c r="E9" s="23">
        <f>VLOOKUP(F9,Tabela3[#All],2,FALSE)</f>
        <v>11</v>
      </c>
      <c r="F9" s="55" t="s">
        <v>37</v>
      </c>
      <c r="G9" s="23">
        <f>VLOOKUP(H9,Tabela3[#All],2,FALSE)</f>
        <v>7</v>
      </c>
      <c r="H9" s="55" t="s">
        <v>168</v>
      </c>
      <c r="I9" s="23">
        <f>VLOOKUP(J9,Tabela3[#All],2,FALSE)</f>
        <v>2</v>
      </c>
      <c r="J9" s="55" t="s">
        <v>26</v>
      </c>
      <c r="K9" s="23">
        <f>VLOOKUP(L9,Tabela3[#All],2,FALSE)</f>
        <v>6</v>
      </c>
      <c r="L9" s="56" t="s">
        <v>167</v>
      </c>
    </row>
    <row r="10" spans="1:12" ht="45" x14ac:dyDescent="0.25">
      <c r="A10" s="192" t="s">
        <v>15</v>
      </c>
      <c r="B10" s="173">
        <v>0.89236111111111116</v>
      </c>
      <c r="C10" s="23">
        <f>VLOOKUP(D10,Tabela1[#All],2,FALSE)</f>
        <v>40</v>
      </c>
      <c r="D10" s="33" t="s">
        <v>91</v>
      </c>
      <c r="E10" s="23">
        <f>VLOOKUP(F10,Tabela1[#All],2,FALSE)</f>
        <v>42</v>
      </c>
      <c r="F10" s="33" t="s">
        <v>88</v>
      </c>
      <c r="G10" s="23">
        <f>VLOOKUP(H10,Tabela1[#All],2,FALSE)</f>
        <v>43</v>
      </c>
      <c r="H10" s="33" t="s">
        <v>92</v>
      </c>
      <c r="I10" s="23">
        <f>VLOOKUP(J10,Tabela1[#All],2,FALSE)</f>
        <v>44</v>
      </c>
      <c r="J10" s="33" t="s">
        <v>87</v>
      </c>
      <c r="K10" s="23">
        <f>VLOOKUP(L10,Tabela1[#All],2,FALSE)</f>
        <v>45</v>
      </c>
      <c r="L10" s="33" t="s">
        <v>89</v>
      </c>
    </row>
    <row r="11" spans="1:12" ht="28.5" x14ac:dyDescent="0.25">
      <c r="A11" s="192"/>
      <c r="B11" s="173"/>
      <c r="C11" s="23">
        <f>VLOOKUP(D11,Tabela3[#All],2,FALSE)</f>
        <v>16</v>
      </c>
      <c r="D11" s="55" t="s">
        <v>39</v>
      </c>
      <c r="E11" s="23">
        <f>VLOOKUP(F11,Tabela3[#All],2,FALSE)</f>
        <v>11</v>
      </c>
      <c r="F11" s="55" t="s">
        <v>37</v>
      </c>
      <c r="G11" s="23">
        <f>VLOOKUP(H11,Tabela3[#All],2,FALSE)</f>
        <v>14</v>
      </c>
      <c r="H11" s="55" t="s">
        <v>38</v>
      </c>
      <c r="I11" s="23">
        <f>VLOOKUP(J11,Tabela3[#All],2,FALSE)</f>
        <v>8</v>
      </c>
      <c r="J11" s="55" t="s">
        <v>169</v>
      </c>
      <c r="K11" s="23">
        <f>VLOOKUP(L11,Tabela3[#All],2,FALSE)</f>
        <v>6</v>
      </c>
      <c r="L11" s="56" t="s">
        <v>167</v>
      </c>
    </row>
    <row r="12" spans="1:12" ht="45" x14ac:dyDescent="0.25">
      <c r="A12" s="192" t="s">
        <v>16</v>
      </c>
      <c r="B12" s="173">
        <v>0.92708333333333337</v>
      </c>
      <c r="C12" s="23">
        <f>VLOOKUP(D12,Tabela1[#All],2,FALSE)</f>
        <v>40</v>
      </c>
      <c r="D12" s="33" t="s">
        <v>91</v>
      </c>
      <c r="E12" s="23">
        <f>VLOOKUP(F12,Tabela1[#All],2,FALSE)</f>
        <v>42</v>
      </c>
      <c r="F12" s="33" t="s">
        <v>88</v>
      </c>
      <c r="G12" s="23">
        <f>VLOOKUP(H12,Tabela1[#All],2,FALSE)</f>
        <v>43</v>
      </c>
      <c r="H12" s="33" t="s">
        <v>92</v>
      </c>
      <c r="I12" s="23">
        <f>VLOOKUP(J12,Tabela1[#All],2,FALSE)</f>
        <v>44</v>
      </c>
      <c r="J12" s="33" t="s">
        <v>87</v>
      </c>
      <c r="K12" s="23">
        <f>VLOOKUP(L12,Tabela1[#All],2,FALSE)</f>
        <v>45</v>
      </c>
      <c r="L12" s="33" t="s">
        <v>89</v>
      </c>
    </row>
    <row r="13" spans="1:12" ht="28.5" x14ac:dyDescent="0.25">
      <c r="A13" s="193"/>
      <c r="B13" s="194"/>
      <c r="C13" s="54">
        <f>VLOOKUP(D13,Tabela3[#All],2,FALSE)</f>
        <v>16</v>
      </c>
      <c r="D13" s="58" t="s">
        <v>39</v>
      </c>
      <c r="E13" s="54">
        <f>VLOOKUP(F13,Tabela3[#All],2,FALSE)</f>
        <v>11</v>
      </c>
      <c r="F13" s="58" t="s">
        <v>37</v>
      </c>
      <c r="G13" s="54">
        <f>VLOOKUP(H13,Tabela3[#All],2,FALSE)</f>
        <v>14</v>
      </c>
      <c r="H13" s="55" t="s">
        <v>38</v>
      </c>
      <c r="I13" s="54">
        <f>VLOOKUP(J13,Tabela3[#All],2,FALSE)</f>
        <v>7</v>
      </c>
      <c r="J13" s="55" t="s">
        <v>168</v>
      </c>
      <c r="K13" s="54">
        <f>VLOOKUP(L13,Tabela3[#All],2,FALSE)</f>
        <v>6</v>
      </c>
      <c r="L13" s="56" t="s">
        <v>167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Mock_Tables!$O$4:$O$9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Mock_Tables!$J$4:$J$29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S48"/>
  <sheetViews>
    <sheetView tabSelected="1" zoomScale="70" zoomScaleNormal="70" workbookViewId="0">
      <selection activeCell="O30" sqref="O30"/>
    </sheetView>
  </sheetViews>
  <sheetFormatPr defaultColWidth="9.140625" defaultRowHeight="15" customHeight="1" x14ac:dyDescent="0.25"/>
  <cols>
    <col min="1" max="1" width="2.42578125" customWidth="1"/>
    <col min="2" max="2" width="48.7109375" bestFit="1" customWidth="1"/>
    <col min="3" max="3" width="9.140625" style="84"/>
    <col min="4" max="4" width="2.42578125" customWidth="1"/>
    <col min="5" max="5" width="26.7109375" style="157" bestFit="1" customWidth="1"/>
    <col min="6" max="6" width="5.42578125" style="84" bestFit="1" customWidth="1"/>
    <col min="7" max="7" width="23.140625" style="42" bestFit="1" customWidth="1"/>
    <col min="8" max="8" width="17.42578125" bestFit="1" customWidth="1"/>
    <col min="9" max="9" width="2.85546875" customWidth="1"/>
    <col min="10" max="11" width="13.7109375" customWidth="1"/>
    <col min="12" max="12" width="5.7109375" style="84" bestFit="1" customWidth="1"/>
    <col min="13" max="13" width="13.28515625" style="84" bestFit="1" customWidth="1"/>
    <col min="14" max="14" width="2.42578125" customWidth="1"/>
    <col min="15" max="15" width="26.42578125" bestFit="1" customWidth="1"/>
    <col min="16" max="16" width="4.85546875" style="84" bestFit="1" customWidth="1"/>
    <col min="17" max="17" width="2.42578125" customWidth="1"/>
    <col min="18" max="18" width="15.42578125" customWidth="1"/>
    <col min="19" max="19" width="15.42578125" style="84" customWidth="1"/>
    <col min="16383" max="16384" width="9.140625" bestFit="1" customWidth="1"/>
  </cols>
  <sheetData>
    <row r="1" spans="2:19" ht="15" customHeight="1" thickBot="1" x14ac:dyDescent="0.3"/>
    <row r="2" spans="2:19" ht="35.450000000000003" customHeight="1" x14ac:dyDescent="0.25">
      <c r="B2" s="198" t="s">
        <v>93</v>
      </c>
      <c r="C2" s="199"/>
      <c r="D2" s="24"/>
      <c r="E2" s="195" t="s">
        <v>94</v>
      </c>
      <c r="F2" s="196"/>
      <c r="G2" s="196"/>
      <c r="H2" s="197"/>
      <c r="J2" s="195" t="s">
        <v>95</v>
      </c>
      <c r="K2" s="196"/>
      <c r="L2" s="196"/>
      <c r="M2" s="197"/>
      <c r="O2" s="195" t="s">
        <v>96</v>
      </c>
      <c r="P2" s="197"/>
      <c r="R2" s="198" t="s">
        <v>97</v>
      </c>
      <c r="S2" s="199"/>
    </row>
    <row r="3" spans="2:19" x14ac:dyDescent="0.25">
      <c r="B3" s="64" t="s">
        <v>98</v>
      </c>
      <c r="C3" s="159" t="s">
        <v>0</v>
      </c>
      <c r="D3" s="31"/>
      <c r="E3" s="162" t="s">
        <v>99</v>
      </c>
      <c r="F3" s="207" t="s">
        <v>0</v>
      </c>
      <c r="G3" s="208" t="s">
        <v>149</v>
      </c>
      <c r="H3" s="163" t="s">
        <v>173</v>
      </c>
      <c r="I3" s="31"/>
      <c r="J3" s="46" t="s">
        <v>98</v>
      </c>
      <c r="K3" s="205" t="s">
        <v>174</v>
      </c>
      <c r="L3" s="206" t="s">
        <v>0</v>
      </c>
      <c r="M3" s="161" t="s">
        <v>175</v>
      </c>
      <c r="N3" s="31"/>
      <c r="O3" s="46" t="s">
        <v>176</v>
      </c>
      <c r="P3" s="161" t="s">
        <v>0</v>
      </c>
      <c r="R3" s="64" t="s">
        <v>100</v>
      </c>
      <c r="S3" s="159" t="s">
        <v>0</v>
      </c>
    </row>
    <row r="4" spans="2:19" x14ac:dyDescent="0.25">
      <c r="B4" s="158" t="s">
        <v>147</v>
      </c>
      <c r="C4" s="160">
        <f>ROW() - 3</f>
        <v>1</v>
      </c>
      <c r="D4" s="39"/>
      <c r="E4" s="167" t="s">
        <v>148</v>
      </c>
      <c r="F4" s="203">
        <f>ROW() - 3</f>
        <v>1</v>
      </c>
      <c r="G4" s="204" t="s">
        <v>147</v>
      </c>
      <c r="H4" s="40">
        <v>5</v>
      </c>
      <c r="I4" s="39"/>
      <c r="J4" s="167" t="s">
        <v>101</v>
      </c>
      <c r="K4" s="204">
        <v>2</v>
      </c>
      <c r="L4" s="203">
        <v>1</v>
      </c>
      <c r="M4" s="44">
        <v>31</v>
      </c>
      <c r="N4" s="39"/>
      <c r="O4" s="41" t="s">
        <v>2</v>
      </c>
      <c r="P4" s="44">
        <v>1</v>
      </c>
      <c r="R4" s="86" t="s">
        <v>102</v>
      </c>
      <c r="S4" s="87">
        <v>1</v>
      </c>
    </row>
    <row r="5" spans="2:19" x14ac:dyDescent="0.25">
      <c r="B5" s="65" t="s">
        <v>44</v>
      </c>
      <c r="C5" s="87">
        <f t="shared" ref="C5:C48" si="0">ROW() - 3</f>
        <v>2</v>
      </c>
      <c r="D5" s="39"/>
      <c r="E5" s="169" t="s">
        <v>26</v>
      </c>
      <c r="F5" s="203">
        <f t="shared" ref="F5:F48" si="1">ROW() - 3</f>
        <v>2</v>
      </c>
      <c r="G5" s="204" t="s">
        <v>150</v>
      </c>
      <c r="H5" s="40">
        <v>5</v>
      </c>
      <c r="I5" s="39"/>
      <c r="J5" s="167" t="s">
        <v>103</v>
      </c>
      <c r="K5" s="204">
        <v>2</v>
      </c>
      <c r="L5" s="203">
        <v>2</v>
      </c>
      <c r="M5" s="44">
        <v>31</v>
      </c>
      <c r="N5" s="39"/>
      <c r="O5" s="41" t="s">
        <v>46</v>
      </c>
      <c r="P5" s="44">
        <v>2</v>
      </c>
      <c r="R5" s="86" t="s">
        <v>104</v>
      </c>
      <c r="S5" s="87">
        <v>2</v>
      </c>
    </row>
    <row r="6" spans="2:19" x14ac:dyDescent="0.25">
      <c r="B6" s="65" t="s">
        <v>10</v>
      </c>
      <c r="C6" s="87">
        <f t="shared" si="0"/>
        <v>3</v>
      </c>
      <c r="D6" s="39"/>
      <c r="E6" s="169" t="s">
        <v>165</v>
      </c>
      <c r="F6" s="203">
        <f t="shared" si="1"/>
        <v>3</v>
      </c>
      <c r="G6" s="204" t="s">
        <v>151</v>
      </c>
      <c r="H6" s="40">
        <v>5</v>
      </c>
      <c r="I6" s="39"/>
      <c r="J6" s="167" t="s">
        <v>105</v>
      </c>
      <c r="K6" s="204">
        <v>1</v>
      </c>
      <c r="L6" s="203">
        <v>3</v>
      </c>
      <c r="M6" s="44">
        <v>31</v>
      </c>
      <c r="N6" s="39"/>
      <c r="O6" s="41" t="s">
        <v>55</v>
      </c>
      <c r="P6" s="44">
        <v>3</v>
      </c>
      <c r="R6" s="86" t="s">
        <v>106</v>
      </c>
      <c r="S6" s="87">
        <v>3</v>
      </c>
    </row>
    <row r="7" spans="2:19" x14ac:dyDescent="0.25">
      <c r="B7" s="65" t="s">
        <v>7</v>
      </c>
      <c r="C7" s="87">
        <f t="shared" si="0"/>
        <v>4</v>
      </c>
      <c r="D7" s="39"/>
      <c r="E7" s="169" t="s">
        <v>31</v>
      </c>
      <c r="F7" s="203">
        <f t="shared" si="1"/>
        <v>4</v>
      </c>
      <c r="G7" s="204" t="s">
        <v>152</v>
      </c>
      <c r="H7" s="40">
        <v>5</v>
      </c>
      <c r="I7" s="39"/>
      <c r="J7" s="167" t="s">
        <v>107</v>
      </c>
      <c r="K7" s="204">
        <v>1</v>
      </c>
      <c r="L7" s="203">
        <v>4</v>
      </c>
      <c r="M7" s="44">
        <v>31</v>
      </c>
      <c r="N7" s="39"/>
      <c r="O7" s="41" t="s">
        <v>65</v>
      </c>
      <c r="P7" s="44">
        <v>4</v>
      </c>
      <c r="R7" s="86" t="s">
        <v>108</v>
      </c>
      <c r="S7" s="87">
        <v>4</v>
      </c>
    </row>
    <row r="8" spans="2:19" ht="15.75" thickBot="1" x14ac:dyDescent="0.3">
      <c r="B8" s="65" t="s">
        <v>68</v>
      </c>
      <c r="C8" s="87">
        <f t="shared" si="0"/>
        <v>5</v>
      </c>
      <c r="D8" s="39"/>
      <c r="E8" s="169" t="s">
        <v>166</v>
      </c>
      <c r="F8" s="203">
        <f t="shared" si="1"/>
        <v>5</v>
      </c>
      <c r="G8" s="204" t="s">
        <v>153</v>
      </c>
      <c r="H8" s="40">
        <v>5</v>
      </c>
      <c r="I8" s="39"/>
      <c r="J8" s="167" t="s">
        <v>66</v>
      </c>
      <c r="K8" s="204">
        <v>2</v>
      </c>
      <c r="L8" s="203">
        <v>5</v>
      </c>
      <c r="M8" s="44">
        <v>31</v>
      </c>
      <c r="N8" s="39"/>
      <c r="O8" s="41" t="s">
        <v>74</v>
      </c>
      <c r="P8" s="44">
        <v>5</v>
      </c>
      <c r="R8" s="88" t="s">
        <v>109</v>
      </c>
      <c r="S8" s="89">
        <v>5</v>
      </c>
    </row>
    <row r="9" spans="2:19" ht="15.75" thickBot="1" x14ac:dyDescent="0.3">
      <c r="B9" s="65" t="s">
        <v>54</v>
      </c>
      <c r="C9" s="87">
        <f t="shared" si="0"/>
        <v>6</v>
      </c>
      <c r="D9" s="39"/>
      <c r="E9" s="169" t="s">
        <v>167</v>
      </c>
      <c r="F9" s="203">
        <f t="shared" si="1"/>
        <v>6</v>
      </c>
      <c r="G9" s="204" t="s">
        <v>154</v>
      </c>
      <c r="H9" s="40">
        <v>5</v>
      </c>
      <c r="I9" s="39"/>
      <c r="J9" s="167" t="s">
        <v>110</v>
      </c>
      <c r="K9" s="204">
        <v>2</v>
      </c>
      <c r="L9" s="203">
        <v>6</v>
      </c>
      <c r="M9" s="44">
        <v>31</v>
      </c>
      <c r="N9" s="39"/>
      <c r="O9" s="43" t="s">
        <v>83</v>
      </c>
      <c r="P9" s="45">
        <v>6</v>
      </c>
    </row>
    <row r="10" spans="2:19" x14ac:dyDescent="0.25">
      <c r="B10" s="65" t="s">
        <v>49</v>
      </c>
      <c r="C10" s="87">
        <f t="shared" si="0"/>
        <v>7</v>
      </c>
      <c r="D10" s="39"/>
      <c r="E10" s="169" t="s">
        <v>168</v>
      </c>
      <c r="F10" s="203">
        <f t="shared" si="1"/>
        <v>7</v>
      </c>
      <c r="G10" s="204" t="s">
        <v>155</v>
      </c>
      <c r="H10" s="40">
        <v>5</v>
      </c>
      <c r="I10" s="39"/>
      <c r="J10" s="167" t="s">
        <v>56</v>
      </c>
      <c r="K10" s="204">
        <v>1</v>
      </c>
      <c r="L10" s="203">
        <v>7</v>
      </c>
      <c r="M10" s="44">
        <v>31</v>
      </c>
      <c r="N10" s="39"/>
      <c r="P10" s="42"/>
    </row>
    <row r="11" spans="2:19" x14ac:dyDescent="0.25">
      <c r="B11" s="65" t="s">
        <v>50</v>
      </c>
      <c r="C11" s="87">
        <f t="shared" si="0"/>
        <v>8</v>
      </c>
      <c r="D11" s="39"/>
      <c r="E11" s="164" t="s">
        <v>169</v>
      </c>
      <c r="F11" s="203">
        <f t="shared" si="1"/>
        <v>8</v>
      </c>
      <c r="G11" s="203" t="s">
        <v>156</v>
      </c>
      <c r="H11" s="40">
        <v>5</v>
      </c>
      <c r="I11" s="39"/>
      <c r="J11" s="167" t="s">
        <v>111</v>
      </c>
      <c r="K11" s="204">
        <v>1</v>
      </c>
      <c r="L11" s="203">
        <v>8</v>
      </c>
      <c r="M11" s="44">
        <v>31</v>
      </c>
      <c r="N11" s="39"/>
      <c r="P11" s="42"/>
    </row>
    <row r="12" spans="2:19" x14ac:dyDescent="0.25">
      <c r="B12" s="65" t="s">
        <v>63</v>
      </c>
      <c r="C12" s="87">
        <f t="shared" si="0"/>
        <v>9</v>
      </c>
      <c r="D12" s="39"/>
      <c r="E12" s="169" t="s">
        <v>28</v>
      </c>
      <c r="F12" s="203">
        <f t="shared" si="1"/>
        <v>9</v>
      </c>
      <c r="G12" s="204" t="s">
        <v>157</v>
      </c>
      <c r="H12" s="40">
        <v>5</v>
      </c>
      <c r="I12" s="39"/>
      <c r="J12" s="167" t="s">
        <v>112</v>
      </c>
      <c r="K12" s="204">
        <v>2</v>
      </c>
      <c r="L12" s="203">
        <v>9</v>
      </c>
      <c r="M12" s="44">
        <v>31</v>
      </c>
      <c r="N12" s="39"/>
      <c r="P12" s="42"/>
    </row>
    <row r="13" spans="2:19" x14ac:dyDescent="0.25">
      <c r="B13" s="65" t="s">
        <v>67</v>
      </c>
      <c r="C13" s="87">
        <f t="shared" si="0"/>
        <v>10</v>
      </c>
      <c r="D13" s="39"/>
      <c r="E13" s="169" t="s">
        <v>170</v>
      </c>
      <c r="F13" s="203">
        <f t="shared" si="1"/>
        <v>10</v>
      </c>
      <c r="G13" s="204" t="s">
        <v>158</v>
      </c>
      <c r="H13" s="40">
        <v>5</v>
      </c>
      <c r="I13" s="39"/>
      <c r="J13" s="167" t="s">
        <v>113</v>
      </c>
      <c r="K13" s="204">
        <v>2</v>
      </c>
      <c r="L13" s="203">
        <v>10</v>
      </c>
      <c r="M13" s="44">
        <v>31</v>
      </c>
      <c r="N13" s="39"/>
      <c r="P13" s="42"/>
    </row>
    <row r="14" spans="2:19" x14ac:dyDescent="0.25">
      <c r="B14" s="65" t="s">
        <v>51</v>
      </c>
      <c r="C14" s="87">
        <f t="shared" si="0"/>
        <v>11</v>
      </c>
      <c r="D14" s="39"/>
      <c r="E14" s="169" t="s">
        <v>37</v>
      </c>
      <c r="F14" s="203">
        <f t="shared" si="1"/>
        <v>11</v>
      </c>
      <c r="G14" s="204" t="s">
        <v>159</v>
      </c>
      <c r="H14" s="40">
        <v>5</v>
      </c>
      <c r="I14" s="39"/>
      <c r="J14" s="167" t="s">
        <v>47</v>
      </c>
      <c r="K14" s="204">
        <v>1</v>
      </c>
      <c r="L14" s="203">
        <v>11</v>
      </c>
      <c r="M14" s="44">
        <v>31</v>
      </c>
      <c r="N14" s="39"/>
      <c r="P14" s="42"/>
    </row>
    <row r="15" spans="2:19" x14ac:dyDescent="0.25">
      <c r="B15" s="65" t="s">
        <v>58</v>
      </c>
      <c r="C15" s="87">
        <f t="shared" si="0"/>
        <v>12</v>
      </c>
      <c r="D15" s="39"/>
      <c r="E15" s="169" t="s">
        <v>30</v>
      </c>
      <c r="F15" s="203">
        <f t="shared" si="1"/>
        <v>12</v>
      </c>
      <c r="G15" s="204" t="s">
        <v>160</v>
      </c>
      <c r="H15" s="40">
        <v>5</v>
      </c>
      <c r="I15" s="39"/>
      <c r="J15" s="167" t="s">
        <v>114</v>
      </c>
      <c r="K15" s="204">
        <v>1</v>
      </c>
      <c r="L15" s="203">
        <v>12</v>
      </c>
      <c r="M15" s="44">
        <v>31</v>
      </c>
      <c r="N15" s="39"/>
      <c r="P15" s="42"/>
    </row>
    <row r="16" spans="2:19" x14ac:dyDescent="0.25">
      <c r="B16" s="65" t="s">
        <v>69</v>
      </c>
      <c r="C16" s="87">
        <f t="shared" si="0"/>
        <v>13</v>
      </c>
      <c r="D16" s="39"/>
      <c r="E16" s="169" t="s">
        <v>8</v>
      </c>
      <c r="F16" s="203">
        <f t="shared" si="1"/>
        <v>13</v>
      </c>
      <c r="G16" s="204" t="s">
        <v>161</v>
      </c>
      <c r="H16" s="40">
        <v>5</v>
      </c>
      <c r="I16" s="39"/>
      <c r="J16" s="167" t="s">
        <v>115</v>
      </c>
      <c r="K16" s="204">
        <v>2</v>
      </c>
      <c r="L16" s="203">
        <v>13</v>
      </c>
      <c r="M16" s="44">
        <v>31</v>
      </c>
      <c r="N16" s="39"/>
      <c r="P16" s="42"/>
    </row>
    <row r="17" spans="2:16" x14ac:dyDescent="0.25">
      <c r="B17" s="65" t="s">
        <v>60</v>
      </c>
      <c r="C17" s="87">
        <f t="shared" si="0"/>
        <v>14</v>
      </c>
      <c r="D17" s="39"/>
      <c r="E17" s="169" t="s">
        <v>38</v>
      </c>
      <c r="F17" s="203">
        <f t="shared" si="1"/>
        <v>14</v>
      </c>
      <c r="G17" s="203" t="s">
        <v>162</v>
      </c>
      <c r="H17" s="40">
        <v>5</v>
      </c>
      <c r="I17" s="39"/>
      <c r="J17" s="167" t="s">
        <v>40</v>
      </c>
      <c r="K17" s="204">
        <v>2</v>
      </c>
      <c r="L17" s="203">
        <v>14</v>
      </c>
      <c r="M17" s="44">
        <v>31</v>
      </c>
      <c r="N17" s="39"/>
      <c r="P17" s="42"/>
    </row>
    <row r="18" spans="2:16" x14ac:dyDescent="0.25">
      <c r="B18" s="65" t="s">
        <v>57</v>
      </c>
      <c r="C18" s="87">
        <f t="shared" si="0"/>
        <v>15</v>
      </c>
      <c r="D18" s="39"/>
      <c r="E18" s="164" t="s">
        <v>34</v>
      </c>
      <c r="F18" s="203">
        <f t="shared" si="1"/>
        <v>15</v>
      </c>
      <c r="G18" s="204" t="s">
        <v>163</v>
      </c>
      <c r="H18" s="40">
        <v>5</v>
      </c>
      <c r="I18" s="39"/>
      <c r="J18" s="167" t="s">
        <v>116</v>
      </c>
      <c r="K18" s="204">
        <v>1</v>
      </c>
      <c r="L18" s="203">
        <v>15</v>
      </c>
      <c r="M18" s="44">
        <v>31</v>
      </c>
      <c r="N18" s="39"/>
      <c r="P18" s="42"/>
    </row>
    <row r="19" spans="2:16" x14ac:dyDescent="0.25">
      <c r="B19" s="65" t="s">
        <v>41</v>
      </c>
      <c r="C19" s="87">
        <f t="shared" si="0"/>
        <v>16</v>
      </c>
      <c r="D19" s="39"/>
      <c r="E19" s="169" t="s">
        <v>39</v>
      </c>
      <c r="F19" s="203">
        <f t="shared" si="1"/>
        <v>16</v>
      </c>
      <c r="G19" s="203" t="s">
        <v>147</v>
      </c>
      <c r="H19" s="40">
        <v>5</v>
      </c>
      <c r="I19" s="39"/>
      <c r="J19" s="167" t="s">
        <v>117</v>
      </c>
      <c r="K19" s="204">
        <v>1</v>
      </c>
      <c r="L19" s="203">
        <v>16</v>
      </c>
      <c r="M19" s="44">
        <v>31</v>
      </c>
      <c r="N19" s="39"/>
      <c r="P19" s="42"/>
    </row>
    <row r="20" spans="2:16" x14ac:dyDescent="0.25">
      <c r="B20" s="65" t="s">
        <v>53</v>
      </c>
      <c r="C20" s="87">
        <f t="shared" si="0"/>
        <v>17</v>
      </c>
      <c r="D20" s="39"/>
      <c r="E20" s="164" t="s">
        <v>171</v>
      </c>
      <c r="F20" s="203">
        <f>ROW() - 3</f>
        <v>17</v>
      </c>
      <c r="G20" s="203" t="s">
        <v>14</v>
      </c>
      <c r="H20" s="40">
        <v>5</v>
      </c>
      <c r="I20" s="39"/>
      <c r="J20" s="167" t="s">
        <v>84</v>
      </c>
      <c r="K20" s="204">
        <v>2</v>
      </c>
      <c r="L20" s="203">
        <v>17</v>
      </c>
      <c r="M20" s="44">
        <v>31</v>
      </c>
      <c r="N20" s="39"/>
      <c r="P20" s="42"/>
    </row>
    <row r="21" spans="2:16" x14ac:dyDescent="0.25">
      <c r="B21" s="65" t="s">
        <v>59</v>
      </c>
      <c r="C21" s="87">
        <f t="shared" si="0"/>
        <v>18</v>
      </c>
      <c r="D21" s="39"/>
      <c r="E21" s="169" t="s">
        <v>146</v>
      </c>
      <c r="F21" s="203">
        <f t="shared" si="1"/>
        <v>18</v>
      </c>
      <c r="G21" s="203" t="s">
        <v>177</v>
      </c>
      <c r="H21" s="40">
        <v>5</v>
      </c>
      <c r="I21" s="39"/>
      <c r="J21" s="167" t="s">
        <v>75</v>
      </c>
      <c r="K21" s="204">
        <v>2</v>
      </c>
      <c r="L21" s="203">
        <v>18</v>
      </c>
      <c r="M21" s="44">
        <v>31</v>
      </c>
      <c r="N21" s="39"/>
      <c r="P21" s="42"/>
    </row>
    <row r="22" spans="2:16" x14ac:dyDescent="0.25">
      <c r="B22" s="65" t="s">
        <v>73</v>
      </c>
      <c r="C22" s="87">
        <f t="shared" si="0"/>
        <v>19</v>
      </c>
      <c r="D22" s="39"/>
      <c r="E22" s="164" t="s">
        <v>172</v>
      </c>
      <c r="F22" s="203">
        <f t="shared" si="1"/>
        <v>19</v>
      </c>
      <c r="G22" s="203" t="s">
        <v>164</v>
      </c>
      <c r="H22" s="40">
        <v>5</v>
      </c>
      <c r="I22" s="39"/>
      <c r="J22" s="167" t="s">
        <v>118</v>
      </c>
      <c r="K22" s="204">
        <v>1</v>
      </c>
      <c r="L22" s="203">
        <v>19</v>
      </c>
      <c r="M22" s="44">
        <v>31</v>
      </c>
      <c r="N22" s="39"/>
      <c r="P22" s="42"/>
    </row>
    <row r="23" spans="2:16" x14ac:dyDescent="0.25">
      <c r="B23" s="65" t="s">
        <v>64</v>
      </c>
      <c r="C23" s="87">
        <f t="shared" si="0"/>
        <v>20</v>
      </c>
      <c r="D23" s="39"/>
      <c r="E23" s="164"/>
      <c r="F23" s="203"/>
      <c r="G23" s="203"/>
      <c r="H23" s="40"/>
      <c r="I23" s="39"/>
      <c r="J23" s="167" t="s">
        <v>119</v>
      </c>
      <c r="K23" s="204">
        <v>1</v>
      </c>
      <c r="L23" s="203">
        <v>20</v>
      </c>
      <c r="M23" s="44">
        <v>31</v>
      </c>
      <c r="N23" s="39"/>
      <c r="P23" s="42"/>
    </row>
    <row r="24" spans="2:16" x14ac:dyDescent="0.25">
      <c r="B24" s="65" t="s">
        <v>45</v>
      </c>
      <c r="C24" s="87">
        <f t="shared" si="0"/>
        <v>21</v>
      </c>
      <c r="D24" s="39"/>
      <c r="E24" s="164"/>
      <c r="F24" s="203"/>
      <c r="G24" s="203"/>
      <c r="H24" s="40"/>
      <c r="I24" s="39"/>
      <c r="J24" s="167" t="s">
        <v>120</v>
      </c>
      <c r="K24" s="204">
        <v>2</v>
      </c>
      <c r="L24" s="203">
        <v>21</v>
      </c>
      <c r="M24" s="44">
        <v>31</v>
      </c>
      <c r="N24" s="39"/>
      <c r="P24" s="42"/>
    </row>
    <row r="25" spans="2:16" x14ac:dyDescent="0.25">
      <c r="B25" s="65" t="s">
        <v>52</v>
      </c>
      <c r="C25" s="87">
        <f t="shared" si="0"/>
        <v>22</v>
      </c>
      <c r="D25" s="39"/>
      <c r="E25" s="164"/>
      <c r="F25" s="203"/>
      <c r="G25" s="203"/>
      <c r="H25" s="40"/>
      <c r="I25" s="39"/>
      <c r="J25" s="167" t="s">
        <v>121</v>
      </c>
      <c r="K25" s="204">
        <v>2</v>
      </c>
      <c r="L25" s="203">
        <v>22</v>
      </c>
      <c r="M25" s="44">
        <v>31</v>
      </c>
      <c r="N25" s="39"/>
      <c r="P25" s="42"/>
    </row>
    <row r="26" spans="2:16" x14ac:dyDescent="0.25">
      <c r="B26" s="65" t="s">
        <v>43</v>
      </c>
      <c r="C26" s="87">
        <f t="shared" si="0"/>
        <v>23</v>
      </c>
      <c r="D26" s="39"/>
      <c r="E26" s="164"/>
      <c r="F26" s="203"/>
      <c r="G26" s="203"/>
      <c r="H26" s="40"/>
      <c r="I26" s="39"/>
      <c r="J26" s="167" t="s">
        <v>122</v>
      </c>
      <c r="K26" s="204">
        <v>2</v>
      </c>
      <c r="L26" s="203">
        <v>23</v>
      </c>
      <c r="M26" s="44">
        <v>31</v>
      </c>
      <c r="N26" s="39"/>
      <c r="P26" s="42"/>
    </row>
    <row r="27" spans="2:16" x14ac:dyDescent="0.25">
      <c r="B27" s="65" t="s">
        <v>72</v>
      </c>
      <c r="C27" s="87">
        <f t="shared" si="0"/>
        <v>24</v>
      </c>
      <c r="D27" s="39"/>
      <c r="E27" s="164"/>
      <c r="F27" s="203"/>
      <c r="G27" s="203"/>
      <c r="H27" s="40"/>
      <c r="I27" s="39"/>
      <c r="J27" s="167" t="s">
        <v>123</v>
      </c>
      <c r="K27" s="204">
        <v>2</v>
      </c>
      <c r="L27" s="203">
        <v>24</v>
      </c>
      <c r="M27" s="44">
        <v>31</v>
      </c>
      <c r="N27" s="39"/>
      <c r="P27" s="42"/>
    </row>
    <row r="28" spans="2:16" x14ac:dyDescent="0.25">
      <c r="B28" s="65" t="s">
        <v>42</v>
      </c>
      <c r="C28" s="87">
        <f t="shared" si="0"/>
        <v>25</v>
      </c>
      <c r="D28" s="39"/>
      <c r="E28" s="164"/>
      <c r="F28" s="203"/>
      <c r="G28" s="203"/>
      <c r="H28" s="40"/>
      <c r="I28" s="39"/>
      <c r="J28" s="167" t="s">
        <v>124</v>
      </c>
      <c r="K28" s="204">
        <v>1</v>
      </c>
      <c r="L28" s="203">
        <v>25</v>
      </c>
      <c r="M28" s="44">
        <v>31</v>
      </c>
      <c r="N28" s="39"/>
      <c r="P28" s="42"/>
    </row>
    <row r="29" spans="2:16" x14ac:dyDescent="0.25">
      <c r="B29" s="65" t="s">
        <v>70</v>
      </c>
      <c r="C29" s="87">
        <f t="shared" si="0"/>
        <v>26</v>
      </c>
      <c r="D29" s="39"/>
      <c r="E29" s="164"/>
      <c r="F29" s="203"/>
      <c r="G29" s="203"/>
      <c r="H29" s="40"/>
      <c r="I29" s="39"/>
      <c r="J29" s="167" t="s">
        <v>125</v>
      </c>
      <c r="K29" s="204">
        <v>1</v>
      </c>
      <c r="L29" s="203">
        <v>26</v>
      </c>
      <c r="M29" s="44">
        <v>31</v>
      </c>
      <c r="N29" s="39"/>
      <c r="P29" s="42"/>
    </row>
    <row r="30" spans="2:16" x14ac:dyDescent="0.25">
      <c r="B30" s="65" t="s">
        <v>48</v>
      </c>
      <c r="C30" s="87">
        <f t="shared" si="0"/>
        <v>27</v>
      </c>
      <c r="D30" s="39"/>
      <c r="E30" s="164"/>
      <c r="F30" s="203"/>
      <c r="G30" s="203"/>
      <c r="H30" s="40"/>
      <c r="I30" s="39"/>
      <c r="J30" s="167" t="s">
        <v>178</v>
      </c>
      <c r="K30" s="204">
        <v>1</v>
      </c>
      <c r="L30" s="203">
        <v>26</v>
      </c>
      <c r="M30" s="44">
        <v>31</v>
      </c>
      <c r="N30" s="39"/>
      <c r="P30" s="42"/>
    </row>
    <row r="31" spans="2:16" x14ac:dyDescent="0.25">
      <c r="B31" s="65" t="s">
        <v>61</v>
      </c>
      <c r="C31" s="87">
        <f t="shared" si="0"/>
        <v>28</v>
      </c>
      <c r="D31" s="39"/>
      <c r="E31" s="164"/>
      <c r="F31" s="203"/>
      <c r="G31" s="203"/>
      <c r="H31" s="40"/>
      <c r="I31" s="39"/>
      <c r="J31" s="167"/>
      <c r="K31" s="204"/>
      <c r="L31" s="203"/>
      <c r="M31" s="44"/>
      <c r="N31" s="39"/>
      <c r="P31" s="42"/>
    </row>
    <row r="32" spans="2:16" x14ac:dyDescent="0.25">
      <c r="B32" s="65" t="s">
        <v>71</v>
      </c>
      <c r="C32" s="87">
        <f t="shared" si="0"/>
        <v>29</v>
      </c>
      <c r="D32" s="39"/>
      <c r="E32" s="164"/>
      <c r="F32" s="203"/>
      <c r="G32" s="203"/>
      <c r="H32" s="40"/>
      <c r="I32" s="39"/>
      <c r="J32" s="167"/>
      <c r="K32" s="204"/>
      <c r="L32" s="203"/>
      <c r="M32" s="44"/>
      <c r="N32" s="39"/>
      <c r="P32" s="42"/>
    </row>
    <row r="33" spans="2:13" x14ac:dyDescent="0.25">
      <c r="B33" s="65" t="s">
        <v>62</v>
      </c>
      <c r="C33" s="87">
        <f t="shared" si="0"/>
        <v>30</v>
      </c>
      <c r="E33" s="164"/>
      <c r="F33" s="203"/>
      <c r="G33" s="203"/>
      <c r="H33" s="40"/>
      <c r="J33" s="167"/>
      <c r="K33" s="204"/>
      <c r="L33" s="203"/>
      <c r="M33" s="44"/>
    </row>
    <row r="34" spans="2:13" x14ac:dyDescent="0.25">
      <c r="B34" s="65" t="s">
        <v>76</v>
      </c>
      <c r="C34" s="87">
        <f t="shared" si="0"/>
        <v>31</v>
      </c>
      <c r="E34" s="164"/>
      <c r="F34" s="203"/>
      <c r="G34" s="203"/>
      <c r="H34" s="40"/>
      <c r="J34" s="167"/>
      <c r="K34" s="204"/>
      <c r="L34" s="203"/>
      <c r="M34" s="44"/>
    </row>
    <row r="35" spans="2:13" x14ac:dyDescent="0.25">
      <c r="B35" s="65" t="s">
        <v>82</v>
      </c>
      <c r="C35" s="87">
        <f t="shared" si="0"/>
        <v>32</v>
      </c>
      <c r="E35" s="164"/>
      <c r="F35" s="203"/>
      <c r="G35" s="203"/>
      <c r="H35" s="40"/>
      <c r="J35" s="167"/>
      <c r="K35" s="204"/>
      <c r="L35" s="203"/>
      <c r="M35" s="44"/>
    </row>
    <row r="36" spans="2:13" x14ac:dyDescent="0.25">
      <c r="B36" s="65" t="s">
        <v>90</v>
      </c>
      <c r="C36" s="87">
        <f t="shared" si="0"/>
        <v>33</v>
      </c>
      <c r="E36" s="164"/>
      <c r="F36" s="203"/>
      <c r="G36" s="203"/>
      <c r="H36" s="40"/>
      <c r="J36" s="167"/>
      <c r="K36" s="204"/>
      <c r="L36" s="203"/>
      <c r="M36" s="44"/>
    </row>
    <row r="37" spans="2:13" x14ac:dyDescent="0.25">
      <c r="B37" s="65" t="s">
        <v>78</v>
      </c>
      <c r="C37" s="87">
        <f t="shared" si="0"/>
        <v>34</v>
      </c>
      <c r="E37" s="164"/>
      <c r="F37" s="203"/>
      <c r="G37" s="203"/>
      <c r="H37" s="40"/>
      <c r="J37" s="167"/>
      <c r="K37" s="204"/>
      <c r="L37" s="203"/>
      <c r="M37" s="44"/>
    </row>
    <row r="38" spans="2:13" x14ac:dyDescent="0.25">
      <c r="B38" s="65" t="s">
        <v>79</v>
      </c>
      <c r="C38" s="87">
        <f t="shared" si="0"/>
        <v>35</v>
      </c>
      <c r="E38" s="164"/>
      <c r="F38" s="203"/>
      <c r="G38" s="203"/>
      <c r="H38" s="40"/>
      <c r="J38" s="167"/>
      <c r="K38" s="204"/>
      <c r="L38" s="203"/>
      <c r="M38" s="44"/>
    </row>
    <row r="39" spans="2:13" ht="15" customHeight="1" x14ac:dyDescent="0.25">
      <c r="B39" s="65" t="s">
        <v>77</v>
      </c>
      <c r="C39" s="87">
        <f t="shared" si="0"/>
        <v>36</v>
      </c>
      <c r="E39" s="164"/>
      <c r="F39" s="203"/>
      <c r="G39" s="203"/>
      <c r="H39" s="40"/>
      <c r="J39" s="167"/>
      <c r="K39" s="204"/>
      <c r="L39" s="203"/>
      <c r="M39" s="44"/>
    </row>
    <row r="40" spans="2:13" ht="15" customHeight="1" x14ac:dyDescent="0.25">
      <c r="B40" s="65" t="s">
        <v>80</v>
      </c>
      <c r="C40" s="87">
        <f t="shared" si="0"/>
        <v>37</v>
      </c>
      <c r="E40" s="164"/>
      <c r="F40" s="203"/>
      <c r="G40" s="203"/>
      <c r="H40" s="40"/>
      <c r="J40" s="167"/>
      <c r="K40" s="204"/>
      <c r="L40" s="203"/>
      <c r="M40" s="44"/>
    </row>
    <row r="41" spans="2:13" ht="15" customHeight="1" x14ac:dyDescent="0.25">
      <c r="B41" s="65" t="s">
        <v>81</v>
      </c>
      <c r="C41" s="87">
        <f t="shared" si="0"/>
        <v>38</v>
      </c>
      <c r="E41" s="164"/>
      <c r="F41" s="203"/>
      <c r="G41" s="203"/>
      <c r="H41" s="40"/>
      <c r="J41" s="167"/>
      <c r="K41" s="204"/>
      <c r="L41" s="203"/>
      <c r="M41" s="44"/>
    </row>
    <row r="42" spans="2:13" ht="15" customHeight="1" x14ac:dyDescent="0.25">
      <c r="B42" s="65" t="s">
        <v>85</v>
      </c>
      <c r="C42" s="87">
        <f t="shared" si="0"/>
        <v>39</v>
      </c>
      <c r="E42" s="164"/>
      <c r="F42" s="203"/>
      <c r="G42" s="203"/>
      <c r="H42" s="40"/>
      <c r="J42" s="167"/>
      <c r="K42" s="204"/>
      <c r="L42" s="203"/>
      <c r="M42" s="44"/>
    </row>
    <row r="43" spans="2:13" ht="15" customHeight="1" x14ac:dyDescent="0.25">
      <c r="B43" s="65" t="s">
        <v>91</v>
      </c>
      <c r="C43" s="87">
        <f t="shared" si="0"/>
        <v>40</v>
      </c>
      <c r="E43" s="164"/>
      <c r="F43" s="203"/>
      <c r="G43" s="203"/>
      <c r="H43" s="40"/>
      <c r="J43" s="167"/>
      <c r="K43" s="204"/>
      <c r="L43" s="203"/>
      <c r="M43" s="44"/>
    </row>
    <row r="44" spans="2:13" ht="15" customHeight="1" x14ac:dyDescent="0.25">
      <c r="B44" s="65" t="s">
        <v>86</v>
      </c>
      <c r="C44" s="87">
        <f t="shared" si="0"/>
        <v>41</v>
      </c>
      <c r="E44" s="164"/>
      <c r="F44" s="203"/>
      <c r="G44" s="203"/>
      <c r="H44" s="40"/>
      <c r="J44" s="167"/>
      <c r="K44" s="204"/>
      <c r="L44" s="203"/>
      <c r="M44" s="44"/>
    </row>
    <row r="45" spans="2:13" ht="15" customHeight="1" x14ac:dyDescent="0.25">
      <c r="B45" s="65" t="s">
        <v>88</v>
      </c>
      <c r="C45" s="87">
        <f t="shared" si="0"/>
        <v>42</v>
      </c>
      <c r="E45" s="164"/>
      <c r="F45" s="203"/>
      <c r="G45" s="203"/>
      <c r="H45" s="40"/>
      <c r="J45" s="167"/>
      <c r="K45" s="204"/>
      <c r="L45" s="203"/>
      <c r="M45" s="44"/>
    </row>
    <row r="46" spans="2:13" ht="15" customHeight="1" x14ac:dyDescent="0.25">
      <c r="B46" s="65" t="s">
        <v>92</v>
      </c>
      <c r="C46" s="87">
        <f t="shared" si="0"/>
        <v>43</v>
      </c>
      <c r="E46" s="164"/>
      <c r="F46" s="203"/>
      <c r="G46" s="203"/>
      <c r="H46" s="40"/>
      <c r="J46" s="167"/>
      <c r="K46" s="204"/>
      <c r="L46" s="203"/>
      <c r="M46" s="44"/>
    </row>
    <row r="47" spans="2:13" ht="15" customHeight="1" x14ac:dyDescent="0.25">
      <c r="B47" s="65" t="s">
        <v>87</v>
      </c>
      <c r="C47" s="87">
        <f t="shared" si="0"/>
        <v>44</v>
      </c>
      <c r="E47" s="164"/>
      <c r="F47" s="203"/>
      <c r="G47" s="203"/>
      <c r="H47" s="40"/>
      <c r="J47" s="167"/>
      <c r="K47" s="204"/>
      <c r="L47" s="203"/>
      <c r="M47" s="44"/>
    </row>
    <row r="48" spans="2:13" ht="15" customHeight="1" thickBot="1" x14ac:dyDescent="0.3">
      <c r="B48" s="67" t="s">
        <v>89</v>
      </c>
      <c r="C48" s="89">
        <f t="shared" si="0"/>
        <v>45</v>
      </c>
      <c r="E48" s="209"/>
      <c r="F48" s="165"/>
      <c r="G48" s="165"/>
      <c r="H48" s="166"/>
      <c r="J48" s="170"/>
      <c r="K48" s="168"/>
      <c r="L48" s="165"/>
      <c r="M48" s="45"/>
    </row>
  </sheetData>
  <dataConsolidate/>
  <mergeCells count="5">
    <mergeCell ref="E2:H2"/>
    <mergeCell ref="J2:M2"/>
    <mergeCell ref="O2:P2"/>
    <mergeCell ref="B2:C2"/>
    <mergeCell ref="R2:S2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T152"/>
  <sheetViews>
    <sheetView topLeftCell="A36" workbookViewId="0">
      <selection activeCell="F4" sqref="F4"/>
    </sheetView>
  </sheetViews>
  <sheetFormatPr defaultColWidth="9.140625" defaultRowHeight="15" x14ac:dyDescent="0.25"/>
  <cols>
    <col min="1" max="1" width="9.140625" style="39"/>
    <col min="2" max="2" width="5" style="42" bestFit="1" customWidth="1"/>
    <col min="3" max="3" width="14.42578125" style="149" bestFit="1" customWidth="1"/>
    <col min="4" max="4" width="13.42578125" style="39" bestFit="1" customWidth="1"/>
    <col min="5" max="5" width="17.42578125" style="42" bestFit="1" customWidth="1"/>
    <col min="6" max="6" width="15.140625" style="42" bestFit="1" customWidth="1"/>
    <col min="7" max="7" width="15" style="42" bestFit="1" customWidth="1"/>
    <col min="8" max="8" width="12.140625" style="42" bestFit="1" customWidth="1"/>
    <col min="9" max="9" width="10.140625" style="42" bestFit="1" customWidth="1"/>
    <col min="10" max="10" width="13.42578125" style="39" bestFit="1" customWidth="1"/>
    <col min="11" max="11" width="14.28515625" style="39" bestFit="1" customWidth="1"/>
    <col min="12" max="12" width="9.140625" style="39"/>
    <col min="13" max="13" width="9.140625" style="39" customWidth="1"/>
    <col min="14" max="14" width="5.140625" style="39" customWidth="1"/>
    <col min="15" max="15" width="12.28515625" style="39" customWidth="1"/>
    <col min="16" max="16384" width="9.140625" style="39"/>
  </cols>
  <sheetData>
    <row r="1" spans="1:20" ht="26.25" x14ac:dyDescent="0.25">
      <c r="B1" s="200" t="s">
        <v>126</v>
      </c>
      <c r="C1" s="201"/>
      <c r="D1" s="201"/>
      <c r="E1" s="201"/>
      <c r="F1" s="201"/>
      <c r="G1" s="201"/>
      <c r="H1" s="201"/>
      <c r="I1" s="201"/>
      <c r="J1" s="201"/>
      <c r="K1" s="202"/>
    </row>
    <row r="2" spans="1:20" x14ac:dyDescent="0.25">
      <c r="A2" s="39" t="s">
        <v>127</v>
      </c>
      <c r="B2" s="141" t="s">
        <v>0</v>
      </c>
      <c r="C2" s="149" t="s">
        <v>128</v>
      </c>
      <c r="D2" s="39" t="s">
        <v>129</v>
      </c>
      <c r="E2" s="42" t="s">
        <v>100</v>
      </c>
      <c r="F2" s="42" t="s">
        <v>130</v>
      </c>
      <c r="G2" s="99" t="s">
        <v>131</v>
      </c>
      <c r="H2" s="42" t="s">
        <v>132</v>
      </c>
      <c r="I2" s="42" t="s">
        <v>133</v>
      </c>
      <c r="J2" s="39" t="s">
        <v>134</v>
      </c>
      <c r="K2" s="66" t="s">
        <v>135</v>
      </c>
    </row>
    <row r="3" spans="1:20" x14ac:dyDescent="0.25">
      <c r="A3" s="129" t="s">
        <v>136</v>
      </c>
      <c r="B3" s="113">
        <v>1</v>
      </c>
      <c r="C3" s="150">
        <v>0.78125</v>
      </c>
      <c r="D3" s="100">
        <v>0.81597222222222221</v>
      </c>
      <c r="E3" s="91">
        <v>1</v>
      </c>
      <c r="F3" s="101">
        <f>'1_SEMESTRE'!C4</f>
        <v>13</v>
      </c>
      <c r="G3" s="102">
        <f>'1_SEMESTRE'!C3</f>
        <v>4</v>
      </c>
      <c r="H3" s="101">
        <f>BASE!D1</f>
        <v>1</v>
      </c>
      <c r="I3" s="101">
        <f>'1_SEMESTRE'!A2</f>
        <v>2</v>
      </c>
      <c r="J3" s="103" t="s">
        <v>137</v>
      </c>
      <c r="K3" s="104" t="s">
        <v>137</v>
      </c>
    </row>
    <row r="4" spans="1:20" x14ac:dyDescent="0.25">
      <c r="A4" s="131" t="s">
        <v>138</v>
      </c>
      <c r="B4" s="117">
        <v>2</v>
      </c>
      <c r="C4" s="149">
        <v>0.81597222222222221</v>
      </c>
      <c r="D4" s="105">
        <v>0.85069444444444453</v>
      </c>
      <c r="E4" s="90">
        <v>1</v>
      </c>
      <c r="F4" s="42">
        <f>'1_SEMESTRE'!C6</f>
        <v>17</v>
      </c>
      <c r="G4" s="102">
        <f>'1_SEMESTRE'!C5</f>
        <v>3</v>
      </c>
      <c r="H4" s="42">
        <f>BASE!D1</f>
        <v>1</v>
      </c>
      <c r="I4" s="42">
        <f>'1_SEMESTRE'!A2</f>
        <v>2</v>
      </c>
      <c r="J4" s="39" t="s">
        <v>137</v>
      </c>
      <c r="K4" s="66" t="s">
        <v>137</v>
      </c>
      <c r="M4" s="39" t="s">
        <v>139</v>
      </c>
      <c r="N4" s="39" t="s">
        <v>140</v>
      </c>
      <c r="O4" s="39" t="s">
        <v>141</v>
      </c>
    </row>
    <row r="5" spans="1:20" x14ac:dyDescent="0.25">
      <c r="A5" s="132" t="s">
        <v>142</v>
      </c>
      <c r="B5" s="123">
        <v>3</v>
      </c>
      <c r="C5" s="149">
        <v>0.85069444444444453</v>
      </c>
      <c r="D5" s="105">
        <v>0.88541666666666663</v>
      </c>
      <c r="E5" s="90">
        <v>1</v>
      </c>
      <c r="F5" s="42">
        <f>'1_SEMESTRE'!C9</f>
        <v>17</v>
      </c>
      <c r="G5" s="102">
        <f>'1_SEMESTRE'!C8</f>
        <v>3</v>
      </c>
      <c r="H5" s="42">
        <f>BASE!D1</f>
        <v>1</v>
      </c>
      <c r="I5" s="42">
        <f>'1_SEMESTRE'!A2</f>
        <v>2</v>
      </c>
      <c r="J5" s="39" t="s">
        <v>137</v>
      </c>
      <c r="K5" s="66" t="s">
        <v>137</v>
      </c>
      <c r="M5" s="39">
        <v>3</v>
      </c>
      <c r="N5" s="39">
        <f>BASE!I3</f>
        <v>4</v>
      </c>
      <c r="O5" s="39">
        <f>BASE!K3</f>
        <v>4</v>
      </c>
    </row>
    <row r="6" spans="1:20" x14ac:dyDescent="0.25">
      <c r="A6" s="131" t="s">
        <v>143</v>
      </c>
      <c r="B6" s="117">
        <v>4</v>
      </c>
      <c r="C6" s="149">
        <v>0.88541666666666663</v>
      </c>
      <c r="D6" s="105">
        <v>0.92708333333333337</v>
      </c>
      <c r="E6" s="90">
        <v>1</v>
      </c>
      <c r="F6" s="42">
        <f>'1_SEMESTRE'!C11</f>
        <v>17</v>
      </c>
      <c r="G6" s="102">
        <f>'1_SEMESTRE'!C10</f>
        <v>3</v>
      </c>
      <c r="H6" s="42">
        <f>BASE!D1</f>
        <v>1</v>
      </c>
      <c r="I6" s="42">
        <f>'1_SEMESTRE'!A2</f>
        <v>2</v>
      </c>
      <c r="J6" s="39" t="s">
        <v>137</v>
      </c>
      <c r="K6" s="66" t="s">
        <v>137</v>
      </c>
      <c r="M6" s="39">
        <v>5</v>
      </c>
      <c r="N6" s="39">
        <f>BASE!I5</f>
        <v>4</v>
      </c>
      <c r="O6" s="39">
        <f>BASE!K5</f>
        <v>4</v>
      </c>
    </row>
    <row r="7" spans="1:20" x14ac:dyDescent="0.25">
      <c r="A7" s="132" t="s">
        <v>144</v>
      </c>
      <c r="B7" s="123">
        <f t="shared" ref="B7:B68" si="0">B6+1</f>
        <v>5</v>
      </c>
      <c r="C7" s="149">
        <v>0.92708333333333337</v>
      </c>
      <c r="D7" s="105">
        <v>0.96180555555555547</v>
      </c>
      <c r="E7" s="90">
        <v>1</v>
      </c>
      <c r="F7" s="42">
        <f>'1_SEMESTRE'!C13</f>
        <v>17</v>
      </c>
      <c r="G7" s="102">
        <f>'1_SEMESTRE'!C12</f>
        <v>3</v>
      </c>
      <c r="H7" s="42">
        <f>BASE!D1</f>
        <v>1</v>
      </c>
      <c r="I7" s="42">
        <f>'1_SEMESTRE'!A2</f>
        <v>2</v>
      </c>
      <c r="J7" s="39" t="s">
        <v>137</v>
      </c>
      <c r="K7" s="66" t="s">
        <v>137</v>
      </c>
      <c r="M7" s="39">
        <v>8</v>
      </c>
      <c r="N7" s="39">
        <f>G20</f>
        <v>2</v>
      </c>
      <c r="O7" s="39">
        <f>BASE!K8</f>
        <v>4</v>
      </c>
    </row>
    <row r="8" spans="1:20" x14ac:dyDescent="0.25">
      <c r="A8" s="131" t="s">
        <v>136</v>
      </c>
      <c r="B8" s="117">
        <f t="shared" si="0"/>
        <v>6</v>
      </c>
      <c r="C8" s="149">
        <v>0.96180555555555547</v>
      </c>
      <c r="D8" s="105">
        <v>0.81597222222222221</v>
      </c>
      <c r="E8" s="90">
        <v>2</v>
      </c>
      <c r="F8" s="42">
        <f>'1_SEMESTRE'!E4</f>
        <v>2</v>
      </c>
      <c r="G8" s="102">
        <f>'1_SEMESTRE'!E3</f>
        <v>16</v>
      </c>
      <c r="H8" s="42">
        <f>BASE!D1</f>
        <v>1</v>
      </c>
      <c r="I8" s="42">
        <f>'1_SEMESTRE'!A2</f>
        <v>2</v>
      </c>
      <c r="J8" s="39" t="s">
        <v>137</v>
      </c>
      <c r="K8" s="66" t="s">
        <v>137</v>
      </c>
      <c r="M8" s="39">
        <v>10</v>
      </c>
      <c r="N8" s="39">
        <f>BASE!I10</f>
        <v>3</v>
      </c>
      <c r="O8" s="39">
        <f>G26</f>
        <v>21</v>
      </c>
    </row>
    <row r="9" spans="1:20" x14ac:dyDescent="0.25">
      <c r="A9" s="132" t="s">
        <v>138</v>
      </c>
      <c r="B9" s="123">
        <f t="shared" si="0"/>
        <v>7</v>
      </c>
      <c r="C9" s="149">
        <v>0.81597222222222221</v>
      </c>
      <c r="D9" s="105">
        <v>0.85069444444444453</v>
      </c>
      <c r="E9" s="90">
        <v>2</v>
      </c>
      <c r="F9" s="42">
        <f>'1_SEMESTRE'!E4</f>
        <v>2</v>
      </c>
      <c r="G9" s="102">
        <f>'1_SEMESTRE'!E5</f>
        <v>16</v>
      </c>
      <c r="H9" s="42">
        <f>BASE!D1</f>
        <v>1</v>
      </c>
      <c r="I9" s="42">
        <f>'1_SEMESTRE'!A2</f>
        <v>2</v>
      </c>
      <c r="J9" s="39" t="s">
        <v>137</v>
      </c>
      <c r="K9" s="66" t="s">
        <v>137</v>
      </c>
      <c r="M9" s="39">
        <v>12</v>
      </c>
      <c r="N9" s="39">
        <f>BASE!I12</f>
        <v>4</v>
      </c>
      <c r="O9" s="39">
        <f>G28</f>
        <v>27</v>
      </c>
      <c r="S9" s="106">
        <f>BASE!P10</f>
        <v>0.89236111111111116</v>
      </c>
      <c r="T9" s="106">
        <f>BASE!P9</f>
        <v>0</v>
      </c>
    </row>
    <row r="10" spans="1:20" x14ac:dyDescent="0.25">
      <c r="A10" s="131" t="s">
        <v>142</v>
      </c>
      <c r="B10" s="117">
        <f t="shared" si="0"/>
        <v>8</v>
      </c>
      <c r="C10" s="149">
        <v>0.85763888888888884</v>
      </c>
      <c r="D10" s="105">
        <v>0.89236111111111116</v>
      </c>
      <c r="E10" s="90">
        <v>2</v>
      </c>
      <c r="F10" s="42">
        <f>'1_SEMESTRE'!E9</f>
        <v>1</v>
      </c>
      <c r="G10" s="102">
        <f>'1_SEMESTRE'!E8</f>
        <v>1</v>
      </c>
      <c r="H10" s="42">
        <f>BASE!D1</f>
        <v>1</v>
      </c>
      <c r="I10" s="42">
        <f>'1_SEMESTRE'!A2</f>
        <v>2</v>
      </c>
      <c r="J10" s="39" t="s">
        <v>137</v>
      </c>
      <c r="K10" s="66" t="s">
        <v>137</v>
      </c>
      <c r="S10" s="107">
        <f>BASE!P12</f>
        <v>0.92708333333333337</v>
      </c>
      <c r="T10" s="107">
        <f>BASE!P11</f>
        <v>0</v>
      </c>
    </row>
    <row r="11" spans="1:20" x14ac:dyDescent="0.25">
      <c r="A11" s="132" t="s">
        <v>143</v>
      </c>
      <c r="B11" s="123">
        <f t="shared" si="0"/>
        <v>9</v>
      </c>
      <c r="C11" s="149">
        <v>0.89236111111111116</v>
      </c>
      <c r="D11" s="105">
        <v>0.92708333333333337</v>
      </c>
      <c r="E11" s="90">
        <v>2</v>
      </c>
      <c r="F11" s="42">
        <f>'1_SEMESTRE'!E11</f>
        <v>13</v>
      </c>
      <c r="G11" s="102">
        <f>'1_SEMESTRE'!E10</f>
        <v>4</v>
      </c>
      <c r="H11" s="42">
        <f>BASE!D1</f>
        <v>1</v>
      </c>
      <c r="I11" s="42">
        <f>'1_SEMESTRE'!A2</f>
        <v>2</v>
      </c>
      <c r="J11" s="39" t="s">
        <v>137</v>
      </c>
      <c r="K11" s="66" t="s">
        <v>137</v>
      </c>
      <c r="S11" s="108">
        <f>BASE!P15</f>
        <v>0</v>
      </c>
      <c r="T11" s="108">
        <f>BASE!P16</f>
        <v>0.78125</v>
      </c>
    </row>
    <row r="12" spans="1:20" x14ac:dyDescent="0.25">
      <c r="A12" s="131" t="s">
        <v>144</v>
      </c>
      <c r="B12" s="117">
        <f t="shared" si="0"/>
        <v>10</v>
      </c>
      <c r="C12" s="149">
        <v>0.92708333333333337</v>
      </c>
      <c r="D12" s="105">
        <v>0.96180555555555547</v>
      </c>
      <c r="E12" s="90">
        <v>2</v>
      </c>
      <c r="F12" s="42">
        <f>'1_SEMESTRE'!E13</f>
        <v>13</v>
      </c>
      <c r="G12" s="102">
        <f>'1_SEMESTRE'!E12</f>
        <v>4</v>
      </c>
      <c r="H12" s="42">
        <f>BASE!D1</f>
        <v>1</v>
      </c>
      <c r="I12" s="42">
        <f>'1_SEMESTRE'!A2</f>
        <v>2</v>
      </c>
      <c r="J12" s="39" t="s">
        <v>137</v>
      </c>
      <c r="K12" s="66" t="s">
        <v>137</v>
      </c>
      <c r="S12" s="107">
        <f>BASE!P17</f>
        <v>0.81597222222222221</v>
      </c>
      <c r="T12" s="107">
        <f>BASE!P18</f>
        <v>0</v>
      </c>
    </row>
    <row r="13" spans="1:20" x14ac:dyDescent="0.25">
      <c r="A13" s="132" t="s">
        <v>136</v>
      </c>
      <c r="B13" s="123">
        <f t="shared" si="0"/>
        <v>11</v>
      </c>
      <c r="C13" s="149">
        <v>0.78125</v>
      </c>
      <c r="D13" s="105">
        <v>0.81597222222222221</v>
      </c>
      <c r="E13" s="90">
        <v>3</v>
      </c>
      <c r="F13" s="42">
        <f>'1_SEMESTRE'!G4</f>
        <v>18</v>
      </c>
      <c r="G13" s="102">
        <f>'1_SEMESTRE'!G3</f>
        <v>25</v>
      </c>
      <c r="H13" s="42">
        <f>BASE!D1</f>
        <v>1</v>
      </c>
      <c r="I13" s="42">
        <f>'1_SEMESTRE'!A2</f>
        <v>2</v>
      </c>
      <c r="J13" s="39" t="s">
        <v>137</v>
      </c>
      <c r="K13" s="66" t="s">
        <v>137</v>
      </c>
      <c r="S13" s="108">
        <f>BASE!P19</f>
        <v>0.85763888888888884</v>
      </c>
      <c r="T13" s="108">
        <f>BASE!P18</f>
        <v>0</v>
      </c>
    </row>
    <row r="14" spans="1:20" x14ac:dyDescent="0.25">
      <c r="A14" s="131" t="s">
        <v>138</v>
      </c>
      <c r="B14" s="117">
        <f t="shared" si="0"/>
        <v>12</v>
      </c>
      <c r="C14" s="149">
        <v>0.81597222222222221</v>
      </c>
      <c r="D14" s="105">
        <v>0.85069444444444453</v>
      </c>
      <c r="E14" s="90">
        <v>3</v>
      </c>
      <c r="F14" s="42">
        <f>'1_SEMESTRE'!G6</f>
        <v>18</v>
      </c>
      <c r="G14" s="102">
        <f>'1_SEMESTRE'!G5</f>
        <v>25</v>
      </c>
      <c r="H14" s="42">
        <f>BASE!D1</f>
        <v>1</v>
      </c>
      <c r="I14" s="42">
        <f>'1_SEMESTRE'!A2</f>
        <v>2</v>
      </c>
      <c r="J14" s="39" t="s">
        <v>137</v>
      </c>
      <c r="K14" s="66" t="s">
        <v>137</v>
      </c>
      <c r="S14" s="107">
        <f>BASE!R10</f>
        <v>0</v>
      </c>
      <c r="T14" s="107">
        <f>BASE!R9</f>
        <v>0</v>
      </c>
    </row>
    <row r="15" spans="1:20" x14ac:dyDescent="0.25">
      <c r="A15" s="132" t="s">
        <v>142</v>
      </c>
      <c r="B15" s="123">
        <f t="shared" si="0"/>
        <v>13</v>
      </c>
      <c r="C15" s="149">
        <v>0.85763888888888884</v>
      </c>
      <c r="D15" s="105">
        <v>0.89236111111111116</v>
      </c>
      <c r="E15" s="90">
        <v>3</v>
      </c>
      <c r="F15" s="42">
        <f>'1_SEMESTRE'!G9</f>
        <v>18</v>
      </c>
      <c r="G15" s="102">
        <f>'1_SEMESTRE'!G8</f>
        <v>25</v>
      </c>
      <c r="H15" s="42">
        <f>BASE!D1</f>
        <v>1</v>
      </c>
      <c r="I15" s="148">
        <f>'1_SEMESTRE'!A2</f>
        <v>2</v>
      </c>
      <c r="J15" s="39" t="s">
        <v>137</v>
      </c>
      <c r="K15" s="66" t="s">
        <v>137</v>
      </c>
      <c r="S15" s="108">
        <f>BASE!R12</f>
        <v>0</v>
      </c>
      <c r="T15" s="108">
        <f>BASE!R11</f>
        <v>0</v>
      </c>
    </row>
    <row r="16" spans="1:20" x14ac:dyDescent="0.25">
      <c r="A16" s="131" t="s">
        <v>143</v>
      </c>
      <c r="B16" s="117">
        <f t="shared" si="0"/>
        <v>14</v>
      </c>
      <c r="C16" s="149">
        <v>0.89236111111111116</v>
      </c>
      <c r="D16" s="105">
        <v>0.92708333333333337</v>
      </c>
      <c r="E16" s="90">
        <v>3</v>
      </c>
      <c r="F16" s="42">
        <f>'1_SEMESTRE'!G11</f>
        <v>18</v>
      </c>
      <c r="G16" s="102">
        <f>'1_SEMESTRE'!G10</f>
        <v>25</v>
      </c>
      <c r="H16" s="42">
        <f>BASE!D1</f>
        <v>1</v>
      </c>
      <c r="I16" s="42">
        <f>'1_SEMESTRE'!A2</f>
        <v>2</v>
      </c>
      <c r="J16" s="39" t="s">
        <v>137</v>
      </c>
      <c r="K16" s="66" t="s">
        <v>137</v>
      </c>
      <c r="S16" s="107">
        <f>BASE!R15</f>
        <v>3</v>
      </c>
      <c r="T16" s="107">
        <f>BASE!R14</f>
        <v>0</v>
      </c>
    </row>
    <row r="17" spans="1:20" x14ac:dyDescent="0.25">
      <c r="A17" s="132" t="s">
        <v>144</v>
      </c>
      <c r="B17" s="123">
        <f t="shared" si="0"/>
        <v>15</v>
      </c>
      <c r="C17" s="149">
        <v>0.92708333333333337</v>
      </c>
      <c r="D17" s="105">
        <v>0.96180555555555547</v>
      </c>
      <c r="E17" s="90">
        <v>3</v>
      </c>
      <c r="F17" s="42">
        <f>'1_SEMESTRE'!G13</f>
        <v>17</v>
      </c>
      <c r="G17" s="102">
        <f>'1_SEMESTRE'!G12</f>
        <v>23</v>
      </c>
      <c r="H17" s="42">
        <f>BASE!D1</f>
        <v>1</v>
      </c>
      <c r="I17" s="42">
        <f>'1_SEMESTRE'!A2</f>
        <v>2</v>
      </c>
      <c r="J17" s="39" t="s">
        <v>137</v>
      </c>
      <c r="K17" s="66" t="s">
        <v>137</v>
      </c>
      <c r="S17" s="108">
        <f>BASE!R17</f>
        <v>0</v>
      </c>
      <c r="T17" s="108" t="str">
        <f>BASE!R16</f>
        <v>Redes de Computadore      Jean</v>
      </c>
    </row>
    <row r="18" spans="1:20" x14ac:dyDescent="0.25">
      <c r="A18" s="131" t="s">
        <v>136</v>
      </c>
      <c r="B18" s="117">
        <f t="shared" si="0"/>
        <v>16</v>
      </c>
      <c r="C18" s="149">
        <v>0.78125</v>
      </c>
      <c r="D18" s="105">
        <v>0.81597222222222221</v>
      </c>
      <c r="E18" s="90">
        <v>4</v>
      </c>
      <c r="F18" s="42">
        <f>'1_SEMESTRE'!I4</f>
        <v>13</v>
      </c>
      <c r="G18" s="42">
        <f>'1_SEMESTRE'!I3</f>
        <v>4</v>
      </c>
      <c r="H18" s="42">
        <f>BASE!D1</f>
        <v>1</v>
      </c>
      <c r="I18" s="42">
        <f>'1_SEMESTRE'!A2</f>
        <v>2</v>
      </c>
      <c r="J18" s="39" t="s">
        <v>137</v>
      </c>
      <c r="K18" s="66" t="s">
        <v>137</v>
      </c>
      <c r="S18" s="107">
        <f>BASE!R19</f>
        <v>0</v>
      </c>
      <c r="T18" s="107">
        <f>BASE!R18</f>
        <v>0</v>
      </c>
    </row>
    <row r="19" spans="1:20" x14ac:dyDescent="0.25">
      <c r="A19" s="132" t="s">
        <v>138</v>
      </c>
      <c r="B19" s="123">
        <f t="shared" si="0"/>
        <v>17</v>
      </c>
      <c r="C19" s="149">
        <v>0.81597222222222221</v>
      </c>
      <c r="D19" s="105">
        <v>0.85069444444444453</v>
      </c>
      <c r="E19" s="90">
        <v>4</v>
      </c>
      <c r="F19" s="42">
        <f>'1_SEMESTRE'!I6</f>
        <v>6</v>
      </c>
      <c r="G19" s="42">
        <f>'1_SEMESTRE'!I5</f>
        <v>2</v>
      </c>
      <c r="H19" s="42">
        <f>BASE!D1</f>
        <v>1</v>
      </c>
      <c r="I19" s="42">
        <f>'1_SEMESTRE'!A2</f>
        <v>2</v>
      </c>
      <c r="J19" s="39" t="s">
        <v>137</v>
      </c>
      <c r="K19" s="66" t="s">
        <v>137</v>
      </c>
      <c r="S19" s="108">
        <f>BASE!T10</f>
        <v>0</v>
      </c>
      <c r="T19" s="108">
        <f>BASE!T9</f>
        <v>0</v>
      </c>
    </row>
    <row r="20" spans="1:20" x14ac:dyDescent="0.25">
      <c r="A20" s="131" t="s">
        <v>142</v>
      </c>
      <c r="B20" s="117">
        <f t="shared" si="0"/>
        <v>18</v>
      </c>
      <c r="C20" s="149">
        <v>0.85763888888888884</v>
      </c>
      <c r="D20" s="105">
        <v>0.89236111111111116</v>
      </c>
      <c r="E20" s="90">
        <v>4</v>
      </c>
      <c r="F20" s="42">
        <f>'1_SEMESTRE'!I9</f>
        <v>6</v>
      </c>
      <c r="G20" s="42">
        <f>'1_SEMESTRE'!I8</f>
        <v>2</v>
      </c>
      <c r="H20" s="42">
        <f>BASE!D1</f>
        <v>1</v>
      </c>
      <c r="I20" s="42">
        <f>'1_SEMESTRE'!A2</f>
        <v>2</v>
      </c>
      <c r="J20" s="39" t="s">
        <v>137</v>
      </c>
      <c r="K20" s="66" t="s">
        <v>137</v>
      </c>
      <c r="S20" s="107">
        <f>BASE!T12</f>
        <v>0</v>
      </c>
      <c r="T20" s="107">
        <f>BASE!T11</f>
        <v>0</v>
      </c>
    </row>
    <row r="21" spans="1:20" x14ac:dyDescent="0.25">
      <c r="A21" s="132" t="s">
        <v>143</v>
      </c>
      <c r="B21" s="123">
        <f t="shared" si="0"/>
        <v>19</v>
      </c>
      <c r="C21" s="149">
        <v>0.89236111111111116</v>
      </c>
      <c r="D21" s="105">
        <v>0.92708333333333337</v>
      </c>
      <c r="E21" s="90">
        <v>4</v>
      </c>
      <c r="F21" s="42">
        <f>'1_SEMESTRE'!I11</f>
        <v>6</v>
      </c>
      <c r="G21" s="42">
        <f>'1_SEMESTRE'!I10</f>
        <v>2</v>
      </c>
      <c r="H21" s="42">
        <f>BASE!D1</f>
        <v>1</v>
      </c>
      <c r="I21" s="42">
        <f>'1_SEMESTRE'!A2</f>
        <v>2</v>
      </c>
      <c r="J21" s="39" t="s">
        <v>137</v>
      </c>
      <c r="K21" s="66" t="s">
        <v>137</v>
      </c>
      <c r="S21" s="108">
        <f>BASE!T15</f>
        <v>5</v>
      </c>
      <c r="T21" s="108">
        <f>BASE!T14</f>
        <v>0</v>
      </c>
    </row>
    <row r="22" spans="1:20" x14ac:dyDescent="0.25">
      <c r="A22" s="131" t="s">
        <v>144</v>
      </c>
      <c r="B22" s="117">
        <f t="shared" si="0"/>
        <v>20</v>
      </c>
      <c r="C22" s="149">
        <v>0.92708333333333337</v>
      </c>
      <c r="D22" s="105">
        <v>0.96180555555555547</v>
      </c>
      <c r="E22" s="90">
        <v>4</v>
      </c>
      <c r="F22" s="42">
        <f>'1_SEMESTRE'!I13</f>
        <v>6</v>
      </c>
      <c r="G22" s="42">
        <f>'1_SEMESTRE'!I12</f>
        <v>2</v>
      </c>
      <c r="H22" s="42">
        <f>BASE!D1</f>
        <v>1</v>
      </c>
      <c r="I22" s="42">
        <f>'1_SEMESTRE'!A2</f>
        <v>2</v>
      </c>
      <c r="J22" s="39" t="s">
        <v>137</v>
      </c>
      <c r="K22" s="66" t="s">
        <v>137</v>
      </c>
      <c r="S22" s="107">
        <f>BASE!T17</f>
        <v>0</v>
      </c>
      <c r="T22" s="107" t="str">
        <f>BASE!T16</f>
        <v>Sistemas Distribuidos        Jean</v>
      </c>
    </row>
    <row r="23" spans="1:20" x14ac:dyDescent="0.25">
      <c r="A23" s="132" t="s">
        <v>136</v>
      </c>
      <c r="B23" s="123">
        <f t="shared" si="0"/>
        <v>21</v>
      </c>
      <c r="C23" s="149">
        <v>0.78125</v>
      </c>
      <c r="D23" s="105">
        <v>0.81597222222222221</v>
      </c>
      <c r="E23" s="90">
        <v>5</v>
      </c>
      <c r="F23" s="42">
        <f>'1_SEMESTRE'!K4</f>
        <v>17</v>
      </c>
      <c r="G23" s="102">
        <f>'1_SEMESTRE'!K3</f>
        <v>23</v>
      </c>
      <c r="H23" s="42">
        <f>BASE!D1</f>
        <v>1</v>
      </c>
      <c r="I23" s="42">
        <f>'1_SEMESTRE'!A2</f>
        <v>2</v>
      </c>
      <c r="J23" s="39" t="s">
        <v>137</v>
      </c>
      <c r="K23" s="66" t="s">
        <v>137</v>
      </c>
      <c r="S23" s="108">
        <f>BASE!T19</f>
        <v>0</v>
      </c>
      <c r="T23" s="108">
        <f>BASE!T18</f>
        <v>0</v>
      </c>
    </row>
    <row r="24" spans="1:20" x14ac:dyDescent="0.25">
      <c r="A24" s="131" t="s">
        <v>138</v>
      </c>
      <c r="B24" s="117">
        <f t="shared" si="0"/>
        <v>22</v>
      </c>
      <c r="C24" s="149">
        <v>0.81597222222222221</v>
      </c>
      <c r="D24" s="105">
        <v>0.85069444444444453</v>
      </c>
      <c r="E24" s="90">
        <v>5</v>
      </c>
      <c r="F24" s="42">
        <f>'1_SEMESTRE'!K6</f>
        <v>17</v>
      </c>
      <c r="G24" s="102">
        <f>'1_SEMESTRE'!K5</f>
        <v>23</v>
      </c>
      <c r="H24" s="42">
        <f>BASE!D1</f>
        <v>1</v>
      </c>
      <c r="I24" s="42">
        <f>'1_SEMESTRE'!A2</f>
        <v>2</v>
      </c>
      <c r="J24" s="39" t="s">
        <v>137</v>
      </c>
      <c r="K24" s="66" t="s">
        <v>137</v>
      </c>
      <c r="S24" s="107">
        <f>BASE!V10</f>
        <v>0</v>
      </c>
      <c r="T24" s="107">
        <f>BASE!V9</f>
        <v>0</v>
      </c>
    </row>
    <row r="25" spans="1:20" x14ac:dyDescent="0.25">
      <c r="A25" s="133" t="s">
        <v>142</v>
      </c>
      <c r="B25" s="142">
        <f t="shared" si="0"/>
        <v>23</v>
      </c>
      <c r="C25" s="149">
        <v>0.85763888888888884</v>
      </c>
      <c r="D25" s="105">
        <v>0.89236111111111116</v>
      </c>
      <c r="E25" s="90">
        <v>5</v>
      </c>
      <c r="F25" s="42">
        <f>'1_SEMESTRE'!K9</f>
        <v>17</v>
      </c>
      <c r="G25" s="102">
        <f>'1_SEMESTRE'!K8</f>
        <v>23</v>
      </c>
      <c r="H25" s="42">
        <f>BASE!D1</f>
        <v>1</v>
      </c>
      <c r="I25" s="42">
        <f>'1_SEMESTRE'!A2</f>
        <v>2</v>
      </c>
      <c r="J25" s="39" t="s">
        <v>137</v>
      </c>
      <c r="K25" s="66" t="s">
        <v>137</v>
      </c>
      <c r="S25" s="108">
        <f>BASE!V12</f>
        <v>0</v>
      </c>
      <c r="T25" s="108">
        <f>BASE!V11</f>
        <v>0</v>
      </c>
    </row>
    <row r="26" spans="1:20" x14ac:dyDescent="0.25">
      <c r="A26" s="131" t="s">
        <v>143</v>
      </c>
      <c r="B26" s="117">
        <f t="shared" si="0"/>
        <v>24</v>
      </c>
      <c r="C26" s="149">
        <v>0.89236111111111116</v>
      </c>
      <c r="D26" s="105">
        <v>0.92708333333333337</v>
      </c>
      <c r="E26" s="90">
        <v>5</v>
      </c>
      <c r="F26" s="42">
        <f>'1_SEMESTRE'!K11</f>
        <v>9</v>
      </c>
      <c r="G26" s="102">
        <f>'1_SEMESTRE'!K10</f>
        <v>21</v>
      </c>
      <c r="H26" s="42">
        <f>BASE!D1</f>
        <v>1</v>
      </c>
      <c r="I26" s="42">
        <f>'1_SEMESTRE'!A2</f>
        <v>2</v>
      </c>
      <c r="J26" s="39" t="s">
        <v>137</v>
      </c>
      <c r="K26" s="66" t="s">
        <v>137</v>
      </c>
      <c r="S26" s="107">
        <f>BASE!V15</f>
        <v>0</v>
      </c>
      <c r="T26" s="107">
        <f>BASE!V14</f>
        <v>0</v>
      </c>
    </row>
    <row r="27" spans="1:20" x14ac:dyDescent="0.25">
      <c r="A27" s="134" t="s">
        <v>144</v>
      </c>
      <c r="B27" s="143">
        <f t="shared" si="0"/>
        <v>25</v>
      </c>
      <c r="C27" s="151">
        <v>0.92708333333333337</v>
      </c>
      <c r="D27" s="109">
        <v>0.96180555555555547</v>
      </c>
      <c r="E27" s="92">
        <v>5</v>
      </c>
      <c r="F27" s="99">
        <f>'1_SEMESTRE'!K13</f>
        <v>9</v>
      </c>
      <c r="G27" s="110">
        <f>'1_SEMESTRE'!K12</f>
        <v>21</v>
      </c>
      <c r="H27" s="99">
        <f>BASE!D1</f>
        <v>1</v>
      </c>
      <c r="I27" s="99">
        <f>'1_SEMESTRE'!A2</f>
        <v>2</v>
      </c>
      <c r="J27" s="85" t="s">
        <v>137</v>
      </c>
      <c r="K27" s="68" t="s">
        <v>137</v>
      </c>
      <c r="S27" s="108">
        <f>BASE!V17</f>
        <v>0</v>
      </c>
      <c r="T27" s="108">
        <f>BASE!V16</f>
        <v>0</v>
      </c>
    </row>
    <row r="28" spans="1:20" x14ac:dyDescent="0.25">
      <c r="A28" s="129" t="s">
        <v>136</v>
      </c>
      <c r="B28" s="113">
        <f t="shared" si="0"/>
        <v>26</v>
      </c>
      <c r="C28" s="149">
        <v>0.78125</v>
      </c>
      <c r="D28" s="105">
        <v>0.81597222222222221</v>
      </c>
      <c r="E28" s="91">
        <v>1</v>
      </c>
      <c r="F28" s="42">
        <f>'2_SEMESTRE'!C4</f>
        <v>10</v>
      </c>
      <c r="G28" s="127">
        <f>'2_SEMESTRE'!C3</f>
        <v>27</v>
      </c>
      <c r="H28" s="90">
        <f>'2_SEMESTRE'!D1</f>
        <v>2</v>
      </c>
      <c r="I28" s="42">
        <f>'2_SEMESTRE'!A2</f>
        <v>1</v>
      </c>
      <c r="J28" s="39" t="s">
        <v>137</v>
      </c>
      <c r="K28" s="66" t="s">
        <v>137</v>
      </c>
      <c r="S28" s="107">
        <f>BASE!V19</f>
        <v>0</v>
      </c>
      <c r="T28" s="107">
        <f>BASE!V18</f>
        <v>0</v>
      </c>
    </row>
    <row r="29" spans="1:20" x14ac:dyDescent="0.25">
      <c r="A29" s="131" t="s">
        <v>138</v>
      </c>
      <c r="B29" s="117">
        <f t="shared" si="0"/>
        <v>27</v>
      </c>
      <c r="C29" s="149">
        <v>0.81597222222222221</v>
      </c>
      <c r="D29" s="105">
        <v>0.85069444444444453</v>
      </c>
      <c r="E29" s="90">
        <v>1</v>
      </c>
      <c r="F29" s="42">
        <f>'2_SEMESTRE'!C6</f>
        <v>2</v>
      </c>
      <c r="G29" s="127">
        <f>'2_SEMESTRE'!C5</f>
        <v>16</v>
      </c>
      <c r="H29" s="90">
        <v>2</v>
      </c>
      <c r="I29" s="42">
        <f>'2_SEMESTRE'!A2</f>
        <v>1</v>
      </c>
      <c r="J29" s="39" t="s">
        <v>137</v>
      </c>
      <c r="K29" s="66" t="s">
        <v>137</v>
      </c>
      <c r="S29" s="108">
        <f>BASE!X10</f>
        <v>0</v>
      </c>
      <c r="T29" s="108">
        <f>BASE!X9</f>
        <v>0</v>
      </c>
    </row>
    <row r="30" spans="1:20" x14ac:dyDescent="0.25">
      <c r="A30" s="132" t="s">
        <v>142</v>
      </c>
      <c r="B30" s="123">
        <f t="shared" si="0"/>
        <v>28</v>
      </c>
      <c r="C30" s="149">
        <v>0.85069444444444453</v>
      </c>
      <c r="D30" s="105">
        <v>0.88541666666666663</v>
      </c>
      <c r="E30" s="90">
        <v>1</v>
      </c>
      <c r="F30" s="42">
        <f>'2_SEMESTRE'!C9</f>
        <v>10</v>
      </c>
      <c r="G30" s="127">
        <f>'2_SEMESTRE'!C8</f>
        <v>11</v>
      </c>
      <c r="H30" s="90">
        <v>2</v>
      </c>
      <c r="I30" s="42">
        <f>'2_SEMESTRE'!A2</f>
        <v>1</v>
      </c>
      <c r="J30" s="39" t="s">
        <v>137</v>
      </c>
      <c r="K30" s="66" t="s">
        <v>137</v>
      </c>
      <c r="S30" s="107">
        <f>BASE!X12</f>
        <v>0</v>
      </c>
      <c r="T30" s="107">
        <f>BASE!X11</f>
        <v>0</v>
      </c>
    </row>
    <row r="31" spans="1:20" x14ac:dyDescent="0.25">
      <c r="A31" s="131" t="s">
        <v>143</v>
      </c>
      <c r="B31" s="117">
        <f t="shared" si="0"/>
        <v>29</v>
      </c>
      <c r="C31" s="149">
        <v>0.88541666666666663</v>
      </c>
      <c r="D31" s="105">
        <v>0.92708333333333337</v>
      </c>
      <c r="E31" s="90">
        <v>1</v>
      </c>
      <c r="F31" s="42">
        <f>'2_SEMESTRE'!C11</f>
        <v>10</v>
      </c>
      <c r="G31" s="127">
        <f>'2_SEMESTRE'!C10</f>
        <v>11</v>
      </c>
      <c r="H31" s="90">
        <v>2</v>
      </c>
      <c r="I31" s="42">
        <f>'2_SEMESTRE'!A2</f>
        <v>1</v>
      </c>
      <c r="J31" s="39" t="s">
        <v>137</v>
      </c>
      <c r="K31" s="66" t="s">
        <v>137</v>
      </c>
      <c r="S31" s="108">
        <f>BASE!X15</f>
        <v>0</v>
      </c>
      <c r="T31" s="108">
        <f>BASE!X14</f>
        <v>0</v>
      </c>
    </row>
    <row r="32" spans="1:20" x14ac:dyDescent="0.25">
      <c r="A32" s="132" t="s">
        <v>144</v>
      </c>
      <c r="B32" s="123">
        <f t="shared" si="0"/>
        <v>30</v>
      </c>
      <c r="C32" s="149">
        <v>0.92708333333333337</v>
      </c>
      <c r="D32" s="105">
        <v>0.96180555555555547</v>
      </c>
      <c r="E32" s="90">
        <v>1</v>
      </c>
      <c r="F32" s="42">
        <f>'2_SEMESTRE'!C13</f>
        <v>10</v>
      </c>
      <c r="G32" s="127">
        <f>'2_SEMESTRE'!C12</f>
        <v>11</v>
      </c>
      <c r="H32" s="90">
        <v>2</v>
      </c>
      <c r="I32" s="42">
        <f>'2_SEMESTRE'!A2</f>
        <v>1</v>
      </c>
      <c r="J32" s="39" t="s">
        <v>137</v>
      </c>
      <c r="K32" s="66" t="s">
        <v>137</v>
      </c>
      <c r="S32" s="107">
        <f>BASE!X17</f>
        <v>0</v>
      </c>
      <c r="T32" s="107">
        <f>BASE!X16</f>
        <v>0</v>
      </c>
    </row>
    <row r="33" spans="1:20" x14ac:dyDescent="0.25">
      <c r="A33" s="131" t="s">
        <v>136</v>
      </c>
      <c r="B33" s="117">
        <f t="shared" si="0"/>
        <v>31</v>
      </c>
      <c r="C33" s="149">
        <v>0.96180555555555547</v>
      </c>
      <c r="D33" s="105">
        <v>0.81597222222222221</v>
      </c>
      <c r="E33" s="90">
        <v>2</v>
      </c>
      <c r="F33" s="42">
        <f>'2_SEMESTRE'!E4</f>
        <v>1</v>
      </c>
      <c r="G33" s="90">
        <f>'2_SEMESTRE'!E3</f>
        <v>7</v>
      </c>
      <c r="H33" s="90">
        <v>2</v>
      </c>
      <c r="I33" s="42">
        <f>'2_SEMESTRE'!A2</f>
        <v>1</v>
      </c>
      <c r="J33" s="39" t="s">
        <v>137</v>
      </c>
      <c r="K33" s="66" t="s">
        <v>137</v>
      </c>
      <c r="S33" s="111">
        <f>BASE!X19</f>
        <v>0</v>
      </c>
      <c r="T33" s="111">
        <f>BASE!X18</f>
        <v>0</v>
      </c>
    </row>
    <row r="34" spans="1:20" x14ac:dyDescent="0.25">
      <c r="A34" s="132" t="s">
        <v>138</v>
      </c>
      <c r="B34" s="123">
        <f t="shared" si="0"/>
        <v>32</v>
      </c>
      <c r="C34" s="149">
        <v>0.81597222222222221</v>
      </c>
      <c r="D34" s="105">
        <v>0.85069444444444453</v>
      </c>
      <c r="E34" s="90">
        <v>2</v>
      </c>
      <c r="F34" s="42">
        <f>'2_SEMESTRE'!E6</f>
        <v>17</v>
      </c>
      <c r="G34" s="90">
        <f>'2_SEMESTRE'!E5</f>
        <v>22</v>
      </c>
      <c r="H34" s="90">
        <v>2</v>
      </c>
      <c r="I34" s="42">
        <f>'2_SEMESTRE'!A2</f>
        <v>1</v>
      </c>
      <c r="J34" s="39" t="s">
        <v>137</v>
      </c>
      <c r="K34" s="66" t="s">
        <v>137</v>
      </c>
    </row>
    <row r="35" spans="1:20" x14ac:dyDescent="0.25">
      <c r="A35" s="131" t="s">
        <v>142</v>
      </c>
      <c r="B35" s="117">
        <f t="shared" si="0"/>
        <v>33</v>
      </c>
      <c r="C35" s="149">
        <v>0.85763888888888884</v>
      </c>
      <c r="D35" s="105">
        <v>0.89236111111111116</v>
      </c>
      <c r="E35" s="90">
        <v>2</v>
      </c>
      <c r="F35" s="42">
        <f>'2_SEMESTRE'!E9</f>
        <v>17</v>
      </c>
      <c r="G35" s="90">
        <f>'2_SEMESTRE'!E8</f>
        <v>22</v>
      </c>
      <c r="H35" s="90">
        <v>2</v>
      </c>
      <c r="I35" s="42">
        <f>'2_SEMESTRE'!A2</f>
        <v>1</v>
      </c>
      <c r="J35" s="39" t="s">
        <v>137</v>
      </c>
      <c r="K35" s="66" t="s">
        <v>137</v>
      </c>
    </row>
    <row r="36" spans="1:20" x14ac:dyDescent="0.25">
      <c r="A36" s="132" t="s">
        <v>143</v>
      </c>
      <c r="B36" s="123">
        <f t="shared" si="0"/>
        <v>34</v>
      </c>
      <c r="C36" s="149">
        <v>0.89236111111111116</v>
      </c>
      <c r="D36" s="105">
        <v>0.92708333333333337</v>
      </c>
      <c r="E36" s="90">
        <v>2</v>
      </c>
      <c r="F36" s="42">
        <f>'2_SEMESTRE'!E11</f>
        <v>17</v>
      </c>
      <c r="G36" s="90">
        <f>'2_SEMESTRE'!E10</f>
        <v>22</v>
      </c>
      <c r="H36" s="90">
        <v>2</v>
      </c>
      <c r="I36" s="42">
        <f>'2_SEMESTRE'!A2</f>
        <v>1</v>
      </c>
      <c r="J36" s="39" t="s">
        <v>137</v>
      </c>
      <c r="K36" s="66" t="s">
        <v>137</v>
      </c>
    </row>
    <row r="37" spans="1:20" x14ac:dyDescent="0.25">
      <c r="A37" s="131" t="s">
        <v>144</v>
      </c>
      <c r="B37" s="117">
        <f t="shared" si="0"/>
        <v>35</v>
      </c>
      <c r="C37" s="149">
        <v>0.92708333333333337</v>
      </c>
      <c r="D37" s="105">
        <v>0.96180555555555547</v>
      </c>
      <c r="E37" s="90">
        <v>2</v>
      </c>
      <c r="F37" s="42">
        <f>'2_SEMESTRE'!E13</f>
        <v>17</v>
      </c>
      <c r="G37" s="90">
        <f>'2_SEMESTRE'!E12</f>
        <v>22</v>
      </c>
      <c r="H37" s="90">
        <v>2</v>
      </c>
      <c r="I37" s="42">
        <f>'2_SEMESTRE'!A2</f>
        <v>1</v>
      </c>
      <c r="J37" s="39" t="s">
        <v>137</v>
      </c>
      <c r="K37" s="66" t="s">
        <v>137</v>
      </c>
    </row>
    <row r="38" spans="1:20" x14ac:dyDescent="0.25">
      <c r="A38" s="132" t="s">
        <v>136</v>
      </c>
      <c r="B38" s="123">
        <f t="shared" si="0"/>
        <v>36</v>
      </c>
      <c r="C38" s="149">
        <v>0.78125</v>
      </c>
      <c r="D38" s="105">
        <v>0.81597222222222221</v>
      </c>
      <c r="E38" s="90">
        <v>3</v>
      </c>
      <c r="F38" s="42">
        <f>'2_SEMESTRE'!G4</f>
        <v>6</v>
      </c>
      <c r="G38" s="90">
        <f>'2_SEMESTRE'!G3</f>
        <v>8</v>
      </c>
      <c r="H38" s="90">
        <v>2</v>
      </c>
      <c r="I38" s="42">
        <f>'2_SEMESTRE'!A2</f>
        <v>1</v>
      </c>
      <c r="J38" s="39" t="s">
        <v>137</v>
      </c>
      <c r="K38" s="66" t="s">
        <v>137</v>
      </c>
    </row>
    <row r="39" spans="1:20" x14ac:dyDescent="0.25">
      <c r="A39" s="131" t="s">
        <v>138</v>
      </c>
      <c r="B39" s="117">
        <f t="shared" si="0"/>
        <v>37</v>
      </c>
      <c r="C39" s="149">
        <v>0.81597222222222221</v>
      </c>
      <c r="D39" s="105">
        <v>0.85069444444444453</v>
      </c>
      <c r="E39" s="90">
        <v>3</v>
      </c>
      <c r="F39" s="42">
        <f>'2_SEMESTRE'!G6</f>
        <v>2</v>
      </c>
      <c r="G39" s="90">
        <f>'2_SEMESTRE'!G5</f>
        <v>17</v>
      </c>
      <c r="H39" s="90">
        <v>2</v>
      </c>
      <c r="I39" s="42">
        <f>'2_SEMESTRE'!A2</f>
        <v>1</v>
      </c>
      <c r="J39" s="39" t="s">
        <v>137</v>
      </c>
      <c r="K39" s="66" t="s">
        <v>137</v>
      </c>
    </row>
    <row r="40" spans="1:20" x14ac:dyDescent="0.25">
      <c r="A40" s="132" t="s">
        <v>142</v>
      </c>
      <c r="B40" s="123">
        <f t="shared" si="0"/>
        <v>38</v>
      </c>
      <c r="C40" s="149">
        <v>0.85763888888888884</v>
      </c>
      <c r="D40" s="105">
        <v>0.89236111111111116</v>
      </c>
      <c r="E40" s="90">
        <v>3</v>
      </c>
      <c r="F40" s="42">
        <f>'2_SEMESTRE'!G9</f>
        <v>1</v>
      </c>
      <c r="G40" s="90">
        <f>'2_SEMESTRE'!G8</f>
        <v>7</v>
      </c>
      <c r="H40" s="90">
        <v>2</v>
      </c>
      <c r="I40" s="42">
        <f>'2_SEMESTRE'!A2</f>
        <v>1</v>
      </c>
      <c r="J40" s="39" t="s">
        <v>137</v>
      </c>
      <c r="K40" s="66" t="s">
        <v>137</v>
      </c>
    </row>
    <row r="41" spans="1:20" x14ac:dyDescent="0.25">
      <c r="A41" s="131" t="s">
        <v>143</v>
      </c>
      <c r="B41" s="117">
        <f t="shared" si="0"/>
        <v>39</v>
      </c>
      <c r="C41" s="149">
        <v>0.89236111111111116</v>
      </c>
      <c r="D41" s="105">
        <v>0.92708333333333337</v>
      </c>
      <c r="E41" s="90">
        <v>3</v>
      </c>
      <c r="F41" s="42">
        <f>'2_SEMESTRE'!G11</f>
        <v>1</v>
      </c>
      <c r="G41" s="90">
        <f>'2_SEMESTRE'!G10</f>
        <v>7</v>
      </c>
      <c r="H41" s="90">
        <v>2</v>
      </c>
      <c r="I41" s="42">
        <f>'2_SEMESTRE'!A2</f>
        <v>1</v>
      </c>
      <c r="J41" s="39" t="s">
        <v>137</v>
      </c>
      <c r="K41" s="66" t="s">
        <v>137</v>
      </c>
    </row>
    <row r="42" spans="1:20" x14ac:dyDescent="0.25">
      <c r="A42" s="132" t="s">
        <v>144</v>
      </c>
      <c r="B42" s="123">
        <f t="shared" si="0"/>
        <v>40</v>
      </c>
      <c r="C42" s="149">
        <v>0.92708333333333337</v>
      </c>
      <c r="D42" s="105">
        <v>0.96180555555555547</v>
      </c>
      <c r="E42" s="90">
        <v>3</v>
      </c>
      <c r="F42" s="42">
        <f>'2_SEMESTRE'!G13</f>
        <v>1</v>
      </c>
      <c r="G42" s="90">
        <f>'2_SEMESTRE'!G12</f>
        <v>7</v>
      </c>
      <c r="H42" s="90">
        <v>2</v>
      </c>
      <c r="I42" s="42">
        <f>'2_SEMESTRE'!A2</f>
        <v>1</v>
      </c>
      <c r="J42" s="39" t="s">
        <v>137</v>
      </c>
      <c r="K42" s="66" t="s">
        <v>137</v>
      </c>
    </row>
    <row r="43" spans="1:20" x14ac:dyDescent="0.25">
      <c r="A43" s="131" t="s">
        <v>136</v>
      </c>
      <c r="B43" s="117">
        <f t="shared" si="0"/>
        <v>41</v>
      </c>
      <c r="C43" s="149">
        <v>0.78125</v>
      </c>
      <c r="D43" s="105">
        <v>0.81597222222222221</v>
      </c>
      <c r="E43" s="90">
        <v>4</v>
      </c>
      <c r="F43" s="42">
        <f>'2_SEMESTRE'!I4</f>
        <v>10</v>
      </c>
      <c r="G43" s="90">
        <f>'2_SEMESTRE'!I3</f>
        <v>11</v>
      </c>
      <c r="H43" s="90">
        <v>2</v>
      </c>
      <c r="I43" s="42">
        <f>'2_SEMESTRE'!A2</f>
        <v>1</v>
      </c>
      <c r="J43" s="39" t="s">
        <v>137</v>
      </c>
      <c r="K43" s="66" t="s">
        <v>137</v>
      </c>
    </row>
    <row r="44" spans="1:20" x14ac:dyDescent="0.25">
      <c r="A44" s="132" t="s">
        <v>138</v>
      </c>
      <c r="B44" s="123">
        <f t="shared" si="0"/>
        <v>42</v>
      </c>
      <c r="C44" s="149">
        <v>0.81597222222222221</v>
      </c>
      <c r="D44" s="105">
        <v>0.85069444444444453</v>
      </c>
      <c r="E44" s="90">
        <v>4</v>
      </c>
      <c r="F44" s="42">
        <f>'2_SEMESTRE'!I6</f>
        <v>12</v>
      </c>
      <c r="G44" s="90">
        <f>'2_SEMESTRE'!I5</f>
        <v>6</v>
      </c>
      <c r="H44" s="90">
        <v>2</v>
      </c>
      <c r="I44" s="42">
        <f>'2_SEMESTRE'!A2</f>
        <v>1</v>
      </c>
      <c r="J44" s="39" t="s">
        <v>137</v>
      </c>
      <c r="K44" s="66" t="s">
        <v>137</v>
      </c>
    </row>
    <row r="45" spans="1:20" x14ac:dyDescent="0.25">
      <c r="A45" s="131" t="s">
        <v>142</v>
      </c>
      <c r="B45" s="117">
        <f t="shared" si="0"/>
        <v>43</v>
      </c>
      <c r="C45" s="149">
        <v>0.85763888888888884</v>
      </c>
      <c r="D45" s="105">
        <v>0.89236111111111116</v>
      </c>
      <c r="E45" s="90">
        <v>4</v>
      </c>
      <c r="F45" s="42">
        <f>'2_SEMESTRE'!I9</f>
        <v>12</v>
      </c>
      <c r="G45" s="90">
        <f>'2_SEMESTRE'!I8</f>
        <v>6</v>
      </c>
      <c r="H45" s="90">
        <v>2</v>
      </c>
      <c r="I45" s="42">
        <f>'2_SEMESTRE'!A2</f>
        <v>1</v>
      </c>
      <c r="J45" s="39" t="s">
        <v>137</v>
      </c>
      <c r="K45" s="66" t="s">
        <v>137</v>
      </c>
    </row>
    <row r="46" spans="1:20" x14ac:dyDescent="0.25">
      <c r="A46" s="132" t="s">
        <v>143</v>
      </c>
      <c r="B46" s="123">
        <f t="shared" si="0"/>
        <v>44</v>
      </c>
      <c r="C46" s="149">
        <v>0.89236111111111116</v>
      </c>
      <c r="D46" s="105">
        <v>0.92708333333333337</v>
      </c>
      <c r="E46" s="90">
        <v>4</v>
      </c>
      <c r="F46" s="42">
        <f>'2_SEMESTRE'!I11</f>
        <v>12</v>
      </c>
      <c r="G46" s="90">
        <f>'2_SEMESTRE'!I10</f>
        <v>6</v>
      </c>
      <c r="H46" s="90">
        <v>2</v>
      </c>
      <c r="I46" s="42">
        <f>'2_SEMESTRE'!A2</f>
        <v>1</v>
      </c>
      <c r="J46" s="39" t="s">
        <v>137</v>
      </c>
      <c r="K46" s="66" t="s">
        <v>137</v>
      </c>
    </row>
    <row r="47" spans="1:20" x14ac:dyDescent="0.25">
      <c r="A47" s="131" t="s">
        <v>144</v>
      </c>
      <c r="B47" s="117">
        <f t="shared" si="0"/>
        <v>45</v>
      </c>
      <c r="C47" s="149">
        <v>0.92708333333333337</v>
      </c>
      <c r="D47" s="105">
        <v>0.96180555555555547</v>
      </c>
      <c r="E47" s="90">
        <v>4</v>
      </c>
      <c r="F47" s="42">
        <f>'2_SEMESTRE'!I13</f>
        <v>12</v>
      </c>
      <c r="G47" s="90">
        <f>'2_SEMESTRE'!I12</f>
        <v>6</v>
      </c>
      <c r="H47" s="90">
        <v>2</v>
      </c>
      <c r="I47" s="42">
        <f>'2_SEMESTRE'!A2</f>
        <v>1</v>
      </c>
      <c r="J47" s="39" t="s">
        <v>137</v>
      </c>
      <c r="K47" s="66" t="s">
        <v>137</v>
      </c>
    </row>
    <row r="48" spans="1:20" x14ac:dyDescent="0.25">
      <c r="A48" s="132" t="s">
        <v>136</v>
      </c>
      <c r="B48" s="123">
        <f t="shared" si="0"/>
        <v>46</v>
      </c>
      <c r="C48" s="149">
        <v>0.78125</v>
      </c>
      <c r="D48" s="105">
        <v>0.81597222222222221</v>
      </c>
      <c r="E48" s="90">
        <v>5</v>
      </c>
      <c r="F48" s="42">
        <f>'2_SEMESTRE'!K4</f>
        <v>6</v>
      </c>
      <c r="G48" s="90">
        <f>'2_SEMESTRE'!K3</f>
        <v>8</v>
      </c>
      <c r="H48" s="90">
        <v>2</v>
      </c>
      <c r="I48" s="42">
        <f>'2_SEMESTRE'!A2</f>
        <v>1</v>
      </c>
      <c r="J48" s="39" t="s">
        <v>137</v>
      </c>
      <c r="K48" s="66" t="s">
        <v>137</v>
      </c>
    </row>
    <row r="49" spans="1:11" x14ac:dyDescent="0.25">
      <c r="A49" s="131" t="s">
        <v>138</v>
      </c>
      <c r="B49" s="117">
        <f t="shared" si="0"/>
        <v>47</v>
      </c>
      <c r="C49" s="149">
        <v>0.81597222222222221</v>
      </c>
      <c r="D49" s="105">
        <v>0.85069444444444453</v>
      </c>
      <c r="E49" s="90">
        <v>5</v>
      </c>
      <c r="F49" s="42">
        <f>'2_SEMESTRE'!K6</f>
        <v>10</v>
      </c>
      <c r="G49" s="90">
        <f>'2_SEMESTRE'!K5</f>
        <v>27</v>
      </c>
      <c r="H49" s="90">
        <v>2</v>
      </c>
      <c r="I49" s="42">
        <f>'2_SEMESTRE'!A2</f>
        <v>1</v>
      </c>
      <c r="J49" s="39" t="s">
        <v>137</v>
      </c>
      <c r="K49" s="66" t="s">
        <v>137</v>
      </c>
    </row>
    <row r="50" spans="1:11" x14ac:dyDescent="0.25">
      <c r="A50" s="133" t="s">
        <v>142</v>
      </c>
      <c r="B50" s="142">
        <f t="shared" si="0"/>
        <v>48</v>
      </c>
      <c r="C50" s="149">
        <v>0.85763888888888884</v>
      </c>
      <c r="D50" s="105">
        <v>0.89236111111111116</v>
      </c>
      <c r="E50" s="90">
        <v>5</v>
      </c>
      <c r="F50" s="42">
        <f>'2_SEMESTRE'!K9</f>
        <v>10</v>
      </c>
      <c r="G50" s="90">
        <f>'2_SEMESTRE'!K8</f>
        <v>27</v>
      </c>
      <c r="H50" s="90">
        <v>2</v>
      </c>
      <c r="I50" s="42">
        <f>'2_SEMESTRE'!A2</f>
        <v>1</v>
      </c>
      <c r="J50" s="39" t="s">
        <v>137</v>
      </c>
      <c r="K50" s="66" t="s">
        <v>137</v>
      </c>
    </row>
    <row r="51" spans="1:11" x14ac:dyDescent="0.25">
      <c r="A51" s="131" t="s">
        <v>143</v>
      </c>
      <c r="B51" s="117">
        <f t="shared" si="0"/>
        <v>49</v>
      </c>
      <c r="C51" s="149">
        <v>0.89236111111111116</v>
      </c>
      <c r="D51" s="105">
        <v>0.92708333333333337</v>
      </c>
      <c r="E51" s="90">
        <v>5</v>
      </c>
      <c r="F51" s="42">
        <f>'2_SEMESTRE'!K11</f>
        <v>10</v>
      </c>
      <c r="G51" s="90">
        <f>'2_SEMESTRE'!K10</f>
        <v>27</v>
      </c>
      <c r="H51" s="90">
        <v>2</v>
      </c>
      <c r="I51" s="42">
        <f>'2_SEMESTRE'!A2</f>
        <v>1</v>
      </c>
      <c r="J51" s="39" t="s">
        <v>137</v>
      </c>
      <c r="K51" s="66" t="s">
        <v>137</v>
      </c>
    </row>
    <row r="52" spans="1:11" x14ac:dyDescent="0.25">
      <c r="A52" s="134" t="s">
        <v>144</v>
      </c>
      <c r="B52" s="143">
        <f t="shared" si="0"/>
        <v>50</v>
      </c>
      <c r="C52" s="149">
        <v>0.92708333333333337</v>
      </c>
      <c r="D52" s="105">
        <v>0.96180555555555547</v>
      </c>
      <c r="E52" s="92">
        <v>5</v>
      </c>
      <c r="F52" s="42">
        <f>'2_SEMESTRE'!K13</f>
        <v>10</v>
      </c>
      <c r="G52" s="92">
        <f>'2_SEMESTRE'!K12</f>
        <v>27</v>
      </c>
      <c r="H52" s="90">
        <v>2</v>
      </c>
      <c r="I52" s="42">
        <f>'2_SEMESTRE'!A2</f>
        <v>1</v>
      </c>
      <c r="J52" s="39" t="s">
        <v>137</v>
      </c>
      <c r="K52" s="66" t="s">
        <v>137</v>
      </c>
    </row>
    <row r="53" spans="1:11" x14ac:dyDescent="0.25">
      <c r="A53" s="129" t="s">
        <v>136</v>
      </c>
      <c r="B53" s="113">
        <f t="shared" si="0"/>
        <v>51</v>
      </c>
      <c r="C53" s="150">
        <v>0.78125</v>
      </c>
      <c r="D53" s="100">
        <v>0.81597222222222221</v>
      </c>
      <c r="E53" s="91">
        <v>1</v>
      </c>
      <c r="F53" s="101">
        <f>'3_SEMESTRE'!C4</f>
        <v>4</v>
      </c>
      <c r="G53" s="90">
        <f>'3_SEMESTRE'!C3</f>
        <v>15</v>
      </c>
      <c r="H53" s="91">
        <v>3</v>
      </c>
      <c r="I53" s="101">
        <f>'3_SEMESTRE'!A2</f>
        <v>1</v>
      </c>
      <c r="J53" s="103" t="s">
        <v>137</v>
      </c>
      <c r="K53" s="104" t="s">
        <v>137</v>
      </c>
    </row>
    <row r="54" spans="1:11" x14ac:dyDescent="0.25">
      <c r="A54" s="131" t="s">
        <v>138</v>
      </c>
      <c r="B54" s="117">
        <f t="shared" si="0"/>
        <v>52</v>
      </c>
      <c r="C54" s="149">
        <v>0.81597222222222221</v>
      </c>
      <c r="D54" s="105">
        <v>0.85069444444444453</v>
      </c>
      <c r="E54" s="90">
        <v>1</v>
      </c>
      <c r="F54" s="42">
        <f>'3_SEMESTRE'!C6</f>
        <v>15</v>
      </c>
      <c r="G54" s="90">
        <f>'3_SEMESTRE'!C5</f>
        <v>28</v>
      </c>
      <c r="H54" s="90">
        <v>3</v>
      </c>
      <c r="I54" s="42">
        <f>'3_SEMESTRE'!A2</f>
        <v>1</v>
      </c>
      <c r="J54" s="39" t="s">
        <v>137</v>
      </c>
      <c r="K54" s="66" t="s">
        <v>137</v>
      </c>
    </row>
    <row r="55" spans="1:11" x14ac:dyDescent="0.25">
      <c r="A55" s="132" t="s">
        <v>142</v>
      </c>
      <c r="B55" s="123">
        <f t="shared" si="0"/>
        <v>53</v>
      </c>
      <c r="C55" s="149">
        <v>0.85069444444444453</v>
      </c>
      <c r="D55" s="105">
        <v>0.88541666666666663</v>
      </c>
      <c r="E55" s="90">
        <v>1</v>
      </c>
      <c r="F55" s="42">
        <f>'3_SEMESTRE'!C9</f>
        <v>1</v>
      </c>
      <c r="G55" s="90">
        <f>'3_SEMESTRE'!C8</f>
        <v>30</v>
      </c>
      <c r="H55" s="90">
        <v>3</v>
      </c>
      <c r="I55" s="42">
        <f>'3_SEMESTRE'!A2</f>
        <v>1</v>
      </c>
      <c r="J55" s="39" t="s">
        <v>137</v>
      </c>
      <c r="K55" s="66" t="s">
        <v>137</v>
      </c>
    </row>
    <row r="56" spans="1:11" x14ac:dyDescent="0.25">
      <c r="A56" s="131" t="s">
        <v>143</v>
      </c>
      <c r="B56" s="117">
        <f t="shared" si="0"/>
        <v>54</v>
      </c>
      <c r="C56" s="149">
        <v>0.88541666666666663</v>
      </c>
      <c r="D56" s="105">
        <v>0.92708333333333337</v>
      </c>
      <c r="E56" s="90">
        <v>1</v>
      </c>
      <c r="F56" s="42">
        <f>'3_SEMESTRE'!C11</f>
        <v>15</v>
      </c>
      <c r="G56" s="90">
        <f>'3_SEMESTRE'!C10</f>
        <v>28</v>
      </c>
      <c r="H56" s="90">
        <v>3</v>
      </c>
      <c r="I56" s="42">
        <f>'3_SEMESTRE'!A2</f>
        <v>1</v>
      </c>
      <c r="J56" s="39" t="s">
        <v>137</v>
      </c>
      <c r="K56" s="66" t="s">
        <v>137</v>
      </c>
    </row>
    <row r="57" spans="1:11" x14ac:dyDescent="0.25">
      <c r="A57" s="132" t="s">
        <v>144</v>
      </c>
      <c r="B57" s="123">
        <f t="shared" si="0"/>
        <v>55</v>
      </c>
      <c r="C57" s="149">
        <v>0.92708333333333337</v>
      </c>
      <c r="D57" s="105">
        <v>0.96180555555555547</v>
      </c>
      <c r="E57" s="90">
        <v>1</v>
      </c>
      <c r="F57" s="42">
        <f>'3_SEMESTRE'!C13</f>
        <v>15</v>
      </c>
      <c r="G57" s="90">
        <f>'3_SEMESTRE'!C12</f>
        <v>28</v>
      </c>
      <c r="H57" s="90">
        <v>3</v>
      </c>
      <c r="I57" s="42">
        <f>'3_SEMESTRE'!A2</f>
        <v>1</v>
      </c>
      <c r="J57" s="39" t="s">
        <v>137</v>
      </c>
      <c r="K57" s="66" t="s">
        <v>137</v>
      </c>
    </row>
    <row r="58" spans="1:11" x14ac:dyDescent="0.25">
      <c r="A58" s="131" t="s">
        <v>136</v>
      </c>
      <c r="B58" s="117">
        <f t="shared" si="0"/>
        <v>56</v>
      </c>
      <c r="C58" s="149">
        <v>0.96180555555555547</v>
      </c>
      <c r="D58" s="105">
        <v>0.81597222222222221</v>
      </c>
      <c r="E58" s="90">
        <v>2</v>
      </c>
      <c r="F58" s="42">
        <f>'3_SEMESTRE'!E4</f>
        <v>4</v>
      </c>
      <c r="G58" s="90">
        <f>'3_SEMESTRE'!E3</f>
        <v>15</v>
      </c>
      <c r="H58" s="90">
        <v>3</v>
      </c>
      <c r="I58" s="42">
        <f>'3_SEMESTRE'!A2</f>
        <v>1</v>
      </c>
      <c r="J58" s="39" t="s">
        <v>137</v>
      </c>
      <c r="K58" s="66" t="s">
        <v>137</v>
      </c>
    </row>
    <row r="59" spans="1:11" x14ac:dyDescent="0.25">
      <c r="A59" s="132" t="s">
        <v>138</v>
      </c>
      <c r="B59" s="123">
        <f t="shared" si="0"/>
        <v>57</v>
      </c>
      <c r="C59" s="149">
        <v>0.81597222222222221</v>
      </c>
      <c r="D59" s="105">
        <v>0.85069444444444453</v>
      </c>
      <c r="E59" s="90">
        <v>2</v>
      </c>
      <c r="F59" s="42">
        <f>'3_SEMESTRE'!E6</f>
        <v>4</v>
      </c>
      <c r="G59" s="90">
        <f>'3_SEMESTRE'!E5</f>
        <v>15</v>
      </c>
      <c r="H59" s="90">
        <v>3</v>
      </c>
      <c r="I59" s="42">
        <f>'3_SEMESTRE'!A2</f>
        <v>1</v>
      </c>
      <c r="J59" s="39" t="s">
        <v>137</v>
      </c>
      <c r="K59" s="66" t="s">
        <v>137</v>
      </c>
    </row>
    <row r="60" spans="1:11" x14ac:dyDescent="0.25">
      <c r="A60" s="131" t="s">
        <v>142</v>
      </c>
      <c r="B60" s="117">
        <f t="shared" si="0"/>
        <v>58</v>
      </c>
      <c r="C60" s="149">
        <v>0.85763888888888884</v>
      </c>
      <c r="D60" s="105">
        <v>0.89236111111111116</v>
      </c>
      <c r="E60" s="90">
        <v>2</v>
      </c>
      <c r="F60" s="42">
        <f>'3_SEMESTRE'!E9</f>
        <v>4</v>
      </c>
      <c r="G60" s="90">
        <f>'3_SEMESTRE'!E8</f>
        <v>15</v>
      </c>
      <c r="H60" s="90">
        <v>3</v>
      </c>
      <c r="I60" s="42">
        <f>'3_SEMESTRE'!A2</f>
        <v>1</v>
      </c>
      <c r="J60" s="39" t="s">
        <v>137</v>
      </c>
      <c r="K60" s="66" t="s">
        <v>137</v>
      </c>
    </row>
    <row r="61" spans="1:11" x14ac:dyDescent="0.25">
      <c r="A61" s="132" t="s">
        <v>143</v>
      </c>
      <c r="B61" s="123">
        <f t="shared" si="0"/>
        <v>59</v>
      </c>
      <c r="C61" s="149">
        <v>0.89236111111111116</v>
      </c>
      <c r="D61" s="105">
        <v>0.92708333333333337</v>
      </c>
      <c r="E61" s="90">
        <v>2</v>
      </c>
      <c r="F61" s="42">
        <f>'3_SEMESTRE'!E11</f>
        <v>3</v>
      </c>
      <c r="G61" s="90">
        <f>'3_SEMESTRE'!E10</f>
        <v>12</v>
      </c>
      <c r="H61" s="90">
        <v>3</v>
      </c>
      <c r="I61" s="42">
        <f>'3_SEMESTRE'!A2</f>
        <v>1</v>
      </c>
      <c r="J61" s="39" t="s">
        <v>137</v>
      </c>
      <c r="K61" s="66" t="s">
        <v>137</v>
      </c>
    </row>
    <row r="62" spans="1:11" x14ac:dyDescent="0.25">
      <c r="A62" s="131" t="s">
        <v>144</v>
      </c>
      <c r="B62" s="117">
        <f t="shared" si="0"/>
        <v>60</v>
      </c>
      <c r="C62" s="149">
        <v>0.92708333333333337</v>
      </c>
      <c r="D62" s="105">
        <v>0.96180555555555547</v>
      </c>
      <c r="E62" s="90">
        <v>2</v>
      </c>
      <c r="F62" s="42">
        <f>'3_SEMESTRE'!E13</f>
        <v>3</v>
      </c>
      <c r="G62" s="90">
        <f>'3_SEMESTRE'!E12</f>
        <v>12</v>
      </c>
      <c r="H62" s="90">
        <v>3</v>
      </c>
      <c r="I62" s="42">
        <f>'3_SEMESTRE'!A2</f>
        <v>1</v>
      </c>
      <c r="J62" s="39" t="s">
        <v>137</v>
      </c>
      <c r="K62" s="66" t="s">
        <v>137</v>
      </c>
    </row>
    <row r="63" spans="1:11" x14ac:dyDescent="0.25">
      <c r="A63" s="132" t="s">
        <v>136</v>
      </c>
      <c r="B63" s="123">
        <f t="shared" si="0"/>
        <v>61</v>
      </c>
      <c r="C63" s="149">
        <v>0.78125</v>
      </c>
      <c r="D63" s="105">
        <v>0.81597222222222221</v>
      </c>
      <c r="E63" s="90">
        <v>3</v>
      </c>
      <c r="F63" s="42">
        <f>'3_SEMESTRE'!G4</f>
        <v>3</v>
      </c>
      <c r="G63" s="90">
        <f>'3_SEMESTRE'!G3</f>
        <v>12</v>
      </c>
      <c r="H63" s="90">
        <v>3</v>
      </c>
      <c r="I63" s="42">
        <f>'3_SEMESTRE'!A2</f>
        <v>1</v>
      </c>
      <c r="J63" s="39" t="s">
        <v>137</v>
      </c>
      <c r="K63" s="66" t="s">
        <v>137</v>
      </c>
    </row>
    <row r="64" spans="1:11" x14ac:dyDescent="0.25">
      <c r="A64" s="131" t="s">
        <v>138</v>
      </c>
      <c r="B64" s="117">
        <f t="shared" si="0"/>
        <v>62</v>
      </c>
      <c r="C64" s="149">
        <v>0.81597222222222221</v>
      </c>
      <c r="D64" s="105">
        <v>0.85069444444444453</v>
      </c>
      <c r="E64" s="90">
        <v>3</v>
      </c>
      <c r="F64" s="42">
        <f>'3_SEMESTRE'!G6</f>
        <v>3</v>
      </c>
      <c r="G64" s="90">
        <f>'3_SEMESTRE'!G5</f>
        <v>12</v>
      </c>
      <c r="H64" s="90">
        <v>3</v>
      </c>
      <c r="I64" s="42">
        <f>'3_SEMESTRE'!A2</f>
        <v>1</v>
      </c>
      <c r="J64" s="39" t="s">
        <v>137</v>
      </c>
      <c r="K64" s="66" t="s">
        <v>137</v>
      </c>
    </row>
    <row r="65" spans="1:11" x14ac:dyDescent="0.25">
      <c r="A65" s="132" t="s">
        <v>142</v>
      </c>
      <c r="B65" s="123">
        <f t="shared" si="0"/>
        <v>63</v>
      </c>
      <c r="C65" s="149">
        <v>0.85763888888888884</v>
      </c>
      <c r="D65" s="105">
        <v>0.89236111111111116</v>
      </c>
      <c r="E65" s="90">
        <v>3</v>
      </c>
      <c r="F65" s="42">
        <f>'3_SEMESTRE'!G9</f>
        <v>6</v>
      </c>
      <c r="G65" s="90">
        <f>'3_SEMESTRE'!G8</f>
        <v>9</v>
      </c>
      <c r="H65" s="90">
        <v>3</v>
      </c>
      <c r="I65" s="42">
        <f>'3_SEMESTRE'!A2</f>
        <v>1</v>
      </c>
      <c r="J65" s="39" t="s">
        <v>137</v>
      </c>
      <c r="K65" s="66" t="s">
        <v>137</v>
      </c>
    </row>
    <row r="66" spans="1:11" x14ac:dyDescent="0.25">
      <c r="A66" s="131" t="s">
        <v>143</v>
      </c>
      <c r="B66" s="117">
        <f t="shared" si="0"/>
        <v>64</v>
      </c>
      <c r="C66" s="149">
        <v>0.89236111111111116</v>
      </c>
      <c r="D66" s="105">
        <v>0.92708333333333337</v>
      </c>
      <c r="E66" s="90">
        <v>3</v>
      </c>
      <c r="F66" s="42">
        <f>'3_SEMESTRE'!G11</f>
        <v>6</v>
      </c>
      <c r="G66" s="90">
        <f>'3_SEMESTRE'!G10</f>
        <v>9</v>
      </c>
      <c r="H66" s="90">
        <v>3</v>
      </c>
      <c r="I66" s="42">
        <f>'3_SEMESTRE'!A2</f>
        <v>1</v>
      </c>
      <c r="J66" s="39" t="s">
        <v>137</v>
      </c>
      <c r="K66" s="66" t="s">
        <v>137</v>
      </c>
    </row>
    <row r="67" spans="1:11" x14ac:dyDescent="0.25">
      <c r="A67" s="132" t="s">
        <v>144</v>
      </c>
      <c r="B67" s="123">
        <f t="shared" si="0"/>
        <v>65</v>
      </c>
      <c r="C67" s="149">
        <v>0.92708333333333337</v>
      </c>
      <c r="D67" s="105">
        <v>0.96180555555555547</v>
      </c>
      <c r="E67" s="90">
        <v>3</v>
      </c>
      <c r="F67" s="42">
        <f>'3_SEMESTRE'!G13</f>
        <v>6</v>
      </c>
      <c r="G67" s="90">
        <f>'3_SEMESTRE'!G12</f>
        <v>9</v>
      </c>
      <c r="H67" s="90">
        <v>3</v>
      </c>
      <c r="I67" s="42">
        <f>'3_SEMESTRE'!A2</f>
        <v>1</v>
      </c>
      <c r="J67" s="39" t="s">
        <v>137</v>
      </c>
      <c r="K67" s="66" t="s">
        <v>137</v>
      </c>
    </row>
    <row r="68" spans="1:11" x14ac:dyDescent="0.25">
      <c r="A68" s="131" t="s">
        <v>136</v>
      </c>
      <c r="B68" s="117">
        <f t="shared" si="0"/>
        <v>66</v>
      </c>
      <c r="C68" s="149">
        <v>0.78125</v>
      </c>
      <c r="D68" s="105">
        <v>0.81597222222222221</v>
      </c>
      <c r="E68" s="90">
        <v>4</v>
      </c>
      <c r="F68" s="42">
        <f>'3_SEMESTRE'!I4</f>
        <v>2</v>
      </c>
      <c r="G68" s="90">
        <f>'3_SEMESTRE'!I3</f>
        <v>18</v>
      </c>
      <c r="H68" s="90">
        <v>3</v>
      </c>
      <c r="I68" s="42">
        <f>'3_SEMESTRE'!A2</f>
        <v>1</v>
      </c>
      <c r="J68" s="39" t="s">
        <v>137</v>
      </c>
      <c r="K68" s="66" t="s">
        <v>137</v>
      </c>
    </row>
    <row r="69" spans="1:11" x14ac:dyDescent="0.25">
      <c r="A69" s="132" t="s">
        <v>138</v>
      </c>
      <c r="B69" s="123">
        <f t="shared" ref="B69:B132" si="1">B68+1</f>
        <v>67</v>
      </c>
      <c r="C69" s="149">
        <v>0.81597222222222221</v>
      </c>
      <c r="D69" s="105">
        <v>0.85069444444444453</v>
      </c>
      <c r="E69" s="90">
        <v>4</v>
      </c>
      <c r="F69" s="42">
        <f>'3_SEMESTRE'!I6</f>
        <v>2</v>
      </c>
      <c r="G69" s="90">
        <v>5</v>
      </c>
      <c r="H69" s="90">
        <v>3</v>
      </c>
      <c r="I69" s="42">
        <f>'3_SEMESTRE'!A2</f>
        <v>1</v>
      </c>
      <c r="J69" s="39" t="s">
        <v>137</v>
      </c>
      <c r="K69" s="66" t="s">
        <v>137</v>
      </c>
    </row>
    <row r="70" spans="1:11" x14ac:dyDescent="0.25">
      <c r="A70" s="131" t="s">
        <v>142</v>
      </c>
      <c r="B70" s="117">
        <f t="shared" si="1"/>
        <v>68</v>
      </c>
      <c r="C70" s="149">
        <v>0.85763888888888884</v>
      </c>
      <c r="D70" s="105">
        <v>0.89236111111111116</v>
      </c>
      <c r="E70" s="90">
        <v>4</v>
      </c>
      <c r="F70" s="42">
        <f>'3_SEMESTRE'!I9</f>
        <v>3</v>
      </c>
      <c r="G70" s="90">
        <v>8</v>
      </c>
      <c r="H70" s="90">
        <v>3</v>
      </c>
      <c r="I70" s="42">
        <f>'3_SEMESTRE'!A2</f>
        <v>1</v>
      </c>
      <c r="J70" s="39" t="s">
        <v>137</v>
      </c>
      <c r="K70" s="66" t="s">
        <v>137</v>
      </c>
    </row>
    <row r="71" spans="1:11" x14ac:dyDescent="0.25">
      <c r="A71" s="132" t="s">
        <v>143</v>
      </c>
      <c r="B71" s="123">
        <f t="shared" si="1"/>
        <v>69</v>
      </c>
      <c r="C71" s="149">
        <v>0.89236111111111116</v>
      </c>
      <c r="D71" s="105">
        <v>0.92708333333333337</v>
      </c>
      <c r="E71" s="90">
        <v>4</v>
      </c>
      <c r="F71" s="42">
        <f>'3_SEMESTRE'!I11</f>
        <v>3</v>
      </c>
      <c r="G71" s="90">
        <v>10</v>
      </c>
      <c r="H71" s="90">
        <v>3</v>
      </c>
      <c r="I71" s="42">
        <f>'3_SEMESTRE'!A2</f>
        <v>1</v>
      </c>
      <c r="J71" s="39" t="s">
        <v>137</v>
      </c>
      <c r="K71" s="66" t="s">
        <v>137</v>
      </c>
    </row>
    <row r="72" spans="1:11" x14ac:dyDescent="0.25">
      <c r="A72" s="131" t="s">
        <v>144</v>
      </c>
      <c r="B72" s="117">
        <f t="shared" si="1"/>
        <v>70</v>
      </c>
      <c r="C72" s="149">
        <v>0.92708333333333337</v>
      </c>
      <c r="D72" s="105">
        <v>0.96180555555555547</v>
      </c>
      <c r="E72" s="90">
        <v>4</v>
      </c>
      <c r="F72" s="42">
        <f>'3_SEMESTRE'!I13</f>
        <v>3</v>
      </c>
      <c r="G72" s="90">
        <v>12</v>
      </c>
      <c r="H72" s="90">
        <v>3</v>
      </c>
      <c r="I72" s="42">
        <f>'3_SEMESTRE'!A2</f>
        <v>1</v>
      </c>
      <c r="J72" s="39" t="s">
        <v>137</v>
      </c>
      <c r="K72" s="66" t="s">
        <v>137</v>
      </c>
    </row>
    <row r="73" spans="1:11" x14ac:dyDescent="0.25">
      <c r="A73" s="132" t="s">
        <v>136</v>
      </c>
      <c r="B73" s="123">
        <f t="shared" si="1"/>
        <v>71</v>
      </c>
      <c r="C73" s="149">
        <v>0.78125</v>
      </c>
      <c r="D73" s="105">
        <v>0.81597222222222221</v>
      </c>
      <c r="E73" s="90">
        <v>5</v>
      </c>
      <c r="F73" s="42">
        <f>'3_SEMESTRE'!K4</f>
        <v>5</v>
      </c>
      <c r="G73" s="127">
        <f>'3_SEMESTRE'!K3</f>
        <v>14</v>
      </c>
      <c r="H73" s="90">
        <v>3</v>
      </c>
      <c r="I73" s="42">
        <f>'3_SEMESTRE'!A2</f>
        <v>1</v>
      </c>
      <c r="J73" s="39" t="s">
        <v>137</v>
      </c>
      <c r="K73" s="66" t="s">
        <v>137</v>
      </c>
    </row>
    <row r="74" spans="1:11" x14ac:dyDescent="0.25">
      <c r="A74" s="131" t="s">
        <v>138</v>
      </c>
      <c r="B74" s="117">
        <f t="shared" si="1"/>
        <v>72</v>
      </c>
      <c r="C74" s="149">
        <v>0.81597222222222221</v>
      </c>
      <c r="D74" s="105">
        <v>0.85069444444444453</v>
      </c>
      <c r="E74" s="90">
        <v>5</v>
      </c>
      <c r="F74" s="42">
        <f>'3_SEMESTRE'!K6</f>
        <v>5</v>
      </c>
      <c r="G74" s="127">
        <f>'3_SEMESTRE'!K5</f>
        <v>14</v>
      </c>
      <c r="H74" s="90">
        <v>3</v>
      </c>
      <c r="I74" s="42">
        <f>'3_SEMESTRE'!A2</f>
        <v>1</v>
      </c>
      <c r="J74" s="39" t="s">
        <v>137</v>
      </c>
      <c r="K74" s="66" t="s">
        <v>137</v>
      </c>
    </row>
    <row r="75" spans="1:11" x14ac:dyDescent="0.25">
      <c r="A75" s="133" t="s">
        <v>142</v>
      </c>
      <c r="B75" s="142">
        <f t="shared" si="1"/>
        <v>73</v>
      </c>
      <c r="C75" s="149">
        <v>0.85763888888888884</v>
      </c>
      <c r="D75" s="105">
        <v>0.89236111111111116</v>
      </c>
      <c r="E75" s="90">
        <v>5</v>
      </c>
      <c r="F75" s="42">
        <f>'3_SEMESTRE'!K9</f>
        <v>5</v>
      </c>
      <c r="G75" s="127">
        <f>'3_SEMESTRE'!K8</f>
        <v>14</v>
      </c>
      <c r="H75" s="90">
        <v>3</v>
      </c>
      <c r="I75" s="42">
        <f>'3_SEMESTRE'!A2</f>
        <v>1</v>
      </c>
      <c r="J75" s="39" t="s">
        <v>137</v>
      </c>
      <c r="K75" s="66" t="s">
        <v>137</v>
      </c>
    </row>
    <row r="76" spans="1:11" x14ac:dyDescent="0.25">
      <c r="A76" s="131" t="s">
        <v>143</v>
      </c>
      <c r="B76" s="117">
        <f t="shared" si="1"/>
        <v>74</v>
      </c>
      <c r="C76" s="149">
        <v>0.89236111111111116</v>
      </c>
      <c r="D76" s="105">
        <v>0.92708333333333337</v>
      </c>
      <c r="E76" s="90">
        <v>5</v>
      </c>
      <c r="F76" s="42">
        <f>'3_SEMESTRE'!K11</f>
        <v>5</v>
      </c>
      <c r="G76" s="127">
        <f>'3_SEMESTRE'!K10</f>
        <v>14</v>
      </c>
      <c r="H76" s="90">
        <v>3</v>
      </c>
      <c r="I76" s="42">
        <f>'3_SEMESTRE'!A2</f>
        <v>1</v>
      </c>
      <c r="J76" s="39" t="s">
        <v>137</v>
      </c>
      <c r="K76" s="66" t="s">
        <v>137</v>
      </c>
    </row>
    <row r="77" spans="1:11" x14ac:dyDescent="0.25">
      <c r="A77" s="134" t="s">
        <v>144</v>
      </c>
      <c r="B77" s="143">
        <f t="shared" si="1"/>
        <v>75</v>
      </c>
      <c r="C77" s="151">
        <v>0.92708333333333337</v>
      </c>
      <c r="D77" s="109">
        <v>0.96180555555555547</v>
      </c>
      <c r="E77" s="92">
        <v>5</v>
      </c>
      <c r="F77" s="42">
        <f>'3_SEMESTRE'!K13</f>
        <v>5</v>
      </c>
      <c r="G77" s="128">
        <f>'3_SEMESTRE'!K12</f>
        <v>14</v>
      </c>
      <c r="H77" s="92">
        <v>3</v>
      </c>
      <c r="I77" s="99">
        <f>'3_SEMESTRE'!A2</f>
        <v>1</v>
      </c>
      <c r="J77" s="85" t="s">
        <v>137</v>
      </c>
      <c r="K77" s="68" t="s">
        <v>137</v>
      </c>
    </row>
    <row r="78" spans="1:11" x14ac:dyDescent="0.25">
      <c r="A78" s="129" t="s">
        <v>136</v>
      </c>
      <c r="B78" s="113">
        <f t="shared" si="1"/>
        <v>76</v>
      </c>
      <c r="C78" s="149">
        <v>0.78125</v>
      </c>
      <c r="D78" s="105">
        <v>0.81597222222222221</v>
      </c>
      <c r="E78" s="91">
        <v>1</v>
      </c>
      <c r="F78" s="101">
        <f>'4_SEMESTRE'!C4</f>
        <v>9</v>
      </c>
      <c r="G78" s="90">
        <f>'4_SEMESTRE'!C3</f>
        <v>10</v>
      </c>
      <c r="H78" s="90">
        <v>4</v>
      </c>
      <c r="I78" s="42">
        <f>'4_SEMESTRE'!A2</f>
        <v>2</v>
      </c>
      <c r="J78" s="39" t="s">
        <v>137</v>
      </c>
      <c r="K78" s="66" t="s">
        <v>137</v>
      </c>
    </row>
    <row r="79" spans="1:11" x14ac:dyDescent="0.25">
      <c r="A79" s="131" t="s">
        <v>138</v>
      </c>
      <c r="B79" s="117">
        <f t="shared" si="1"/>
        <v>77</v>
      </c>
      <c r="C79" s="149">
        <v>0.81597222222222221</v>
      </c>
      <c r="D79" s="105">
        <v>0.85069444444444453</v>
      </c>
      <c r="E79" s="90">
        <v>1</v>
      </c>
      <c r="F79" s="42">
        <f>'4_SEMESTRE'!C6</f>
        <v>9</v>
      </c>
      <c r="G79" s="90">
        <f>'4_SEMESTRE'!C5</f>
        <v>10</v>
      </c>
      <c r="H79" s="90">
        <v>4</v>
      </c>
      <c r="I79" s="42">
        <f>'4_SEMESTRE'!A2</f>
        <v>2</v>
      </c>
      <c r="J79" s="39" t="s">
        <v>137</v>
      </c>
      <c r="K79" s="66" t="s">
        <v>137</v>
      </c>
    </row>
    <row r="80" spans="1:11" x14ac:dyDescent="0.25">
      <c r="A80" s="132" t="s">
        <v>142</v>
      </c>
      <c r="B80" s="123">
        <f t="shared" si="1"/>
        <v>78</v>
      </c>
      <c r="C80" s="149">
        <v>0.85069444444444453</v>
      </c>
      <c r="D80" s="105">
        <v>0.88541666666666663</v>
      </c>
      <c r="E80" s="90">
        <v>1</v>
      </c>
      <c r="F80" s="42">
        <f>'4_SEMESTRE'!C9</f>
        <v>15</v>
      </c>
      <c r="G80" s="90">
        <f>'4_SEMESTRE'!C8</f>
        <v>13</v>
      </c>
      <c r="H80" s="90">
        <v>4</v>
      </c>
      <c r="I80" s="42">
        <f>'4_SEMESTRE'!A2</f>
        <v>2</v>
      </c>
      <c r="J80" s="39" t="s">
        <v>137</v>
      </c>
      <c r="K80" s="66" t="s">
        <v>137</v>
      </c>
    </row>
    <row r="81" spans="1:11" x14ac:dyDescent="0.25">
      <c r="A81" s="131" t="s">
        <v>143</v>
      </c>
      <c r="B81" s="117">
        <f t="shared" si="1"/>
        <v>79</v>
      </c>
      <c r="C81" s="149">
        <v>0.88541666666666663</v>
      </c>
      <c r="D81" s="105">
        <v>0.92708333333333337</v>
      </c>
      <c r="E81" s="90">
        <v>1</v>
      </c>
      <c r="F81" s="42">
        <f>'4_SEMESTRE'!C11</f>
        <v>2</v>
      </c>
      <c r="G81" s="90">
        <f>'4_SEMESTRE'!C10</f>
        <v>24</v>
      </c>
      <c r="H81" s="90">
        <v>4</v>
      </c>
      <c r="I81" s="42">
        <f>'4_SEMESTRE'!A2</f>
        <v>2</v>
      </c>
      <c r="J81" s="39" t="s">
        <v>137</v>
      </c>
      <c r="K81" s="66" t="s">
        <v>137</v>
      </c>
    </row>
    <row r="82" spans="1:11" x14ac:dyDescent="0.25">
      <c r="A82" s="132" t="s">
        <v>144</v>
      </c>
      <c r="B82" s="123">
        <f t="shared" si="1"/>
        <v>80</v>
      </c>
      <c r="C82" s="149">
        <v>0.92708333333333337</v>
      </c>
      <c r="D82" s="105">
        <v>0.96180555555555547</v>
      </c>
      <c r="E82" s="90">
        <v>1</v>
      </c>
      <c r="F82" s="42">
        <f>'4_SEMESTRE'!C13</f>
        <v>2</v>
      </c>
      <c r="G82" s="90">
        <f>'4_SEMESTRE'!C12</f>
        <v>24</v>
      </c>
      <c r="H82" s="90">
        <v>4</v>
      </c>
      <c r="I82" s="42">
        <f>'4_SEMESTRE'!A2</f>
        <v>2</v>
      </c>
      <c r="J82" s="39" t="s">
        <v>137</v>
      </c>
      <c r="K82" s="66" t="s">
        <v>137</v>
      </c>
    </row>
    <row r="83" spans="1:11" x14ac:dyDescent="0.25">
      <c r="A83" s="131" t="s">
        <v>136</v>
      </c>
      <c r="B83" s="117">
        <f t="shared" si="1"/>
        <v>81</v>
      </c>
      <c r="C83" s="149">
        <v>0.96180555555555547</v>
      </c>
      <c r="D83" s="105">
        <v>0.81597222222222221</v>
      </c>
      <c r="E83" s="90">
        <v>2</v>
      </c>
      <c r="F83" s="42">
        <f>'4_SEMESTRE'!E4</f>
        <v>3</v>
      </c>
      <c r="G83" s="90">
        <f>'4_SEMESTRE'!E3</f>
        <v>5</v>
      </c>
      <c r="H83" s="90">
        <v>4</v>
      </c>
      <c r="I83" s="42">
        <f>'4_SEMESTRE'!A2</f>
        <v>2</v>
      </c>
      <c r="J83" s="39" t="s">
        <v>137</v>
      </c>
      <c r="K83" s="66" t="s">
        <v>137</v>
      </c>
    </row>
    <row r="84" spans="1:11" x14ac:dyDescent="0.25">
      <c r="A84" s="132" t="s">
        <v>138</v>
      </c>
      <c r="B84" s="123">
        <f t="shared" si="1"/>
        <v>82</v>
      </c>
      <c r="C84" s="149">
        <v>0.81597222222222221</v>
      </c>
      <c r="D84" s="105">
        <v>0.85069444444444453</v>
      </c>
      <c r="E84" s="90">
        <v>2</v>
      </c>
      <c r="F84" s="42">
        <f>'4_SEMESTRE'!E6</f>
        <v>3</v>
      </c>
      <c r="G84" s="90">
        <f>'4_SEMESTRE'!E5</f>
        <v>5</v>
      </c>
      <c r="H84" s="90">
        <v>4</v>
      </c>
      <c r="I84" s="42">
        <f>'4_SEMESTRE'!A2</f>
        <v>2</v>
      </c>
      <c r="J84" s="39" t="s">
        <v>137</v>
      </c>
      <c r="K84" s="66" t="s">
        <v>137</v>
      </c>
    </row>
    <row r="85" spans="1:11" x14ac:dyDescent="0.25">
      <c r="A85" s="131" t="s">
        <v>142</v>
      </c>
      <c r="B85" s="117">
        <f t="shared" si="1"/>
        <v>83</v>
      </c>
      <c r="C85" s="149">
        <v>0.85763888888888884</v>
      </c>
      <c r="D85" s="105">
        <v>0.89236111111111116</v>
      </c>
      <c r="E85" s="90">
        <v>2</v>
      </c>
      <c r="F85" s="42">
        <f>'4_SEMESTRE'!E9</f>
        <v>3</v>
      </c>
      <c r="G85" s="90">
        <f>'4_SEMESTRE'!E8</f>
        <v>5</v>
      </c>
      <c r="H85" s="90">
        <v>4</v>
      </c>
      <c r="I85" s="42">
        <f>'4_SEMESTRE'!A2</f>
        <v>2</v>
      </c>
      <c r="J85" s="39" t="s">
        <v>137</v>
      </c>
      <c r="K85" s="66" t="s">
        <v>137</v>
      </c>
    </row>
    <row r="86" spans="1:11" x14ac:dyDescent="0.25">
      <c r="A86" s="132" t="s">
        <v>143</v>
      </c>
      <c r="B86" s="123">
        <f t="shared" si="1"/>
        <v>84</v>
      </c>
      <c r="C86" s="149">
        <v>0.89236111111111116</v>
      </c>
      <c r="D86" s="105">
        <v>0.92708333333333337</v>
      </c>
      <c r="E86" s="90">
        <v>2</v>
      </c>
      <c r="F86" s="42">
        <f>'4_SEMESTRE'!E11</f>
        <v>2</v>
      </c>
      <c r="G86" s="90">
        <f>'4_SEMESTRE'!E10</f>
        <v>19</v>
      </c>
      <c r="H86" s="90">
        <v>4</v>
      </c>
      <c r="I86" s="42">
        <f>'4_SEMESTRE'!A2</f>
        <v>2</v>
      </c>
      <c r="J86" s="39" t="s">
        <v>137</v>
      </c>
      <c r="K86" s="66" t="s">
        <v>137</v>
      </c>
    </row>
    <row r="87" spans="1:11" x14ac:dyDescent="0.25">
      <c r="A87" s="131" t="s">
        <v>144</v>
      </c>
      <c r="B87" s="117">
        <f t="shared" si="1"/>
        <v>85</v>
      </c>
      <c r="C87" s="149">
        <v>0.92708333333333337</v>
      </c>
      <c r="D87" s="105">
        <v>0.96180555555555547</v>
      </c>
      <c r="E87" s="90">
        <v>2</v>
      </c>
      <c r="F87" s="42">
        <f>'4_SEMESTRE'!E13</f>
        <v>2</v>
      </c>
      <c r="G87" s="90">
        <f>'4_SEMESTRE'!E12</f>
        <v>19</v>
      </c>
      <c r="H87" s="90">
        <v>4</v>
      </c>
      <c r="I87" s="42">
        <f>'4_SEMESTRE'!A2</f>
        <v>2</v>
      </c>
      <c r="J87" s="39" t="s">
        <v>137</v>
      </c>
      <c r="K87" s="66" t="s">
        <v>137</v>
      </c>
    </row>
    <row r="88" spans="1:11" x14ac:dyDescent="0.25">
      <c r="A88" s="132" t="s">
        <v>136</v>
      </c>
      <c r="B88" s="123">
        <f t="shared" si="1"/>
        <v>86</v>
      </c>
      <c r="C88" s="149">
        <v>0.78125</v>
      </c>
      <c r="D88" s="105">
        <v>0.81597222222222221</v>
      </c>
      <c r="E88" s="90">
        <v>3</v>
      </c>
      <c r="F88" s="42">
        <f>'4_SEMESTRE'!G4</f>
        <v>15</v>
      </c>
      <c r="G88" s="90">
        <f>'4_SEMESTRE'!G3</f>
        <v>13</v>
      </c>
      <c r="H88" s="90">
        <v>4</v>
      </c>
      <c r="I88" s="42">
        <f>'4_SEMESTRE'!A2</f>
        <v>2</v>
      </c>
      <c r="J88" s="39" t="s">
        <v>137</v>
      </c>
      <c r="K88" s="66" t="s">
        <v>137</v>
      </c>
    </row>
    <row r="89" spans="1:11" x14ac:dyDescent="0.25">
      <c r="A89" s="131" t="s">
        <v>138</v>
      </c>
      <c r="B89" s="117">
        <f t="shared" si="1"/>
        <v>87</v>
      </c>
      <c r="C89" s="149">
        <v>0.81597222222222221</v>
      </c>
      <c r="D89" s="105">
        <v>0.85069444444444453</v>
      </c>
      <c r="E89" s="90">
        <v>3</v>
      </c>
      <c r="F89" s="42">
        <f>'4_SEMESTRE'!G6</f>
        <v>15</v>
      </c>
      <c r="G89" s="90">
        <f>'4_SEMESTRE'!G5</f>
        <v>13</v>
      </c>
      <c r="H89" s="90">
        <v>4</v>
      </c>
      <c r="I89" s="42">
        <f>'4_SEMESTRE'!A2</f>
        <v>2</v>
      </c>
      <c r="J89" s="39" t="s">
        <v>137</v>
      </c>
      <c r="K89" s="66" t="s">
        <v>137</v>
      </c>
    </row>
    <row r="90" spans="1:11" x14ac:dyDescent="0.25">
      <c r="A90" s="132" t="s">
        <v>142</v>
      </c>
      <c r="B90" s="123">
        <f t="shared" si="1"/>
        <v>88</v>
      </c>
      <c r="C90" s="149">
        <v>0.85763888888888884</v>
      </c>
      <c r="D90" s="105">
        <v>0.89236111111111116</v>
      </c>
      <c r="E90" s="90">
        <v>3</v>
      </c>
      <c r="F90" s="42">
        <f>'4_SEMESTRE'!G9</f>
        <v>15</v>
      </c>
      <c r="G90" s="90">
        <f>'4_SEMESTRE'!G8</f>
        <v>13</v>
      </c>
      <c r="H90" s="90">
        <v>4</v>
      </c>
      <c r="I90" s="42">
        <f>'4_SEMESTRE'!A2</f>
        <v>2</v>
      </c>
      <c r="J90" s="39" t="s">
        <v>137</v>
      </c>
      <c r="K90" s="66" t="s">
        <v>137</v>
      </c>
    </row>
    <row r="91" spans="1:11" x14ac:dyDescent="0.25">
      <c r="A91" s="131" t="s">
        <v>143</v>
      </c>
      <c r="B91" s="117">
        <f t="shared" si="1"/>
        <v>89</v>
      </c>
      <c r="C91" s="149">
        <v>0.89236111111111116</v>
      </c>
      <c r="D91" s="105">
        <v>0.92708333333333337</v>
      </c>
      <c r="E91" s="90">
        <v>3</v>
      </c>
      <c r="F91" s="42">
        <f>'4_SEMESTRE'!G11</f>
        <v>9</v>
      </c>
      <c r="G91" s="90">
        <f>'4_SEMESTRE'!G10</f>
        <v>10</v>
      </c>
      <c r="H91" s="90">
        <v>4</v>
      </c>
      <c r="I91" s="42">
        <f>'4_SEMESTRE'!A2</f>
        <v>2</v>
      </c>
      <c r="J91" s="39" t="s">
        <v>137</v>
      </c>
      <c r="K91" s="66" t="s">
        <v>137</v>
      </c>
    </row>
    <row r="92" spans="1:11" x14ac:dyDescent="0.25">
      <c r="A92" s="132" t="s">
        <v>144</v>
      </c>
      <c r="B92" s="123">
        <f t="shared" si="1"/>
        <v>90</v>
      </c>
      <c r="C92" s="149">
        <v>0.92708333333333337</v>
      </c>
      <c r="D92" s="105">
        <v>0.96180555555555547</v>
      </c>
      <c r="E92" s="90">
        <v>3</v>
      </c>
      <c r="F92" s="42">
        <f>'4_SEMESTRE'!G13</f>
        <v>9</v>
      </c>
      <c r="G92" s="90">
        <f>'4_SEMESTRE'!G12</f>
        <v>10</v>
      </c>
      <c r="H92" s="90">
        <v>4</v>
      </c>
      <c r="I92" s="42">
        <f>'4_SEMESTRE'!A2</f>
        <v>2</v>
      </c>
      <c r="J92" s="39" t="s">
        <v>137</v>
      </c>
      <c r="K92" s="66" t="s">
        <v>137</v>
      </c>
    </row>
    <row r="93" spans="1:11" x14ac:dyDescent="0.25">
      <c r="A93" s="131" t="s">
        <v>136</v>
      </c>
      <c r="B93" s="117">
        <f t="shared" si="1"/>
        <v>91</v>
      </c>
      <c r="C93" s="149">
        <v>0.78125</v>
      </c>
      <c r="D93" s="105">
        <v>0.81597222222222221</v>
      </c>
      <c r="E93" s="90">
        <v>4</v>
      </c>
      <c r="F93" s="42">
        <f>'4_SEMESTRE'!I4</f>
        <v>3</v>
      </c>
      <c r="G93" s="90">
        <f>'4_SEMESTRE'!I3</f>
        <v>5</v>
      </c>
      <c r="H93" s="90">
        <v>4</v>
      </c>
      <c r="I93" s="42">
        <f>'4_SEMESTRE'!A2</f>
        <v>2</v>
      </c>
      <c r="J93" s="39" t="s">
        <v>137</v>
      </c>
      <c r="K93" s="66" t="s">
        <v>137</v>
      </c>
    </row>
    <row r="94" spans="1:11" x14ac:dyDescent="0.25">
      <c r="A94" s="132" t="s">
        <v>138</v>
      </c>
      <c r="B94" s="123">
        <f t="shared" si="1"/>
        <v>92</v>
      </c>
      <c r="C94" s="149">
        <v>0.81597222222222221</v>
      </c>
      <c r="D94" s="105">
        <v>0.85069444444444453</v>
      </c>
      <c r="E94" s="90">
        <v>4</v>
      </c>
      <c r="F94" s="42">
        <f>'4_SEMESTRE'!I6</f>
        <v>7</v>
      </c>
      <c r="G94" s="90">
        <f>'4_SEMESTRE'!I5</f>
        <v>29</v>
      </c>
      <c r="H94" s="90">
        <v>4</v>
      </c>
      <c r="I94" s="42">
        <f>'4_SEMESTRE'!A2</f>
        <v>2</v>
      </c>
      <c r="J94" s="39" t="s">
        <v>137</v>
      </c>
      <c r="K94" s="66" t="s">
        <v>137</v>
      </c>
    </row>
    <row r="95" spans="1:11" x14ac:dyDescent="0.25">
      <c r="A95" s="131" t="s">
        <v>142</v>
      </c>
      <c r="B95" s="117">
        <f t="shared" si="1"/>
        <v>93</v>
      </c>
      <c r="C95" s="149">
        <v>0.85763888888888884</v>
      </c>
      <c r="D95" s="105">
        <v>0.89236111111111116</v>
      </c>
      <c r="E95" s="90">
        <v>4</v>
      </c>
      <c r="F95" s="42">
        <f>'4_SEMESTRE'!I9</f>
        <v>7</v>
      </c>
      <c r="G95" s="90">
        <f>'4_SEMESTRE'!I8</f>
        <v>29</v>
      </c>
      <c r="H95" s="90">
        <v>4</v>
      </c>
      <c r="I95" s="42">
        <f>'4_SEMESTRE'!A2</f>
        <v>2</v>
      </c>
      <c r="J95" s="39" t="s">
        <v>137</v>
      </c>
      <c r="K95" s="66" t="s">
        <v>137</v>
      </c>
    </row>
    <row r="96" spans="1:11" x14ac:dyDescent="0.25">
      <c r="A96" s="132" t="s">
        <v>143</v>
      </c>
      <c r="B96" s="123">
        <f t="shared" si="1"/>
        <v>94</v>
      </c>
      <c r="C96" s="149">
        <v>0.89236111111111116</v>
      </c>
      <c r="D96" s="105">
        <v>0.92708333333333337</v>
      </c>
      <c r="E96" s="90">
        <v>4</v>
      </c>
      <c r="F96" s="42">
        <f>'4_SEMESTRE'!I11</f>
        <v>7</v>
      </c>
      <c r="G96" s="90">
        <f>'4_SEMESTRE'!I10</f>
        <v>29</v>
      </c>
      <c r="H96" s="90">
        <v>4</v>
      </c>
      <c r="I96" s="42">
        <f>'4_SEMESTRE'!A2</f>
        <v>2</v>
      </c>
      <c r="J96" s="39" t="s">
        <v>137</v>
      </c>
      <c r="K96" s="66" t="s">
        <v>137</v>
      </c>
    </row>
    <row r="97" spans="1:11" x14ac:dyDescent="0.25">
      <c r="A97" s="131" t="s">
        <v>144</v>
      </c>
      <c r="B97" s="117">
        <f t="shared" si="1"/>
        <v>95</v>
      </c>
      <c r="C97" s="149">
        <v>0.92708333333333337</v>
      </c>
      <c r="D97" s="105">
        <v>0.96180555555555547</v>
      </c>
      <c r="E97" s="90">
        <v>4</v>
      </c>
      <c r="F97" s="42">
        <f>'4_SEMESTRE'!I13</f>
        <v>7</v>
      </c>
      <c r="G97" s="90">
        <f>'4_SEMESTRE'!I12</f>
        <v>29</v>
      </c>
      <c r="H97" s="90">
        <v>4</v>
      </c>
      <c r="I97" s="42">
        <f>'4_SEMESTRE'!A2</f>
        <v>2</v>
      </c>
      <c r="J97" s="39" t="s">
        <v>137</v>
      </c>
      <c r="K97" s="66" t="s">
        <v>137</v>
      </c>
    </row>
    <row r="98" spans="1:11" x14ac:dyDescent="0.25">
      <c r="A98" s="132" t="s">
        <v>136</v>
      </c>
      <c r="B98" s="123">
        <f t="shared" si="1"/>
        <v>96</v>
      </c>
      <c r="C98" s="149">
        <v>0.78125</v>
      </c>
      <c r="D98" s="105">
        <v>0.81597222222222221</v>
      </c>
      <c r="E98" s="90">
        <v>5</v>
      </c>
      <c r="F98" s="42">
        <f>'4_SEMESTRE'!K4</f>
        <v>7</v>
      </c>
      <c r="G98" s="90">
        <f>'4_SEMESTRE'!K3</f>
        <v>26</v>
      </c>
      <c r="H98" s="90">
        <v>4</v>
      </c>
      <c r="I98" s="42">
        <f>'4_SEMESTRE'!A2</f>
        <v>2</v>
      </c>
      <c r="J98" s="39" t="s">
        <v>137</v>
      </c>
      <c r="K98" s="66" t="s">
        <v>137</v>
      </c>
    </row>
    <row r="99" spans="1:11" x14ac:dyDescent="0.25">
      <c r="A99" s="131" t="s">
        <v>138</v>
      </c>
      <c r="B99" s="117">
        <f t="shared" si="1"/>
        <v>97</v>
      </c>
      <c r="C99" s="149">
        <v>0.81597222222222221</v>
      </c>
      <c r="D99" s="105">
        <v>0.85069444444444453</v>
      </c>
      <c r="E99" s="90">
        <v>5</v>
      </c>
      <c r="F99" s="42">
        <f>'4_SEMESTRE'!K6</f>
        <v>7</v>
      </c>
      <c r="G99" s="90">
        <f>'4_SEMESTRE'!K5</f>
        <v>26</v>
      </c>
      <c r="H99" s="90">
        <v>4</v>
      </c>
      <c r="I99" s="42">
        <f>'4_SEMESTRE'!A2</f>
        <v>2</v>
      </c>
      <c r="J99" s="39" t="s">
        <v>137</v>
      </c>
      <c r="K99" s="66" t="s">
        <v>137</v>
      </c>
    </row>
    <row r="100" spans="1:11" x14ac:dyDescent="0.25">
      <c r="A100" s="133" t="s">
        <v>142</v>
      </c>
      <c r="B100" s="142">
        <f t="shared" si="1"/>
        <v>98</v>
      </c>
      <c r="C100" s="149">
        <v>0.85763888888888884</v>
      </c>
      <c r="D100" s="105">
        <v>0.89236111111111116</v>
      </c>
      <c r="E100" s="90">
        <v>5</v>
      </c>
      <c r="F100" s="42">
        <f>'4_SEMESTRE'!K9</f>
        <v>7</v>
      </c>
      <c r="G100" s="90">
        <f>'4_SEMESTRE'!K8</f>
        <v>26</v>
      </c>
      <c r="H100" s="90">
        <v>4</v>
      </c>
      <c r="I100" s="42">
        <f>'4_SEMESTRE'!A2</f>
        <v>2</v>
      </c>
      <c r="J100" s="39" t="s">
        <v>137</v>
      </c>
      <c r="K100" s="66" t="s">
        <v>137</v>
      </c>
    </row>
    <row r="101" spans="1:11" x14ac:dyDescent="0.25">
      <c r="A101" s="131" t="s">
        <v>143</v>
      </c>
      <c r="B101" s="117">
        <f t="shared" si="1"/>
        <v>99</v>
      </c>
      <c r="C101" s="149">
        <v>0.89236111111111116</v>
      </c>
      <c r="D101" s="105">
        <v>0.92708333333333337</v>
      </c>
      <c r="E101" s="90">
        <v>5</v>
      </c>
      <c r="F101" s="42">
        <f>'4_SEMESTRE'!K11</f>
        <v>7</v>
      </c>
      <c r="G101" s="90">
        <f>'4_SEMESTRE'!K10</f>
        <v>26</v>
      </c>
      <c r="H101" s="90">
        <v>4</v>
      </c>
      <c r="I101" s="42">
        <f>'4_SEMESTRE'!A2</f>
        <v>2</v>
      </c>
      <c r="J101" s="39" t="s">
        <v>137</v>
      </c>
      <c r="K101" s="66" t="s">
        <v>137</v>
      </c>
    </row>
    <row r="102" spans="1:11" x14ac:dyDescent="0.25">
      <c r="A102" s="134" t="s">
        <v>144</v>
      </c>
      <c r="B102" s="143">
        <f t="shared" si="1"/>
        <v>100</v>
      </c>
      <c r="C102" s="151">
        <v>0.92708333333333337</v>
      </c>
      <c r="D102" s="109">
        <v>0.96180555555555547</v>
      </c>
      <c r="E102" s="92">
        <v>5</v>
      </c>
      <c r="F102" s="42">
        <f>'4_SEMESTRE'!K13</f>
        <v>1</v>
      </c>
      <c r="G102" s="90">
        <f>'4_SEMESTRE'!K12</f>
        <v>1</v>
      </c>
      <c r="H102" s="92">
        <v>4</v>
      </c>
      <c r="I102" s="99">
        <f>'4_SEMESTRE'!A2</f>
        <v>2</v>
      </c>
      <c r="J102" s="85" t="s">
        <v>137</v>
      </c>
      <c r="K102" s="68" t="s">
        <v>137</v>
      </c>
    </row>
    <row r="103" spans="1:11" x14ac:dyDescent="0.25">
      <c r="A103" s="129" t="s">
        <v>136</v>
      </c>
      <c r="B103" s="113">
        <f t="shared" si="1"/>
        <v>101</v>
      </c>
      <c r="C103" s="149">
        <v>0.78125</v>
      </c>
      <c r="D103" s="105">
        <v>0.81597222222222221</v>
      </c>
      <c r="E103" s="91">
        <v>1</v>
      </c>
      <c r="F103" s="42">
        <f>'5_SEMESTRE'!C4</f>
        <v>10</v>
      </c>
      <c r="G103" s="90">
        <f>'5_SEMESTRE'!C3</f>
        <v>31</v>
      </c>
      <c r="H103" s="90">
        <v>5</v>
      </c>
      <c r="I103" s="42">
        <f>'5_SEMESTRE'!A2</f>
        <v>2</v>
      </c>
      <c r="J103" s="39" t="s">
        <v>137</v>
      </c>
      <c r="K103" s="66" t="s">
        <v>137</v>
      </c>
    </row>
    <row r="104" spans="1:11" x14ac:dyDescent="0.25">
      <c r="A104" s="131" t="s">
        <v>138</v>
      </c>
      <c r="B104" s="117">
        <f t="shared" si="1"/>
        <v>102</v>
      </c>
      <c r="C104" s="149">
        <v>0.81597222222222221</v>
      </c>
      <c r="D104" s="105">
        <v>0.85069444444444453</v>
      </c>
      <c r="E104" s="90">
        <v>1</v>
      </c>
      <c r="F104" s="42">
        <f>'5_SEMESTRE'!C6</f>
        <v>10</v>
      </c>
      <c r="G104" s="90">
        <f>'5_SEMESTRE'!C5</f>
        <v>31</v>
      </c>
      <c r="H104" s="90">
        <v>5</v>
      </c>
      <c r="I104" s="42">
        <f>'5_SEMESTRE'!A2</f>
        <v>2</v>
      </c>
      <c r="J104" s="39" t="s">
        <v>137</v>
      </c>
      <c r="K104" s="66" t="s">
        <v>137</v>
      </c>
    </row>
    <row r="105" spans="1:11" x14ac:dyDescent="0.25">
      <c r="A105" s="132" t="s">
        <v>142</v>
      </c>
      <c r="B105" s="123">
        <f t="shared" si="1"/>
        <v>103</v>
      </c>
      <c r="C105" s="149">
        <v>0.85069444444444453</v>
      </c>
      <c r="D105" s="105">
        <v>0.88541666666666663</v>
      </c>
      <c r="E105" s="90">
        <v>1</v>
      </c>
      <c r="F105" s="42">
        <f>'5_SEMESTRE'!C9</f>
        <v>7</v>
      </c>
      <c r="G105" s="90">
        <f>'5_SEMESTRE'!C8</f>
        <v>34</v>
      </c>
      <c r="H105" s="90">
        <v>5</v>
      </c>
      <c r="I105" s="42">
        <f>'5_SEMESTRE'!A2</f>
        <v>2</v>
      </c>
      <c r="J105" s="39" t="s">
        <v>137</v>
      </c>
      <c r="K105" s="66" t="s">
        <v>137</v>
      </c>
    </row>
    <row r="106" spans="1:11" x14ac:dyDescent="0.25">
      <c r="A106" s="131" t="s">
        <v>143</v>
      </c>
      <c r="B106" s="117">
        <f t="shared" si="1"/>
        <v>104</v>
      </c>
      <c r="C106" s="149">
        <v>0.88541666666666663</v>
      </c>
      <c r="D106" s="105">
        <v>0.92708333333333337</v>
      </c>
      <c r="E106" s="90">
        <v>1</v>
      </c>
      <c r="F106" s="42">
        <f>'5_SEMESTRE'!C11</f>
        <v>7</v>
      </c>
      <c r="G106" s="90">
        <f>'5_SEMESTRE'!C10</f>
        <v>34</v>
      </c>
      <c r="H106" s="90">
        <v>5</v>
      </c>
      <c r="I106" s="42">
        <f>'5_SEMESTRE'!A2</f>
        <v>2</v>
      </c>
      <c r="J106" s="39" t="s">
        <v>137</v>
      </c>
      <c r="K106" s="66" t="s">
        <v>137</v>
      </c>
    </row>
    <row r="107" spans="1:11" x14ac:dyDescent="0.25">
      <c r="A107" s="132" t="s">
        <v>144</v>
      </c>
      <c r="B107" s="123">
        <f t="shared" si="1"/>
        <v>105</v>
      </c>
      <c r="C107" s="149">
        <v>0.92708333333333337</v>
      </c>
      <c r="D107" s="105">
        <v>0.96180555555555547</v>
      </c>
      <c r="E107" s="90">
        <v>1</v>
      </c>
      <c r="F107" s="42">
        <f>'5_SEMESTRE'!C13</f>
        <v>7</v>
      </c>
      <c r="G107" s="90">
        <f>'5_SEMESTRE'!C12</f>
        <v>34</v>
      </c>
      <c r="H107" s="90">
        <v>5</v>
      </c>
      <c r="I107" s="42">
        <f>'5_SEMESTRE'!A2</f>
        <v>2</v>
      </c>
      <c r="J107" s="39" t="s">
        <v>137</v>
      </c>
      <c r="K107" s="66" t="s">
        <v>137</v>
      </c>
    </row>
    <row r="108" spans="1:11" x14ac:dyDescent="0.25">
      <c r="A108" s="131" t="s">
        <v>136</v>
      </c>
      <c r="B108" s="117">
        <f t="shared" si="1"/>
        <v>106</v>
      </c>
      <c r="C108" s="149">
        <v>0.96180555555555547</v>
      </c>
      <c r="D108" s="105">
        <v>0.81597222222222221</v>
      </c>
      <c r="E108" s="90">
        <v>2</v>
      </c>
      <c r="F108" s="42">
        <f>'5_SEMESTRE'!E4</f>
        <v>9</v>
      </c>
      <c r="G108" s="90">
        <f>'5_SEMESTRE'!E3</f>
        <v>36</v>
      </c>
      <c r="H108" s="90">
        <v>5</v>
      </c>
      <c r="I108" s="42">
        <f>'5_SEMESTRE'!A2</f>
        <v>2</v>
      </c>
      <c r="J108" s="39" t="s">
        <v>137</v>
      </c>
      <c r="K108" s="66" t="s">
        <v>137</v>
      </c>
    </row>
    <row r="109" spans="1:11" x14ac:dyDescent="0.25">
      <c r="A109" s="132" t="s">
        <v>138</v>
      </c>
      <c r="B109" s="123">
        <f t="shared" si="1"/>
        <v>107</v>
      </c>
      <c r="C109" s="149">
        <v>0.81597222222222221</v>
      </c>
      <c r="D109" s="105">
        <v>0.85069444444444453</v>
      </c>
      <c r="E109" s="90">
        <v>2</v>
      </c>
      <c r="F109" s="42">
        <f>'5_SEMESTRE'!E6</f>
        <v>7</v>
      </c>
      <c r="G109" s="90">
        <f>'5_SEMESTRE'!E5</f>
        <v>35</v>
      </c>
      <c r="H109" s="90">
        <v>5</v>
      </c>
      <c r="I109" s="42">
        <f>'5_SEMESTRE'!A2</f>
        <v>2</v>
      </c>
      <c r="J109" s="39" t="s">
        <v>137</v>
      </c>
      <c r="K109" s="66" t="s">
        <v>137</v>
      </c>
    </row>
    <row r="110" spans="1:11" x14ac:dyDescent="0.25">
      <c r="A110" s="131" t="s">
        <v>142</v>
      </c>
      <c r="B110" s="117">
        <f t="shared" si="1"/>
        <v>108</v>
      </c>
      <c r="C110" s="149">
        <v>0.85763888888888884</v>
      </c>
      <c r="D110" s="105">
        <v>0.89236111111111116</v>
      </c>
      <c r="E110" s="90">
        <v>2</v>
      </c>
      <c r="F110" s="42">
        <f>'5_SEMESTRE'!E9</f>
        <v>7</v>
      </c>
      <c r="G110" s="90">
        <f>'5_SEMESTRE'!E8</f>
        <v>35</v>
      </c>
      <c r="H110" s="90">
        <v>5</v>
      </c>
      <c r="I110" s="42">
        <f>'5_SEMESTRE'!A2</f>
        <v>2</v>
      </c>
      <c r="J110" s="39" t="s">
        <v>137</v>
      </c>
      <c r="K110" s="66" t="s">
        <v>137</v>
      </c>
    </row>
    <row r="111" spans="1:11" x14ac:dyDescent="0.25">
      <c r="A111" s="132" t="s">
        <v>143</v>
      </c>
      <c r="B111" s="123">
        <f t="shared" si="1"/>
        <v>109</v>
      </c>
      <c r="C111" s="149">
        <v>0.89236111111111116</v>
      </c>
      <c r="D111" s="105">
        <v>0.92708333333333337</v>
      </c>
      <c r="E111" s="90">
        <v>2</v>
      </c>
      <c r="F111" s="42">
        <f>'5_SEMESTRE'!E11</f>
        <v>7</v>
      </c>
      <c r="G111" s="90">
        <f>'5_SEMESTRE'!E10</f>
        <v>35</v>
      </c>
      <c r="H111" s="90">
        <v>5</v>
      </c>
      <c r="I111" s="42">
        <f>'5_SEMESTRE'!A2</f>
        <v>2</v>
      </c>
      <c r="J111" s="39" t="s">
        <v>137</v>
      </c>
      <c r="K111" s="66" t="s">
        <v>137</v>
      </c>
    </row>
    <row r="112" spans="1:11" x14ac:dyDescent="0.25">
      <c r="A112" s="131" t="s">
        <v>144</v>
      </c>
      <c r="B112" s="117">
        <f t="shared" si="1"/>
        <v>110</v>
      </c>
      <c r="C112" s="149">
        <v>0.92708333333333337</v>
      </c>
      <c r="D112" s="105">
        <v>0.96180555555555547</v>
      </c>
      <c r="E112" s="90">
        <v>2</v>
      </c>
      <c r="F112" s="42">
        <f>'5_SEMESTRE'!E13</f>
        <v>7</v>
      </c>
      <c r="G112" s="90">
        <f>'5_SEMESTRE'!E12</f>
        <v>35</v>
      </c>
      <c r="H112" s="90">
        <v>5</v>
      </c>
      <c r="I112" s="42">
        <f>'5_SEMESTRE'!A2</f>
        <v>2</v>
      </c>
      <c r="J112" s="39" t="s">
        <v>137</v>
      </c>
      <c r="K112" s="66" t="s">
        <v>137</v>
      </c>
    </row>
    <row r="113" spans="1:11" x14ac:dyDescent="0.25">
      <c r="A113" s="132" t="s">
        <v>136</v>
      </c>
      <c r="B113" s="123">
        <f t="shared" si="1"/>
        <v>111</v>
      </c>
      <c r="C113" s="149">
        <v>0.78125</v>
      </c>
      <c r="D113" s="105">
        <v>0.81597222222222221</v>
      </c>
      <c r="E113" s="90">
        <v>3</v>
      </c>
      <c r="F113" s="42">
        <f>'5_SEMESTRE'!G4</f>
        <v>9</v>
      </c>
      <c r="G113" s="90">
        <f>'5_SEMESTRE'!G3</f>
        <v>36</v>
      </c>
      <c r="H113" s="90">
        <v>5</v>
      </c>
      <c r="I113" s="42">
        <f>'5_SEMESTRE'!A2</f>
        <v>2</v>
      </c>
      <c r="J113" s="39" t="s">
        <v>137</v>
      </c>
      <c r="K113" s="66" t="s">
        <v>137</v>
      </c>
    </row>
    <row r="114" spans="1:11" x14ac:dyDescent="0.25">
      <c r="A114" s="131" t="s">
        <v>138</v>
      </c>
      <c r="B114" s="117">
        <f t="shared" si="1"/>
        <v>112</v>
      </c>
      <c r="C114" s="149">
        <v>0.81597222222222221</v>
      </c>
      <c r="D114" s="105">
        <v>0.85069444444444453</v>
      </c>
      <c r="E114" s="90">
        <v>3</v>
      </c>
      <c r="F114" s="42">
        <f>'5_SEMESTRE'!G6</f>
        <v>9</v>
      </c>
      <c r="G114" s="90">
        <f>'5_SEMESTRE'!G5</f>
        <v>36</v>
      </c>
      <c r="H114" s="90">
        <v>5</v>
      </c>
      <c r="I114" s="42">
        <f>'5_SEMESTRE'!A2</f>
        <v>2</v>
      </c>
      <c r="J114" s="39" t="s">
        <v>137</v>
      </c>
      <c r="K114" s="66" t="s">
        <v>137</v>
      </c>
    </row>
    <row r="115" spans="1:11" x14ac:dyDescent="0.25">
      <c r="A115" s="132" t="s">
        <v>142</v>
      </c>
      <c r="B115" s="123">
        <f t="shared" si="1"/>
        <v>113</v>
      </c>
      <c r="C115" s="149">
        <v>0.85763888888888884</v>
      </c>
      <c r="D115" s="105">
        <v>0.89236111111111116</v>
      </c>
      <c r="E115" s="90">
        <v>3</v>
      </c>
      <c r="F115" s="42">
        <f>'5_SEMESTRE'!G9</f>
        <v>9</v>
      </c>
      <c r="G115" s="90">
        <f>'5_SEMESTRE'!G8</f>
        <v>36</v>
      </c>
      <c r="H115" s="90">
        <v>5</v>
      </c>
      <c r="I115" s="42">
        <f>'5_SEMESTRE'!A2</f>
        <v>2</v>
      </c>
      <c r="J115" s="39" t="s">
        <v>137</v>
      </c>
      <c r="K115" s="66" t="s">
        <v>137</v>
      </c>
    </row>
    <row r="116" spans="1:11" x14ac:dyDescent="0.25">
      <c r="A116" s="131" t="s">
        <v>143</v>
      </c>
      <c r="B116" s="117">
        <f t="shared" si="1"/>
        <v>114</v>
      </c>
      <c r="C116" s="149">
        <v>0.89236111111111116</v>
      </c>
      <c r="D116" s="105">
        <v>0.92708333333333337</v>
      </c>
      <c r="E116" s="90">
        <v>3</v>
      </c>
      <c r="F116" s="42">
        <f>'5_SEMESTRE'!G11</f>
        <v>2</v>
      </c>
      <c r="G116" s="90">
        <f>'5_SEMESTRE'!G10</f>
        <v>32</v>
      </c>
      <c r="H116" s="90">
        <v>5</v>
      </c>
      <c r="I116" s="42">
        <f>'5_SEMESTRE'!A2</f>
        <v>2</v>
      </c>
      <c r="J116" s="39" t="s">
        <v>137</v>
      </c>
      <c r="K116" s="66" t="s">
        <v>137</v>
      </c>
    </row>
    <row r="117" spans="1:11" x14ac:dyDescent="0.25">
      <c r="A117" s="132" t="s">
        <v>144</v>
      </c>
      <c r="B117" s="123">
        <f t="shared" si="1"/>
        <v>115</v>
      </c>
      <c r="C117" s="149">
        <v>0.92708333333333337</v>
      </c>
      <c r="D117" s="105">
        <v>0.96180555555555547</v>
      </c>
      <c r="E117" s="90">
        <v>3</v>
      </c>
      <c r="F117" s="42">
        <f>'5_SEMESTRE'!G13</f>
        <v>2</v>
      </c>
      <c r="G117" s="90">
        <f>'5_SEMESTRE'!G12</f>
        <v>32</v>
      </c>
      <c r="H117" s="90">
        <v>5</v>
      </c>
      <c r="I117" s="42">
        <f>'5_SEMESTRE'!A2</f>
        <v>2</v>
      </c>
      <c r="J117" s="39" t="s">
        <v>137</v>
      </c>
      <c r="K117" s="66" t="s">
        <v>137</v>
      </c>
    </row>
    <row r="118" spans="1:11" x14ac:dyDescent="0.25">
      <c r="A118" s="131" t="s">
        <v>136</v>
      </c>
      <c r="B118" s="117">
        <f t="shared" si="1"/>
        <v>116</v>
      </c>
      <c r="C118" s="149">
        <v>0.78125</v>
      </c>
      <c r="D118" s="105">
        <v>0.81597222222222221</v>
      </c>
      <c r="E118" s="90">
        <v>4</v>
      </c>
      <c r="F118" s="42">
        <f>'5_SEMESTRE'!I4</f>
        <v>7</v>
      </c>
      <c r="G118" s="90">
        <f>'5_SEMESTRE'!I3</f>
        <v>34</v>
      </c>
      <c r="H118" s="90">
        <v>5</v>
      </c>
      <c r="I118" s="42">
        <f>'5_SEMESTRE'!A2</f>
        <v>2</v>
      </c>
      <c r="J118" s="39" t="s">
        <v>137</v>
      </c>
      <c r="K118" s="66" t="s">
        <v>137</v>
      </c>
    </row>
    <row r="119" spans="1:11" x14ac:dyDescent="0.25">
      <c r="A119" s="132" t="s">
        <v>138</v>
      </c>
      <c r="B119" s="123">
        <f t="shared" si="1"/>
        <v>117</v>
      </c>
      <c r="C119" s="149">
        <v>0.81597222222222221</v>
      </c>
      <c r="D119" s="105">
        <v>0.85069444444444453</v>
      </c>
      <c r="E119" s="90">
        <v>4</v>
      </c>
      <c r="F119" s="42">
        <f>'5_SEMESTRE'!I6</f>
        <v>10</v>
      </c>
      <c r="G119" s="90">
        <f>'5_SEMESTRE'!I5</f>
        <v>37</v>
      </c>
      <c r="H119" s="90">
        <v>5</v>
      </c>
      <c r="I119" s="42">
        <f>'5_SEMESTRE'!A2</f>
        <v>2</v>
      </c>
      <c r="J119" s="39" t="s">
        <v>137</v>
      </c>
      <c r="K119" s="66" t="s">
        <v>137</v>
      </c>
    </row>
    <row r="120" spans="1:11" x14ac:dyDescent="0.25">
      <c r="A120" s="131" t="s">
        <v>142</v>
      </c>
      <c r="B120" s="117">
        <f t="shared" si="1"/>
        <v>118</v>
      </c>
      <c r="C120" s="149">
        <v>0.85763888888888884</v>
      </c>
      <c r="D120" s="105">
        <v>0.89236111111111116</v>
      </c>
      <c r="E120" s="90">
        <v>4</v>
      </c>
      <c r="F120" s="42">
        <f>'5_SEMESTRE'!I9</f>
        <v>10</v>
      </c>
      <c r="G120" s="90">
        <f>'5_SEMESTRE'!I8</f>
        <v>37</v>
      </c>
      <c r="H120" s="90">
        <v>5</v>
      </c>
      <c r="I120" s="42">
        <f>'5_SEMESTRE'!A2</f>
        <v>2</v>
      </c>
      <c r="J120" s="39" t="s">
        <v>137</v>
      </c>
      <c r="K120" s="66" t="s">
        <v>137</v>
      </c>
    </row>
    <row r="121" spans="1:11" x14ac:dyDescent="0.25">
      <c r="A121" s="132" t="s">
        <v>143</v>
      </c>
      <c r="B121" s="123">
        <f t="shared" si="1"/>
        <v>119</v>
      </c>
      <c r="C121" s="149">
        <v>0.89236111111111116</v>
      </c>
      <c r="D121" s="105">
        <v>0.92708333333333337</v>
      </c>
      <c r="E121" s="90">
        <v>4</v>
      </c>
      <c r="F121" s="42">
        <f>'5_SEMESTRE'!I11</f>
        <v>10</v>
      </c>
      <c r="G121" s="90">
        <f>'5_SEMESTRE'!I10</f>
        <v>37</v>
      </c>
      <c r="H121" s="90">
        <v>5</v>
      </c>
      <c r="I121" s="42">
        <f>'5_SEMESTRE'!A2</f>
        <v>2</v>
      </c>
      <c r="J121" s="39" t="s">
        <v>137</v>
      </c>
      <c r="K121" s="66" t="s">
        <v>137</v>
      </c>
    </row>
    <row r="122" spans="1:11" x14ac:dyDescent="0.25">
      <c r="A122" s="131" t="s">
        <v>144</v>
      </c>
      <c r="B122" s="117">
        <f t="shared" si="1"/>
        <v>120</v>
      </c>
      <c r="C122" s="149">
        <v>0.92708333333333337</v>
      </c>
      <c r="D122" s="105">
        <v>0.96180555555555547</v>
      </c>
      <c r="E122" s="90">
        <v>4</v>
      </c>
      <c r="F122" s="42">
        <f>'5_SEMESTRE'!I13</f>
        <v>10</v>
      </c>
      <c r="G122" s="90">
        <f>'5_SEMESTRE'!I12</f>
        <v>37</v>
      </c>
      <c r="H122" s="90">
        <v>5</v>
      </c>
      <c r="I122" s="42">
        <f>'5_SEMESTRE'!A2</f>
        <v>2</v>
      </c>
      <c r="J122" s="39" t="s">
        <v>137</v>
      </c>
      <c r="K122" s="66" t="s">
        <v>137</v>
      </c>
    </row>
    <row r="123" spans="1:11" x14ac:dyDescent="0.25">
      <c r="A123" s="132" t="s">
        <v>136</v>
      </c>
      <c r="B123" s="123">
        <f t="shared" si="1"/>
        <v>121</v>
      </c>
      <c r="C123" s="149">
        <v>0.78125</v>
      </c>
      <c r="D123" s="105">
        <v>0.81597222222222221</v>
      </c>
      <c r="E123" s="90">
        <v>5</v>
      </c>
      <c r="F123" s="42">
        <f>'5_SEMESTRE'!K4</f>
        <v>10</v>
      </c>
      <c r="G123" s="90">
        <f>'5_SEMESTRE'!K3</f>
        <v>31</v>
      </c>
      <c r="H123" s="90">
        <v>5</v>
      </c>
      <c r="I123" s="42">
        <f>'5_SEMESTRE'!A2</f>
        <v>2</v>
      </c>
      <c r="J123" s="39" t="s">
        <v>137</v>
      </c>
      <c r="K123" s="66" t="s">
        <v>137</v>
      </c>
    </row>
    <row r="124" spans="1:11" x14ac:dyDescent="0.25">
      <c r="A124" s="131" t="s">
        <v>138</v>
      </c>
      <c r="B124" s="117">
        <f t="shared" si="1"/>
        <v>122</v>
      </c>
      <c r="C124" s="149">
        <v>0.81597222222222221</v>
      </c>
      <c r="D124" s="105">
        <v>0.85069444444444453</v>
      </c>
      <c r="E124" s="90">
        <v>5</v>
      </c>
      <c r="F124" s="42">
        <f>'5_SEMESTRE'!K6</f>
        <v>4</v>
      </c>
      <c r="G124" s="90">
        <f>'5_SEMESTRE'!K5</f>
        <v>38</v>
      </c>
      <c r="H124" s="90">
        <v>5</v>
      </c>
      <c r="I124" s="42">
        <f>'5_SEMESTRE'!A2</f>
        <v>2</v>
      </c>
      <c r="J124" s="39" t="s">
        <v>137</v>
      </c>
      <c r="K124" s="66" t="s">
        <v>137</v>
      </c>
    </row>
    <row r="125" spans="1:11" x14ac:dyDescent="0.25">
      <c r="A125" s="133" t="s">
        <v>142</v>
      </c>
      <c r="B125" s="142">
        <f t="shared" si="1"/>
        <v>123</v>
      </c>
      <c r="C125" s="149">
        <v>0.85763888888888884</v>
      </c>
      <c r="D125" s="105">
        <v>0.89236111111111116</v>
      </c>
      <c r="E125" s="90">
        <v>5</v>
      </c>
      <c r="F125" s="42">
        <f>'5_SEMESTRE'!K9</f>
        <v>4</v>
      </c>
      <c r="G125" s="90">
        <f>'5_SEMESTRE'!K8</f>
        <v>38</v>
      </c>
      <c r="H125" s="90">
        <v>5</v>
      </c>
      <c r="I125" s="42">
        <f>'5_SEMESTRE'!A2</f>
        <v>2</v>
      </c>
      <c r="J125" s="39" t="s">
        <v>137</v>
      </c>
      <c r="K125" s="66" t="s">
        <v>137</v>
      </c>
    </row>
    <row r="126" spans="1:11" x14ac:dyDescent="0.25">
      <c r="A126" s="131" t="s">
        <v>143</v>
      </c>
      <c r="B126" s="117">
        <f t="shared" si="1"/>
        <v>124</v>
      </c>
      <c r="C126" s="149">
        <v>0.89236111111111116</v>
      </c>
      <c r="D126" s="105">
        <v>0.92708333333333337</v>
      </c>
      <c r="E126" s="90">
        <v>5</v>
      </c>
      <c r="F126" s="42">
        <f>'5_SEMESTRE'!K11</f>
        <v>4</v>
      </c>
      <c r="G126" s="90">
        <f>'5_SEMESTRE'!K10</f>
        <v>38</v>
      </c>
      <c r="H126" s="90">
        <v>5</v>
      </c>
      <c r="I126" s="42">
        <f>'5_SEMESTRE'!A2</f>
        <v>2</v>
      </c>
      <c r="J126" s="39" t="s">
        <v>137</v>
      </c>
      <c r="K126" s="66" t="s">
        <v>137</v>
      </c>
    </row>
    <row r="127" spans="1:11" x14ac:dyDescent="0.25">
      <c r="A127" s="134" t="s">
        <v>144</v>
      </c>
      <c r="B127" s="143">
        <f t="shared" si="1"/>
        <v>125</v>
      </c>
      <c r="C127" s="149">
        <v>0.92708333333333337</v>
      </c>
      <c r="D127" s="105">
        <v>0.96180555555555547</v>
      </c>
      <c r="E127" s="92">
        <v>5</v>
      </c>
      <c r="F127" s="42">
        <f>'5_SEMESTRE'!K13</f>
        <v>4</v>
      </c>
      <c r="G127" s="90">
        <f>'5_SEMESTRE'!K12</f>
        <v>38</v>
      </c>
      <c r="H127" s="90">
        <v>5</v>
      </c>
      <c r="I127" s="42">
        <f>'5_SEMESTRE'!A2</f>
        <v>2</v>
      </c>
      <c r="J127" s="39" t="s">
        <v>137</v>
      </c>
      <c r="K127" s="66" t="s">
        <v>137</v>
      </c>
    </row>
    <row r="128" spans="1:11" x14ac:dyDescent="0.25">
      <c r="A128" s="129" t="s">
        <v>136</v>
      </c>
      <c r="B128" s="113">
        <f t="shared" si="1"/>
        <v>126</v>
      </c>
      <c r="C128" s="152">
        <v>0.78125</v>
      </c>
      <c r="D128" s="112">
        <v>0.81597222222222221</v>
      </c>
      <c r="E128" s="144">
        <v>1</v>
      </c>
      <c r="F128" s="113">
        <f>'6_SEMESTRE'!C4</f>
        <v>6</v>
      </c>
      <c r="G128" s="130">
        <f>'6_SEMESTRE'!C3</f>
        <v>39</v>
      </c>
      <c r="H128" s="98">
        <v>6</v>
      </c>
      <c r="I128" s="113">
        <f>'6_SEMESTRE'!A2</f>
        <v>2</v>
      </c>
      <c r="J128" s="114" t="s">
        <v>137</v>
      </c>
      <c r="K128" s="115" t="s">
        <v>137</v>
      </c>
    </row>
    <row r="129" spans="1:11" x14ac:dyDescent="0.25">
      <c r="A129" s="131" t="s">
        <v>138</v>
      </c>
      <c r="B129" s="117">
        <f t="shared" si="1"/>
        <v>127</v>
      </c>
      <c r="C129" s="153">
        <v>0.81597222222222221</v>
      </c>
      <c r="D129" s="116">
        <v>0.85069444444444453</v>
      </c>
      <c r="E129" s="145">
        <v>1</v>
      </c>
      <c r="F129" s="117">
        <f>'6_SEMESTRE'!C6</f>
        <v>6</v>
      </c>
      <c r="G129" s="97">
        <f>'6_SEMESTRE'!C5</f>
        <v>39</v>
      </c>
      <c r="H129" s="97">
        <v>6</v>
      </c>
      <c r="I129" s="117">
        <f>'6_SEMESTRE'!A2</f>
        <v>2</v>
      </c>
      <c r="J129" s="118" t="s">
        <v>137</v>
      </c>
      <c r="K129" s="119" t="s">
        <v>137</v>
      </c>
    </row>
    <row r="130" spans="1:11" x14ac:dyDescent="0.25">
      <c r="A130" s="132" t="s">
        <v>142</v>
      </c>
      <c r="B130" s="123">
        <f t="shared" si="1"/>
        <v>128</v>
      </c>
      <c r="C130" s="154">
        <v>0.85069444444444453</v>
      </c>
      <c r="D130" s="120">
        <v>0.88541666666666663</v>
      </c>
      <c r="E130" s="146">
        <v>1</v>
      </c>
      <c r="F130" s="117">
        <f>'6_SEMESTRE'!C9</f>
        <v>2</v>
      </c>
      <c r="G130" s="97">
        <f>'6_SEMESTRE'!C8</f>
        <v>33</v>
      </c>
      <c r="H130" s="97">
        <v>6</v>
      </c>
      <c r="I130" s="123">
        <f>'6_SEMESTRE'!A2</f>
        <v>2</v>
      </c>
      <c r="J130" s="121" t="s">
        <v>137</v>
      </c>
      <c r="K130" s="122" t="s">
        <v>137</v>
      </c>
    </row>
    <row r="131" spans="1:11" x14ac:dyDescent="0.25">
      <c r="A131" s="131" t="s">
        <v>143</v>
      </c>
      <c r="B131" s="117">
        <f t="shared" si="1"/>
        <v>129</v>
      </c>
      <c r="C131" s="153">
        <v>0.88541666666666663</v>
      </c>
      <c r="D131" s="116">
        <v>0.92708333333333337</v>
      </c>
      <c r="E131" s="145">
        <v>1</v>
      </c>
      <c r="F131" s="117">
        <f>'6_SEMESTRE'!C11</f>
        <v>16</v>
      </c>
      <c r="G131" s="97">
        <f>'6_SEMESTRE'!C10</f>
        <v>40</v>
      </c>
      <c r="H131" s="97">
        <v>6</v>
      </c>
      <c r="I131" s="117">
        <f>'6_SEMESTRE'!A2</f>
        <v>2</v>
      </c>
      <c r="J131" s="118" t="s">
        <v>137</v>
      </c>
      <c r="K131" s="119" t="s">
        <v>137</v>
      </c>
    </row>
    <row r="132" spans="1:11" x14ac:dyDescent="0.25">
      <c r="A132" s="132" t="s">
        <v>144</v>
      </c>
      <c r="B132" s="123">
        <f t="shared" si="1"/>
        <v>130</v>
      </c>
      <c r="C132" s="154">
        <v>0.92708333333333337</v>
      </c>
      <c r="D132" s="120">
        <v>0.96180555555555547</v>
      </c>
      <c r="E132" s="146">
        <v>1</v>
      </c>
      <c r="F132" s="117">
        <f>'6_SEMESTRE'!C13</f>
        <v>16</v>
      </c>
      <c r="G132" s="97">
        <f>'6_SEMESTRE'!C12</f>
        <v>40</v>
      </c>
      <c r="H132" s="97">
        <v>6</v>
      </c>
      <c r="I132" s="123">
        <f>'6_SEMESTRE'!A2</f>
        <v>2</v>
      </c>
      <c r="J132" s="121" t="s">
        <v>137</v>
      </c>
      <c r="K132" s="122" t="s">
        <v>137</v>
      </c>
    </row>
    <row r="133" spans="1:11" x14ac:dyDescent="0.25">
      <c r="A133" s="131" t="s">
        <v>136</v>
      </c>
      <c r="B133" s="117">
        <f t="shared" ref="B133:B152" si="2">B132+1</f>
        <v>131</v>
      </c>
      <c r="C133" s="153">
        <v>0.96180555555555547</v>
      </c>
      <c r="D133" s="116">
        <v>0.81597222222222221</v>
      </c>
      <c r="E133" s="145">
        <v>2</v>
      </c>
      <c r="F133" s="117">
        <f>'6_SEMESTRE'!E4</f>
        <v>7</v>
      </c>
      <c r="G133" s="97">
        <f>'6_SEMESTRE'!E3</f>
        <v>41</v>
      </c>
      <c r="H133" s="97">
        <v>6</v>
      </c>
      <c r="I133" s="117">
        <f>'6_SEMESTRE'!A2</f>
        <v>2</v>
      </c>
      <c r="J133" s="118" t="s">
        <v>137</v>
      </c>
      <c r="K133" s="119" t="s">
        <v>137</v>
      </c>
    </row>
    <row r="134" spans="1:11" x14ac:dyDescent="0.25">
      <c r="A134" s="132" t="s">
        <v>138</v>
      </c>
      <c r="B134" s="123">
        <f t="shared" si="2"/>
        <v>132</v>
      </c>
      <c r="C134" s="154">
        <v>0.81597222222222221</v>
      </c>
      <c r="D134" s="120">
        <v>0.85069444444444453</v>
      </c>
      <c r="E134" s="146">
        <v>2</v>
      </c>
      <c r="F134" s="117">
        <f>'6_SEMESTRE'!E6</f>
        <v>11</v>
      </c>
      <c r="G134" s="97">
        <f>'6_SEMESTRE'!E5</f>
        <v>42</v>
      </c>
      <c r="H134" s="97">
        <v>6</v>
      </c>
      <c r="I134" s="123">
        <f>'6_SEMESTRE'!A2</f>
        <v>2</v>
      </c>
      <c r="J134" s="121" t="s">
        <v>137</v>
      </c>
      <c r="K134" s="122" t="s">
        <v>137</v>
      </c>
    </row>
    <row r="135" spans="1:11" x14ac:dyDescent="0.25">
      <c r="A135" s="131" t="s">
        <v>142</v>
      </c>
      <c r="B135" s="117">
        <f t="shared" si="2"/>
        <v>133</v>
      </c>
      <c r="C135" s="153">
        <v>0.85763888888888884</v>
      </c>
      <c r="D135" s="116">
        <v>0.89236111111111116</v>
      </c>
      <c r="E135" s="145">
        <v>2</v>
      </c>
      <c r="F135" s="117">
        <f>'6_SEMESTRE'!E9</f>
        <v>11</v>
      </c>
      <c r="G135" s="97">
        <f>'6_SEMESTRE'!E8</f>
        <v>42</v>
      </c>
      <c r="H135" s="97">
        <v>6</v>
      </c>
      <c r="I135" s="117">
        <f>'6_SEMESTRE'!A2</f>
        <v>2</v>
      </c>
      <c r="J135" s="118" t="s">
        <v>137</v>
      </c>
      <c r="K135" s="119" t="s">
        <v>137</v>
      </c>
    </row>
    <row r="136" spans="1:11" x14ac:dyDescent="0.25">
      <c r="A136" s="132" t="s">
        <v>143</v>
      </c>
      <c r="B136" s="123">
        <f t="shared" si="2"/>
        <v>134</v>
      </c>
      <c r="C136" s="154">
        <v>0.89236111111111116</v>
      </c>
      <c r="D136" s="120">
        <v>0.92708333333333337</v>
      </c>
      <c r="E136" s="146">
        <v>2</v>
      </c>
      <c r="F136" s="117">
        <f>'6_SEMESTRE'!E11</f>
        <v>11</v>
      </c>
      <c r="G136" s="97">
        <f>'6_SEMESTRE'!E10</f>
        <v>42</v>
      </c>
      <c r="H136" s="97">
        <v>6</v>
      </c>
      <c r="I136" s="123">
        <f>'6_SEMESTRE'!A2</f>
        <v>2</v>
      </c>
      <c r="J136" s="121" t="s">
        <v>137</v>
      </c>
      <c r="K136" s="122" t="s">
        <v>137</v>
      </c>
    </row>
    <row r="137" spans="1:11" x14ac:dyDescent="0.25">
      <c r="A137" s="131" t="s">
        <v>144</v>
      </c>
      <c r="B137" s="117">
        <f t="shared" si="2"/>
        <v>135</v>
      </c>
      <c r="C137" s="153">
        <v>0.92708333333333337</v>
      </c>
      <c r="D137" s="116">
        <v>0.96180555555555547</v>
      </c>
      <c r="E137" s="145">
        <v>2</v>
      </c>
      <c r="F137" s="117">
        <f>'6_SEMESTRE'!E13</f>
        <v>11</v>
      </c>
      <c r="G137" s="97">
        <f>'6_SEMESTRE'!E12</f>
        <v>42</v>
      </c>
      <c r="H137" s="97">
        <v>6</v>
      </c>
      <c r="I137" s="117">
        <f>'6_SEMESTRE'!A2</f>
        <v>2</v>
      </c>
      <c r="J137" s="118" t="s">
        <v>137</v>
      </c>
      <c r="K137" s="119" t="s">
        <v>137</v>
      </c>
    </row>
    <row r="138" spans="1:11" x14ac:dyDescent="0.25">
      <c r="A138" s="132" t="s">
        <v>136</v>
      </c>
      <c r="B138" s="123">
        <f t="shared" si="2"/>
        <v>136</v>
      </c>
      <c r="C138" s="154">
        <v>0.78125</v>
      </c>
      <c r="D138" s="120">
        <v>0.81597222222222221</v>
      </c>
      <c r="E138" s="146">
        <v>3</v>
      </c>
      <c r="F138" s="123">
        <f>'6_SEMESTRE'!G4</f>
        <v>7</v>
      </c>
      <c r="G138" s="96">
        <f>'6_SEMESTRE'!G3</f>
        <v>41</v>
      </c>
      <c r="H138" s="97">
        <v>6</v>
      </c>
      <c r="I138" s="123">
        <f>'6_SEMESTRE'!A2</f>
        <v>2</v>
      </c>
      <c r="J138" s="121" t="s">
        <v>137</v>
      </c>
      <c r="K138" s="122" t="s">
        <v>137</v>
      </c>
    </row>
    <row r="139" spans="1:11" x14ac:dyDescent="0.25">
      <c r="A139" s="131" t="s">
        <v>138</v>
      </c>
      <c r="B139" s="117">
        <f t="shared" si="2"/>
        <v>137</v>
      </c>
      <c r="C139" s="153">
        <v>0.81597222222222221</v>
      </c>
      <c r="D139" s="116">
        <v>0.85069444444444453</v>
      </c>
      <c r="E139" s="145">
        <v>3</v>
      </c>
      <c r="F139" s="123">
        <f>'6_SEMESTRE'!G6</f>
        <v>7</v>
      </c>
      <c r="G139" s="96">
        <f>'6_SEMESTRE'!G5</f>
        <v>41</v>
      </c>
      <c r="H139" s="97">
        <v>6</v>
      </c>
      <c r="I139" s="117">
        <f>'6_SEMESTRE'!A2</f>
        <v>2</v>
      </c>
      <c r="J139" s="118" t="s">
        <v>137</v>
      </c>
      <c r="K139" s="119" t="s">
        <v>137</v>
      </c>
    </row>
    <row r="140" spans="1:11" x14ac:dyDescent="0.25">
      <c r="A140" s="132" t="s">
        <v>142</v>
      </c>
      <c r="B140" s="123">
        <f t="shared" si="2"/>
        <v>138</v>
      </c>
      <c r="C140" s="154">
        <v>0.85763888888888884</v>
      </c>
      <c r="D140" s="120">
        <v>0.89236111111111116</v>
      </c>
      <c r="E140" s="146">
        <v>3</v>
      </c>
      <c r="F140" s="123">
        <f>'6_SEMESTRE'!G9</f>
        <v>7</v>
      </c>
      <c r="G140" s="96">
        <f>'6_SEMESTRE'!G8</f>
        <v>41</v>
      </c>
      <c r="H140" s="97">
        <v>6</v>
      </c>
      <c r="I140" s="123">
        <f>'6_SEMESTRE'!A2</f>
        <v>2</v>
      </c>
      <c r="J140" s="121" t="s">
        <v>137</v>
      </c>
      <c r="K140" s="122" t="s">
        <v>137</v>
      </c>
    </row>
    <row r="141" spans="1:11" x14ac:dyDescent="0.25">
      <c r="A141" s="131" t="s">
        <v>143</v>
      </c>
      <c r="B141" s="117">
        <f t="shared" si="2"/>
        <v>139</v>
      </c>
      <c r="C141" s="153">
        <v>0.89236111111111116</v>
      </c>
      <c r="D141" s="116">
        <v>0.92708333333333337</v>
      </c>
      <c r="E141" s="145">
        <v>3</v>
      </c>
      <c r="F141" s="123">
        <f>'6_SEMESTRE'!G11</f>
        <v>14</v>
      </c>
      <c r="G141" s="96">
        <f>'6_SEMESTRE'!G10</f>
        <v>43</v>
      </c>
      <c r="H141" s="97">
        <v>6</v>
      </c>
      <c r="I141" s="117">
        <f>'6_SEMESTRE'!A2</f>
        <v>2</v>
      </c>
      <c r="J141" s="118" t="s">
        <v>137</v>
      </c>
      <c r="K141" s="119" t="s">
        <v>137</v>
      </c>
    </row>
    <row r="142" spans="1:11" x14ac:dyDescent="0.25">
      <c r="A142" s="132" t="s">
        <v>144</v>
      </c>
      <c r="B142" s="123">
        <f t="shared" si="2"/>
        <v>140</v>
      </c>
      <c r="C142" s="154">
        <v>0.92708333333333337</v>
      </c>
      <c r="D142" s="120">
        <v>0.96180555555555547</v>
      </c>
      <c r="E142" s="146">
        <v>3</v>
      </c>
      <c r="F142" s="123">
        <f>'6_SEMESTRE'!G13</f>
        <v>14</v>
      </c>
      <c r="G142" s="96">
        <f>'6_SEMESTRE'!G12</f>
        <v>43</v>
      </c>
      <c r="H142" s="97">
        <v>6</v>
      </c>
      <c r="I142" s="123">
        <f>'6_SEMESTRE'!A2</f>
        <v>2</v>
      </c>
      <c r="J142" s="121" t="s">
        <v>137</v>
      </c>
      <c r="K142" s="122" t="s">
        <v>137</v>
      </c>
    </row>
    <row r="143" spans="1:11" x14ac:dyDescent="0.25">
      <c r="A143" s="131" t="s">
        <v>136</v>
      </c>
      <c r="B143" s="117">
        <f t="shared" si="2"/>
        <v>141</v>
      </c>
      <c r="C143" s="153">
        <v>0.78125</v>
      </c>
      <c r="D143" s="116">
        <v>0.81597222222222221</v>
      </c>
      <c r="E143" s="145">
        <v>4</v>
      </c>
      <c r="F143" s="117">
        <f>'6_SEMESTRE'!I4</f>
        <v>8</v>
      </c>
      <c r="G143" s="97">
        <f>'6_SEMESTRE'!I3</f>
        <v>44</v>
      </c>
      <c r="H143" s="97">
        <v>6</v>
      </c>
      <c r="I143" s="117">
        <f>'6_SEMESTRE'!A2</f>
        <v>2</v>
      </c>
      <c r="J143" s="118" t="s">
        <v>137</v>
      </c>
      <c r="K143" s="119" t="s">
        <v>137</v>
      </c>
    </row>
    <row r="144" spans="1:11" x14ac:dyDescent="0.25">
      <c r="A144" s="132" t="s">
        <v>138</v>
      </c>
      <c r="B144" s="123">
        <f t="shared" si="2"/>
        <v>142</v>
      </c>
      <c r="C144" s="154">
        <v>0.81597222222222221</v>
      </c>
      <c r="D144" s="120">
        <v>0.85069444444444453</v>
      </c>
      <c r="E144" s="146">
        <v>4</v>
      </c>
      <c r="F144" s="117">
        <f>'6_SEMESTRE'!I6</f>
        <v>8</v>
      </c>
      <c r="G144" s="97">
        <f>'6_SEMESTRE'!I5</f>
        <v>44</v>
      </c>
      <c r="H144" s="97">
        <v>6</v>
      </c>
      <c r="I144" s="123">
        <f>'6_SEMESTRE'!A2</f>
        <v>2</v>
      </c>
      <c r="J144" s="121" t="s">
        <v>137</v>
      </c>
      <c r="K144" s="122" t="s">
        <v>137</v>
      </c>
    </row>
    <row r="145" spans="1:11" x14ac:dyDescent="0.25">
      <c r="A145" s="131" t="s">
        <v>142</v>
      </c>
      <c r="B145" s="117">
        <f t="shared" si="2"/>
        <v>143</v>
      </c>
      <c r="C145" s="153">
        <v>0.85763888888888884</v>
      </c>
      <c r="D145" s="116">
        <v>0.89236111111111116</v>
      </c>
      <c r="E145" s="145">
        <v>4</v>
      </c>
      <c r="F145" s="117">
        <f>'6_SEMESTRE'!I9</f>
        <v>2</v>
      </c>
      <c r="G145" s="97">
        <f>'6_SEMESTRE'!I8</f>
        <v>33</v>
      </c>
      <c r="H145" s="97">
        <v>6</v>
      </c>
      <c r="I145" s="117">
        <f>'6_SEMESTRE'!A2</f>
        <v>2</v>
      </c>
      <c r="J145" s="118" t="s">
        <v>137</v>
      </c>
      <c r="K145" s="119" t="s">
        <v>137</v>
      </c>
    </row>
    <row r="146" spans="1:11" x14ac:dyDescent="0.25">
      <c r="A146" s="132" t="s">
        <v>143</v>
      </c>
      <c r="B146" s="123">
        <f t="shared" si="2"/>
        <v>144</v>
      </c>
      <c r="C146" s="154">
        <v>0.89236111111111116</v>
      </c>
      <c r="D146" s="120">
        <v>0.92708333333333337</v>
      </c>
      <c r="E146" s="146">
        <v>4</v>
      </c>
      <c r="F146" s="117">
        <f>'6_SEMESTRE'!I11</f>
        <v>8</v>
      </c>
      <c r="G146" s="97">
        <f>'6_SEMESTRE'!I10</f>
        <v>44</v>
      </c>
      <c r="H146" s="97">
        <v>6</v>
      </c>
      <c r="I146" s="123">
        <f>'6_SEMESTRE'!A2</f>
        <v>2</v>
      </c>
      <c r="J146" s="121" t="s">
        <v>137</v>
      </c>
      <c r="K146" s="122" t="s">
        <v>137</v>
      </c>
    </row>
    <row r="147" spans="1:11" x14ac:dyDescent="0.25">
      <c r="A147" s="131" t="s">
        <v>144</v>
      </c>
      <c r="B147" s="117">
        <f t="shared" si="2"/>
        <v>145</v>
      </c>
      <c r="C147" s="153">
        <v>0.92708333333333337</v>
      </c>
      <c r="D147" s="116">
        <v>0.96180555555555547</v>
      </c>
      <c r="E147" s="145">
        <v>4</v>
      </c>
      <c r="F147" s="117">
        <f>'6_SEMESTRE'!I13</f>
        <v>7</v>
      </c>
      <c r="G147" s="97">
        <f>'6_SEMESTRE'!I12</f>
        <v>44</v>
      </c>
      <c r="H147" s="97">
        <v>6</v>
      </c>
      <c r="I147" s="117">
        <f>'6_SEMESTRE'!A2</f>
        <v>2</v>
      </c>
      <c r="J147" s="118" t="s">
        <v>137</v>
      </c>
      <c r="K147" s="119" t="s">
        <v>137</v>
      </c>
    </row>
    <row r="148" spans="1:11" x14ac:dyDescent="0.25">
      <c r="A148" s="132" t="s">
        <v>136</v>
      </c>
      <c r="B148" s="123">
        <f t="shared" si="2"/>
        <v>146</v>
      </c>
      <c r="C148" s="154">
        <v>0.78125</v>
      </c>
      <c r="D148" s="120">
        <v>0.81597222222222221</v>
      </c>
      <c r="E148" s="146">
        <v>5</v>
      </c>
      <c r="F148" s="123">
        <f>'6_SEMESTRE'!K4</f>
        <v>1</v>
      </c>
      <c r="G148" s="96">
        <f>'6_SEMESTRE'!K3</f>
        <v>1</v>
      </c>
      <c r="H148" s="97">
        <v>6</v>
      </c>
      <c r="I148" s="123">
        <f>'6_SEMESTRE'!A2</f>
        <v>2</v>
      </c>
      <c r="J148" s="121" t="s">
        <v>137</v>
      </c>
      <c r="K148" s="122" t="s">
        <v>137</v>
      </c>
    </row>
    <row r="149" spans="1:11" x14ac:dyDescent="0.25">
      <c r="A149" s="131" t="s">
        <v>138</v>
      </c>
      <c r="B149" s="117">
        <f t="shared" si="2"/>
        <v>147</v>
      </c>
      <c r="C149" s="153">
        <v>0.81597222222222221</v>
      </c>
      <c r="D149" s="116">
        <v>0.85069444444444453</v>
      </c>
      <c r="E149" s="145">
        <v>5</v>
      </c>
      <c r="F149" s="123">
        <f>'6_SEMESTRE'!K6</f>
        <v>6</v>
      </c>
      <c r="G149" s="96">
        <f>'6_SEMESTRE'!K5</f>
        <v>45</v>
      </c>
      <c r="H149" s="97">
        <v>6</v>
      </c>
      <c r="I149" s="117">
        <f>'6_SEMESTRE'!A2</f>
        <v>2</v>
      </c>
      <c r="J149" s="118" t="s">
        <v>137</v>
      </c>
      <c r="K149" s="119" t="s">
        <v>137</v>
      </c>
    </row>
    <row r="150" spans="1:11" x14ac:dyDescent="0.25">
      <c r="A150" s="133" t="s">
        <v>142</v>
      </c>
      <c r="B150" s="142">
        <f t="shared" si="2"/>
        <v>148</v>
      </c>
      <c r="C150" s="155">
        <v>0.85763888888888884</v>
      </c>
      <c r="D150" s="124">
        <v>0.89236111111111116</v>
      </c>
      <c r="E150" s="146">
        <v>5</v>
      </c>
      <c r="F150" s="123">
        <f>'6_SEMESTRE'!K9</f>
        <v>6</v>
      </c>
      <c r="G150" s="96">
        <f>'6_SEMESTRE'!K8</f>
        <v>45</v>
      </c>
      <c r="H150" s="97">
        <v>6</v>
      </c>
      <c r="I150" s="142">
        <f>'6_SEMESTRE'!A2</f>
        <v>2</v>
      </c>
      <c r="J150" s="125" t="s">
        <v>137</v>
      </c>
      <c r="K150" s="126" t="s">
        <v>137</v>
      </c>
    </row>
    <row r="151" spans="1:11" x14ac:dyDescent="0.25">
      <c r="A151" s="131" t="s">
        <v>143</v>
      </c>
      <c r="B151" s="117">
        <f t="shared" si="2"/>
        <v>149</v>
      </c>
      <c r="C151" s="153">
        <v>0.89236111111111116</v>
      </c>
      <c r="D151" s="116">
        <v>0.92708333333333337</v>
      </c>
      <c r="E151" s="145">
        <v>5</v>
      </c>
      <c r="F151" s="123">
        <f>'6_SEMESTRE'!K11</f>
        <v>6</v>
      </c>
      <c r="G151" s="96">
        <f>'6_SEMESTRE'!K10</f>
        <v>45</v>
      </c>
      <c r="H151" s="97">
        <v>6</v>
      </c>
      <c r="I151" s="117">
        <f>'6_SEMESTRE'!A2</f>
        <v>2</v>
      </c>
      <c r="J151" s="118" t="s">
        <v>137</v>
      </c>
      <c r="K151" s="119" t="s">
        <v>137</v>
      </c>
    </row>
    <row r="152" spans="1:11" x14ac:dyDescent="0.25">
      <c r="A152" s="134" t="s">
        <v>144</v>
      </c>
      <c r="B152" s="143">
        <f t="shared" si="2"/>
        <v>150</v>
      </c>
      <c r="C152" s="156">
        <v>0.92708333333333337</v>
      </c>
      <c r="D152" s="135">
        <v>0.96180555555555547</v>
      </c>
      <c r="E152" s="147">
        <v>5</v>
      </c>
      <c r="F152" s="137">
        <f>'6_SEMESTRE'!K13</f>
        <v>6</v>
      </c>
      <c r="G152" s="136">
        <f>'6_SEMESTRE'!K12</f>
        <v>45</v>
      </c>
      <c r="H152" s="138">
        <v>6</v>
      </c>
      <c r="I152" s="137">
        <f>'6_SEMESTRE'!A2</f>
        <v>2</v>
      </c>
      <c r="J152" s="139" t="s">
        <v>137</v>
      </c>
      <c r="K152" s="140" t="s">
        <v>137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2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</vt:lpstr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Isaac</cp:lastModifiedBy>
  <cp:revision/>
  <dcterms:created xsi:type="dcterms:W3CDTF">2023-03-18T22:03:04Z</dcterms:created>
  <dcterms:modified xsi:type="dcterms:W3CDTF">2023-07-18T02:14:33Z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